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mana_stipkova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011.1" sheetId="4" r:id="rId4"/>
    <sheet name="011.2" sheetId="5" r:id="rId5"/>
    <sheet name="011.3" sheetId="6" r:id="rId6"/>
    <sheet name="012.1" sheetId="7" r:id="rId7"/>
    <sheet name="012.2" sheetId="8" r:id="rId8"/>
    <sheet name="012.3" sheetId="9" r:id="rId9"/>
    <sheet name="013.1" sheetId="10" r:id="rId10"/>
    <sheet name="013.2" sheetId="11" r:id="rId11"/>
    <sheet name="013.3" sheetId="12" r:id="rId12"/>
    <sheet name="101" sheetId="13" r:id="rId13"/>
    <sheet name="102" sheetId="14" r:id="rId14"/>
    <sheet name="103" sheetId="15" r:id="rId15"/>
    <sheet name="201" sheetId="16" r:id="rId16"/>
    <sheet name="202" sheetId="17" r:id="rId17"/>
    <sheet name="251" sheetId="18" r:id="rId18"/>
    <sheet name="252" sheetId="19" r:id="rId19"/>
    <sheet name="253" sheetId="20" r:id="rId20"/>
    <sheet name="301" sheetId="21" r:id="rId21"/>
    <sheet name="302" sheetId="22" r:id="rId22"/>
    <sheet name="303" sheetId="23" r:id="rId23"/>
    <sheet name="310" sheetId="24" r:id="rId24"/>
    <sheet name="340" sheetId="25" r:id="rId25"/>
    <sheet name="341" sheetId="26" r:id="rId26"/>
    <sheet name="342" sheetId="27" r:id="rId27"/>
    <sheet name="343" sheetId="28" r:id="rId28"/>
    <sheet name="344" sheetId="29" r:id="rId29"/>
    <sheet name="345" sheetId="30" r:id="rId30"/>
    <sheet name="431" sheetId="31" r:id="rId31"/>
    <sheet name="436" sheetId="32" r:id="rId32"/>
    <sheet name="441.1" sheetId="33" r:id="rId33"/>
    <sheet name="441.2" sheetId="34" r:id="rId34"/>
    <sheet name="441.3" sheetId="35" r:id="rId35"/>
    <sheet name="441.4" sheetId="36" r:id="rId36"/>
    <sheet name="455" sheetId="37" r:id="rId37"/>
    <sheet name="601.1" sheetId="38" r:id="rId38"/>
    <sheet name="601.2" sheetId="39" r:id="rId39"/>
    <sheet name="601.3" sheetId="40" r:id="rId40"/>
    <sheet name="611" sheetId="41" r:id="rId41"/>
    <sheet name="613" sheetId="42" r:id="rId42"/>
    <sheet name="614" sheetId="43" r:id="rId43"/>
    <sheet name="615" sheetId="44" r:id="rId44"/>
    <sheet name="701" sheetId="45" r:id="rId45"/>
    <sheet name="801.1" sheetId="46" r:id="rId46"/>
    <sheet name="801.2" sheetId="47" r:id="rId47"/>
  </sheets>
  <definedNames/>
  <calcPr/>
  <webPublishing/>
</workbook>
</file>

<file path=xl/sharedStrings.xml><?xml version="1.0" encoding="utf-8"?>
<sst xmlns="http://schemas.openxmlformats.org/spreadsheetml/2006/main" count="9061" uniqueCount="2125">
  <si>
    <t>Soupis objektů s DPH</t>
  </si>
  <si>
    <t>Stavba:20061_1U - REKONSTRUKCE ČTYŘ ÚSEKŮ TT LIBEREC - JABLONEC N.N. ÚSEK KYSELKA - PROSEČ N.N., ŠKOLA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</si>
  <si>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</si>
  <si>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</si>
  <si>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</si>
  <si>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</si>
  <si>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</si>
  <si>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</si>
  <si>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</si>
  <si>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</si>
  <si>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</si>
  <si>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</si>
  <si>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</si>
  <si>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</si>
  <si>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</si>
  <si>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</si>
  <si>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</si>
  <si>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</si>
  <si>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20061_1U</t>
  </si>
  <si>
    <t>REKONSTRUKCE ČTYŘ ÚSEKŮ TT LIBEREC - JABLONEC N.N. ÚSEK KYSELKA - PROSEČ N.N., ŠKOLA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</si>
  <si>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</si>
  <si>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</si>
  <si>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</si>
  <si>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</si>
  <si>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</si>
  <si>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</si>
  <si>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</si>
  <si>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</si>
  <si>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</si>
  <si>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</si>
  <si>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</si>
  <si>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</si>
  <si>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</si>
  <si>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</si>
  <si>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</si>
  <si>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</si>
  <si>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</si>
  <si>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</si>
  <si>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</si>
  <si>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</si>
  <si>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</si>
  <si>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</si>
  <si>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</si>
  <si>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02720</t>
  </si>
  <si>
    <t/>
  </si>
  <si>
    <t>POMOC PRÁCE ZŘÍZ NEBO ZAJIŠŤ REGULACI A OCHRANU DOPRAVY
Dopravního opatření zahrnuje provizorní dopravní značení, provizorní světelně signalizační zařízení, zřízení provizorních komunikací a sjezdů a další opatření nutná k zajištění dopravní obslužnosti území během výstavby</t>
  </si>
  <si>
    <t xml:space="preserve">KPL       </t>
  </si>
  <si>
    <t>1kpl=1,000 [A]</t>
  </si>
  <si>
    <t>02943</t>
  </si>
  <si>
    <t>OSTATNÍ POŽADAVKY - VYPRACOVÁNÍ RDS</t>
  </si>
  <si>
    <t xml:space="preserve">KČ        </t>
  </si>
  <si>
    <t>1=1,000 [A]</t>
  </si>
  <si>
    <t>02944</t>
  </si>
  <si>
    <t xml:space="preserve">OSTAT POŽADAVKY - DOKUMENTACE SKUTEČ PROVEDENÍ V DIGIT FORMĚ
DSPS - tištěné + digitálně, včetně zajištění potřebného geodetického zaměření skutečného provedení </t>
  </si>
  <si>
    <t>02950</t>
  </si>
  <si>
    <t>OSTATNÍ POŽADAVKY - POSUDKY, KONTROLY, REVIZNÍ ZPRÁVY
Zkoušky a revize pro trolejové vedení a mazníky</t>
  </si>
  <si>
    <t>02990</t>
  </si>
  <si>
    <t>OSTATNÍ POŽADAVKY - INFORMAČNÍ TABULE
2ks info tabulí
Minimální obsah informační tabule je schéma stavby, kontaktní údaje na zástupce investora, TDI, BOZP, stavbyvedoucího a identifikační údaje zhotovitele</t>
  </si>
  <si>
    <t>02991</t>
  </si>
  <si>
    <t>A</t>
  </si>
  <si>
    <t>OSTATNÍ POŽADAVKY - PUBLICITA
Povinná publicita 2 x billboard 2,3x5,1 m</t>
  </si>
  <si>
    <t>B</t>
  </si>
  <si>
    <t>OSTATNÍ POŽADAVKY - PUBLICITA
kamenná pamětní deska - 1ks</t>
  </si>
  <si>
    <t>C e l k e m</t>
  </si>
  <si>
    <t>001</t>
  </si>
  <si>
    <t>ZÁKLADNÍ VYTYČOVACÍ SÍŤ</t>
  </si>
  <si>
    <t>029113</t>
  </si>
  <si>
    <t>OSTATNÍ POŽADAVKY - GEODETICKÉ ZAMĚŘENÍ - CELKY
polohové a výškové zaměření bodů</t>
  </si>
  <si>
    <t xml:space="preserve">KUS       </t>
  </si>
  <si>
    <t>body s těžkou stabilizací: 3ks=3,000 [A]</t>
  </si>
  <si>
    <t>02914</t>
  </si>
  <si>
    <t>OSTATNÍ POŽADAVKY - BOD ZÁKLADNÍ VYTYČOVACÍ SÍTĚ
kompletní provedení
body s těžkou stabilizací</t>
  </si>
  <si>
    <t>3ks=3,000 [A]</t>
  </si>
  <si>
    <t>02940</t>
  </si>
  <si>
    <t>OSTATNÍ POŽADAVKY - VYPRACOVÁNÍ DOKUMENTACE
dokumentace základní vytyčovací sítě</t>
  </si>
  <si>
    <t>Potrubí</t>
  </si>
  <si>
    <t>894846.R</t>
  </si>
  <si>
    <t>ŠACHTY KANALIZAČNÍ PLASTOVÉ
atyp, 500/300, plastový poklop</t>
  </si>
  <si>
    <t>těžká stabilizace: 3ks=3,000 [A]</t>
  </si>
  <si>
    <t>89914</t>
  </si>
  <si>
    <t>ŠACHTOVÉ BETONOVÉ SKRUŽE SAMOSTATNÉ</t>
  </si>
  <si>
    <t>v místě ochranných tyčových znaků
body s těžkou stabilizací: 3ks=3,000 [A]</t>
  </si>
  <si>
    <t>Ostatní konstrukce a práce</t>
  </si>
  <si>
    <t>9</t>
  </si>
  <si>
    <t>93658</t>
  </si>
  <si>
    <t>OCHRANNÉ TYČOVÉ ZNAKY - ORIENTAČNÍ SLOUPKY
ochranné tyče značení dl.2,0m červenobílé, vč. výstražné tabulky "GEODETICKÝ BOD"</t>
  </si>
  <si>
    <t>SO 011</t>
  </si>
  <si>
    <t>SSZ V KM 5,76</t>
  </si>
  <si>
    <t>011.1</t>
  </si>
  <si>
    <t>DODÁVKY</t>
  </si>
  <si>
    <t>STOŽÁRY A PŘÍSLUŠENSTVÍ</t>
  </si>
  <si>
    <t>01</t>
  </si>
  <si>
    <t>stožár chodecký prodloužený</t>
  </si>
  <si>
    <t xml:space="preserve">KS        </t>
  </si>
  <si>
    <t>4ks=4,000 [A]</t>
  </si>
  <si>
    <t>02</t>
  </si>
  <si>
    <t>základový rám pod stožár</t>
  </si>
  <si>
    <t>03</t>
  </si>
  <si>
    <t>dvířka na stožár chodecký - RŘ</t>
  </si>
  <si>
    <t>DOPRAVNÍ ZNAČENÍ</t>
  </si>
  <si>
    <t>04</t>
  </si>
  <si>
    <t>DZ reflex A32A</t>
  </si>
  <si>
    <t>2ks=2,000 [A]</t>
  </si>
  <si>
    <t>KABELY A VODIČE</t>
  </si>
  <si>
    <t>05</t>
  </si>
  <si>
    <t>kabel TCEKFY do 2P x 1</t>
  </si>
  <si>
    <t xml:space="preserve">M         </t>
  </si>
  <si>
    <t>12,0m=12,000 [A]</t>
  </si>
  <si>
    <t>06</t>
  </si>
  <si>
    <t>silový kabel CYKY do 5 x 4mm, provedení J</t>
  </si>
  <si>
    <t>6,0m=6,000 [A]</t>
  </si>
  <si>
    <t>07</t>
  </si>
  <si>
    <t>silový kabel CYKY do 37 x 1,5mm, provedení J</t>
  </si>
  <si>
    <t>99,0m=99,000 [A]</t>
  </si>
  <si>
    <t>08</t>
  </si>
  <si>
    <t>silový kabel CYKY do 37x 2,5mm, provedení J</t>
  </si>
  <si>
    <t>09</t>
  </si>
  <si>
    <t>vodič CMSM 5 x 1,5mm provedení G</t>
  </si>
  <si>
    <t>15,0m=15,000 [A]</t>
  </si>
  <si>
    <t>10</t>
  </si>
  <si>
    <t>vodič CMSM 7 x 1,5mm provedení G</t>
  </si>
  <si>
    <t>26,0m=26,000 [A]</t>
  </si>
  <si>
    <t>11</t>
  </si>
  <si>
    <t>kabel TCEPKPFLE 5 x 4 x 0,8mm</t>
  </si>
  <si>
    <t>12</t>
  </si>
  <si>
    <t>kabel TCEPKPFLE do 10 x 4 x 0,8mm</t>
  </si>
  <si>
    <t>219,0m=219,000 [A]</t>
  </si>
  <si>
    <t>13</t>
  </si>
  <si>
    <t>štítek pro ozn. kabelů</t>
  </si>
  <si>
    <t>32ks=32,000 [A]</t>
  </si>
  <si>
    <t>OSTATNÍ TECHNOLOGIE</t>
  </si>
  <si>
    <t>14</t>
  </si>
  <si>
    <t>mikroprocesorový řadič v plast. skříni vč. podstavce (viz TZ)</t>
  </si>
  <si>
    <t>1ks=1,000 [A]</t>
  </si>
  <si>
    <t>15</t>
  </si>
  <si>
    <t>koordinační skříň plastová, 790x300x890mm včetně podstavce (viz TZ)</t>
  </si>
  <si>
    <t>16</t>
  </si>
  <si>
    <t>stožárová svorkovnice např. WAGO</t>
  </si>
  <si>
    <t>17</t>
  </si>
  <si>
    <t>akust.náv.pro nevidomé</t>
  </si>
  <si>
    <t>18</t>
  </si>
  <si>
    <t>jednotka ovládání akustické signalizace</t>
  </si>
  <si>
    <t>19</t>
  </si>
  <si>
    <t>přijímač dálkového ovládání akustické signalizace</t>
  </si>
  <si>
    <t>20</t>
  </si>
  <si>
    <t>anténa DCF</t>
  </si>
  <si>
    <t>21</t>
  </si>
  <si>
    <t>úprava a doplnění řadiče vč. software</t>
  </si>
  <si>
    <t>TRAMVAJOVÁ DETEKCE</t>
  </si>
  <si>
    <t>22</t>
  </si>
  <si>
    <t>vyhodnocovací jednotka tramvajové detekce</t>
  </si>
  <si>
    <t>6ks=6,000 [A]</t>
  </si>
  <si>
    <t>23</t>
  </si>
  <si>
    <t>zemní detektor tramvajové detekce</t>
  </si>
  <si>
    <t>24</t>
  </si>
  <si>
    <t>plastová šachta pro uložení tramvajového detektoru 313x313x305mm včetně víka</t>
  </si>
  <si>
    <t>25</t>
  </si>
  <si>
    <t>kabel např. UNITRONIC Li2YCYv(TP)2x2x0,5</t>
  </si>
  <si>
    <t>532,0m=532,000 [A]</t>
  </si>
  <si>
    <t>NÁVĚSTIDLA 230V - LED</t>
  </si>
  <si>
    <t>26</t>
  </si>
  <si>
    <t>dvoukomorové. náv.  na stož., 210 mm vč. mont. přísl.bez symb.</t>
  </si>
  <si>
    <t>27</t>
  </si>
  <si>
    <t>třmen návěstidla 200/300 nad jízdní pruhy, pojizdný</t>
  </si>
  <si>
    <t>5ks=5,000 [A]</t>
  </si>
  <si>
    <t>28</t>
  </si>
  <si>
    <t>tramvajové návěstidlo vč.mont.příslušenství na střožár a kontrstního rámu</t>
  </si>
  <si>
    <t>29</t>
  </si>
  <si>
    <t>výzvové návěstidlo TRAM vč.mont.příslušenství na střožár</t>
  </si>
  <si>
    <t>CHRÁNIČKY A PŘÍSLUŠENSTVÍ + UZEMŇOVACÍ MATERIÁL</t>
  </si>
  <si>
    <t>30</t>
  </si>
  <si>
    <t>svorka křížová SR02</t>
  </si>
  <si>
    <t>31</t>
  </si>
  <si>
    <t>svorka křížová SR03</t>
  </si>
  <si>
    <t>32</t>
  </si>
  <si>
    <t>páska např. Bandimex</t>
  </si>
  <si>
    <t>2,5m=2,500 [A]</t>
  </si>
  <si>
    <t>33</t>
  </si>
  <si>
    <t>spona např. Bandimex</t>
  </si>
  <si>
    <t>34</t>
  </si>
  <si>
    <t>zemnící pásek FeZn 30 x 4</t>
  </si>
  <si>
    <t>30,0m=30,000 [A]</t>
  </si>
  <si>
    <t>35</t>
  </si>
  <si>
    <t>zemnící drát pr.10mm</t>
  </si>
  <si>
    <t xml:space="preserve">KG        </t>
  </si>
  <si>
    <t>34kg=34,000 [A]</t>
  </si>
  <si>
    <t>36</t>
  </si>
  <si>
    <t>polyuretanová pěna</t>
  </si>
  <si>
    <t>37</t>
  </si>
  <si>
    <t>trubka ohebná DN 110</t>
  </si>
  <si>
    <t>10,0m=10,000 [A]</t>
  </si>
  <si>
    <t>38</t>
  </si>
  <si>
    <t>trubka ohebná DN 50</t>
  </si>
  <si>
    <t>364,0m=364,000 [A]</t>
  </si>
  <si>
    <t>39</t>
  </si>
  <si>
    <t>trubka pevná DN 110 chránička pod komunikaci</t>
  </si>
  <si>
    <t>56,0m=56,000 [A]</t>
  </si>
  <si>
    <t>40</t>
  </si>
  <si>
    <t>optotrubka HDPE 40</t>
  </si>
  <si>
    <t>41</t>
  </si>
  <si>
    <t>koncovka optotrubky</t>
  </si>
  <si>
    <t>42</t>
  </si>
  <si>
    <t>koncovka optotrubky s ventilkem</t>
  </si>
  <si>
    <t>43</t>
  </si>
  <si>
    <t>záslepka trubky pevné DN 110</t>
  </si>
  <si>
    <t>44</t>
  </si>
  <si>
    <t>přechodka 110/50</t>
  </si>
  <si>
    <t>45</t>
  </si>
  <si>
    <t>T kus 110/110/110</t>
  </si>
  <si>
    <t>46</t>
  </si>
  <si>
    <t>redukovaná odbočka 110/110/50</t>
  </si>
  <si>
    <t>47</t>
  </si>
  <si>
    <t>spojky DN 110</t>
  </si>
  <si>
    <t>8ks=8,000 [A]</t>
  </si>
  <si>
    <t>48</t>
  </si>
  <si>
    <t>T kus 50/50/50</t>
  </si>
  <si>
    <t>OSTATNÍ</t>
  </si>
  <si>
    <t>49</t>
  </si>
  <si>
    <t>realizační projektová dokumentace (montážné výkresy - zapojení stožárů, řadiče a výstroje)</t>
  </si>
  <si>
    <t>50</t>
  </si>
  <si>
    <t>geodetické zaměření stavby</t>
  </si>
  <si>
    <t>51</t>
  </si>
  <si>
    <t>realizační inženýring</t>
  </si>
  <si>
    <t>52</t>
  </si>
  <si>
    <t>revize elektro</t>
  </si>
  <si>
    <t>53</t>
  </si>
  <si>
    <t>dokumentace skutečného provedení stavby</t>
  </si>
  <si>
    <t>011.2</t>
  </si>
  <si>
    <t>MONTÁŽNÍ PRÁCE</t>
  </si>
  <si>
    <t>OBSAH POLOŽEK CENÍKU MONTÁŽNÍCH PRACÍ</t>
  </si>
  <si>
    <t>Montáž řadiče na připravený základ
(montáž řadiče na základ  a vytvoření prostupu pro kabely v základu, připojení uzemnění, vložení desky na dno skříně, vyvrtání /vyřezání/ otvorů pro kabely, zatažení přívodních kabelů do řadiče,  utěsnění kabelů v otvorech tmelem /silikonem/, utěsnění desky po obvodu skříně tmelem /silikonem/)</t>
  </si>
  <si>
    <t>Montáž skříně pro tram. detekci na připravený základ
(montáž skříně na základ  a vytvoření prostupu pro kabely v základu, připojení uzemnění, vložení desky na dno skříně, vyvrtání /vyřezání/ otvorů pro kabely, zatažení přívodních kabelů do řadiče, utěsnění kabelů v otvorech tmelem /silikonem/, utěsnění desky po obvodu skříně tmelem /silikonem/)</t>
  </si>
  <si>
    <t>Montáž návěstidla na stožár
(vyvrtání otvorů, zhotovení závitů, montáž návěstidla a držáku na stožár, protažení kabelu stožárem, zapojení kabelu CMSM do svorkovnice,).</t>
  </si>
  <si>
    <t>Montáž pohyblivého třmenu návěstidla na výložníku
(montáž a nastavení pohyblivého třmenu nad jízdními pruhy)</t>
  </si>
  <si>
    <t>Montáž nosiče dvou návěstidel na stožár
(montáž nosiče dvou návěstidel umístěných vedle sebe)</t>
  </si>
  <si>
    <t>Montáž tramvajového zemního detektoru
(zapojení kabelu do detektoru včetně utěsnění v průchodce, uložení detektoru v šachtě)</t>
  </si>
  <si>
    <t>Montáž vyhodnocovací jednotky tramvajového detektoru do plastové skříňky vč. zapojení</t>
  </si>
  <si>
    <t>Montáž stožárové svorkovnice</t>
  </si>
  <si>
    <t>Montáž stožárové výzbroje (stožárová dvířka)</t>
  </si>
  <si>
    <t>Ukončení kabelu do 37 x 2,5
zastřižení kabelu, odizolování příslušné části kabelu a jednotlivých žil, zhotovení koncovky, vytvoření pořadí žil, zhotovení kabelové formy a zapojení do příslušné svorkovnice</t>
  </si>
  <si>
    <t>Ukončení kabelu TCEKFY
zastřižení kabelu, odizolování příslušné části kabelu a jednotlivých žil, zhotovení koncovky, vytvoření pořadí žil, zhotovení kabelové formy a zapojení do příslušné svorkovnice</t>
  </si>
  <si>
    <t>Ukončení kabelu do 4 x 25
zastřižení kabelu, odizolování příslušné části kabelu a jednotlivých žil, zhotovení koncovky, vytvoření pořadí žil, zhotovení kabelové formy a zapojení do příslušné svorkovnice</t>
  </si>
  <si>
    <t>Ukončení kabelu TCEPKPFLE do 10x4x0,8
zastřižení kabelu, odizolování příslušné části kabelu a jednotlivých žil, zhotovení koncovky, vytvoření pořadí žil, zhotovení kabelové formy a zapojení do příslušné svorkovnice</t>
  </si>
  <si>
    <t>Kalibrace optotrubky</t>
  </si>
  <si>
    <t>Tlaková zkouška optotrubky</t>
  </si>
  <si>
    <t>Označení kabelu štítkem
(popis a upevnění kabelového návleku s uvedením čísla, typu a směru kabelu)</t>
  </si>
  <si>
    <t>Montáž akustické signalizace
(montáž akust.návěstidla, montáž přívodního kabelu akust.návěstidla, přezkoušení funkčnosti akust.návěstidla)</t>
  </si>
  <si>
    <t>Označení zemnícího pásku
(viditelné označení konce zemnícího pásku dle norem)</t>
  </si>
  <si>
    <t>Regulace a aktivace dalších sig. sk. bez ploš.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bez mechanizace)</t>
  </si>
  <si>
    <t xml:space="preserve">sig.sk.   </t>
  </si>
  <si>
    <t>4=4,000 [A]</t>
  </si>
  <si>
    <t>Příprava ke komplexnímu vyzkoušení SSZ
(doprava na SSZ,kontrola a nastudování dokumentace,příprava měřících přístrojů)</t>
  </si>
  <si>
    <t>Komplexní vyzkoušení SSZ
(Kontrola úpravy zadní stěny řadiče a utěsnění kabelových průchodů, mechanická kontrola funkce zámků, utěsnění řadičové skříně a jejich ošetření, kontrola povrchové úpravy řadiče a venkovní výstroje, vybavení SSZ dle technické zprávy a rozpisu výstroje, způsob montáže návěstidel a ostatní výstroje, viditelnost signálů ze správného směru, přizemnění páskovým vodičem a jeho označení,  propojky ve stožárech, použití předepsaných  kabelů, použití předepsaných světelných zdrojů, číslování stožárů, kabelů a jejich vyvázání)</t>
  </si>
  <si>
    <t>Kompl. zkouš. Řadiče
Funkční zkoušky řadiče:   
(měření napětí primárních a sekundárních, kontrola funkce DCF, kontrola činnosti chodeckých tlačítek a dopravních detektorů, kontrola funkce ručního ovládání, kontrola vyhodnocení kolizních stavů a chybných signálních obrazů a dohlídání červených /náhodná kontrola/, kontrola vyhodnocení kolizních stavů  a chybných signálních obrazů, kontrola vyhodnocení přerušení obvodu dohlídaných červených, kontrola komunikace ve skupině /s ODŘÚ/ - kontrola se provádí na vstupech a výstupech řadiče, kontrola nastavení hodin a spínacích časů, kontrola funkce mimořádných stavů, kontrola ovládání dopravních značek, kontrola zvláštních zařízení, kontrola  zpětného hlášení od zvláštních zařízení a jeho přenos do ODŘÚ – kontrola se provádí na vstupech a výstupech řadiče, kontrola délek žlutých a červenožlutých, kontrola funkce při výpadku napájení  a jeho obnově, kontrola funkce nouzového vypnutí, kontrola funkce FI, kontrola zařízení pro nevidomé, kontrola stavu a pravdivosti provozní dokumentace, kontrola funkce ovládacího panelu, zpracování protokolu a jeho předání)</t>
  </si>
  <si>
    <t>Přepnutí SSZ na blikavou žlutou
(Uvedení SSZ do programu blikavá žlutá)</t>
  </si>
  <si>
    <t>Uvedení SSZ do provozu
(kontrola náběhu provozního režimu SSZ)</t>
  </si>
  <si>
    <t>Připojení SSZ do koordinované skupiny
(zapojení koordinačních signálů z koordinační svorkovnice na vstupní desky řadiče, kontrola jejich aktivace v SW řadiče a adekvátní odezva na činnost řadiče – skupina řízena paralelním módem)</t>
  </si>
  <si>
    <t>Zkušební provoz SSZ
Vyhodnocení provozu a funkce SSZ dle schválené projektové dokumentace - Zvýšená pozornost nad činností SSZ, výpis intenzit provozu a jeho vyhodnocení, výpis případných prouch SSZ, vyhodnocení zkušebního provozu projektantem, předání žádosti o ukončení zkušebního provozu příslušným orgánům státní správy (PČR, OD MHMP, silniční správní úřad atd.). Po souhlasném stanovisku všech zúčastněných stran podání žádosti o kolaudační souhlas (neobsahuje případné změny SSZ)</t>
  </si>
  <si>
    <t>Montáž plech. značky do 4m
(Příprava DZ k montáži na stožár, montáž upevňovacího systému např. BANDIMEX, montáž DZ systémem např. BANDIMEX)</t>
  </si>
  <si>
    <t>Montáž pásku/drátu FeZn do 120 mm
(upevnění zemnícího pásku ke stožáru pomocí rozebíratelného spoje s nerezavějícího materiálu)</t>
  </si>
  <si>
    <t>Očíslování stožárů
(Odmaštění stožáru a označení stožáru číslicí – barva černá, velikost číslic 6 cm, tloušťka čáry 1 cm, umístění čísla ve výšce 20cm nad dvířky stožárů)</t>
  </si>
  <si>
    <t>Ukončení kabelu např. UNITRONIC Li2YCYv(TP)2x2x0,5
zastřižení kabelu, odizolování příslušné části kabelu a jednotlivých žil, zhotovení koncovky, vytvoření pořadí žil, zhotovení kabelové formy a zapojení do příslušné svorkovnice</t>
  </si>
  <si>
    <t>12ks=12,000 [A]</t>
  </si>
  <si>
    <t>011.3</t>
  </si>
  <si>
    <t>ZEMNÍ PRÁCE</t>
  </si>
  <si>
    <t>vytyčení trati kabelového vedení</t>
  </si>
  <si>
    <t>48,0m=48,000 [A]</t>
  </si>
  <si>
    <t>kabelová rýha 35/40</t>
  </si>
  <si>
    <t>18,0m=18,000 [A]</t>
  </si>
  <si>
    <t>kabelová rýha 65/80</t>
  </si>
  <si>
    <t>22,0m=22,000 [A]</t>
  </si>
  <si>
    <t>zásyp rýhy zeminou, vč. hut. a úklidu, 35/40</t>
  </si>
  <si>
    <t>zásyp rýhy zeminou, vč. hut. a úklidu, 65/80</t>
  </si>
  <si>
    <t>pokládka chrániček DN 110 mm pod komunikaci do výkopu</t>
  </si>
  <si>
    <t>obetonování trubek v rýze 0,65 tl. 0,4 celkem
(dodávka a zhotovení betonové podkladní vrstvy o tloušťce 0,1m do kabelové rýhy o šíři 0,5m (resp.0,65m, resp.0,8m)  pod PE trubkou včetně vyplnění mezer betonem mezi jednotlivými trubkami PE a následného zhotovení betonové vrstvy tak aby celková tloušťka činila 0,4m)</t>
  </si>
  <si>
    <t>výkop jámy pro stožár. patk. na zákl. rám.
(Zhotovení jámy pro stožár 60x60x60cm)</t>
  </si>
  <si>
    <t>výkop jámy pro základ řadiče, skříň TD
(Zhotovení jámy pro základ řadiče, KS TD do 130x80x80cm)</t>
  </si>
  <si>
    <t>Montáž stožáru přímého na základovém rámu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</si>
  <si>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Montáž podstavce řadiče, KS TD</t>
  </si>
  <si>
    <t>Výkop pro šachtu zemního tramvajového detektoru
(Zhotovení jámy pro šachtu 35x35x35cm)</t>
  </si>
  <si>
    <t>Montáž šachty zemního transceiveru tramvajového detektoru</t>
  </si>
  <si>
    <t>optotrubka HDPE 40 – uložena volně ve výkopu</t>
  </si>
  <si>
    <t>opatření optotrubky koncovkou</t>
  </si>
  <si>
    <t>CYKY do 5x4 – uložen ve výkopu v chráničce
(odměření trasy, rozvinutí kabelu, srovnání kabelu,  zatažení kabelu do chráničky, pokládka do výkopu, urovnání a případné zajištění proti zvlnění)</t>
  </si>
  <si>
    <t>CYKY do 37x1,5 - uložen ve výkopu v chráničce
(odměření trasy, rozvinutí kabelu, srovnání kabelu,  zatažení kabelu do chráničky, pokládka do výkopu, urovnání a případné zajištění proti zvlnění)</t>
  </si>
  <si>
    <t>CYKY do 37x2,5 – uložen ve výkopu v chráničce
(odměření trasy, rozvinutí kabelu, srovnání kabelu,  zatažení kabelu do chráničky, pokládka do výkopu, urovnání a případné zajištění proti zvlnění)</t>
  </si>
  <si>
    <t>TCEKFY 1 až 12Px1 -  uložen ve výkopu v chráničce
(odměření trasy, rozvinutí kabelu, srovnání kabelu,  zatažení kabelu do chráničky, pokládka do výkopu, urovnání a případné zajištění proti zvlnění)</t>
  </si>
  <si>
    <t>TCEPKPFLE do 10x4x0,8 -  uložen ve výkopu v chráničce
(odměření trasy, rozvinutí kabelu, srovnání kabelu,  zatažení kabelu do chráničky, pokládka do výkopu, urovnání a případné zajištění proti zvlnění)</t>
  </si>
  <si>
    <t>225,0m=225,000 [A]</t>
  </si>
  <si>
    <t>např. UNITRONIC Li2YCYv(TP)2x2x0,5 - volně uložen
(odměření trasy, rozvinutí kabelu, srovnání kabelu,  zatažení kabelu do chráničky, pokládka do výkopu, urovnání a případné zajištění proti zvlnění)</t>
  </si>
  <si>
    <t>pokládka trubek, těsnění, pr. 110
(odměření trasy, rozvinutí trubek, urovnání a případné zajištění proti zvlnění trubek)</t>
  </si>
  <si>
    <t>pokládka trubek, těsnění, pr. 50
(odměření trasy, rozvinutí trubek, urovnání a případné zajištění proti zvlnění trubek)</t>
  </si>
  <si>
    <t>pokládka T-kus segment. - redukované odbočky
(odměření trasy, rozvinutí trubek, navlečení trubek na položené kabely, urovnání a případné zajištění proti zvlnění trubek)</t>
  </si>
  <si>
    <t>11ks=11,000 [A]</t>
  </si>
  <si>
    <t>pokládka, montáž zem. pásku, drátu
(odměření trasy, rozvinutí zemnícího pásku nebo drátu a jeho vyrovnání, pokládka zemnícího pásku do výkopu, urovnání a případné zajištění proti zvlnění)</t>
  </si>
  <si>
    <t>64,0m=64,000 [A]</t>
  </si>
  <si>
    <t>zajištění kabelu při křížení - beton (příp.PE) žlabem</t>
  </si>
  <si>
    <t>betonový základ do šalunku vč.betonu, dovozu a zprac.</t>
  </si>
  <si>
    <t xml:space="preserve">M3        </t>
  </si>
  <si>
    <t>2,194m3=2,194 [A]</t>
  </si>
  <si>
    <t>Naložení a odvoz zbylé zeminy na skládku vč. poplatku</t>
  </si>
  <si>
    <t>2,304m3=2,304 [A]</t>
  </si>
  <si>
    <t>kabelová rýha 35/80</t>
  </si>
  <si>
    <t>8,0m=8,000 [A]</t>
  </si>
  <si>
    <t>zásyp rýhy zeminou, vč. hut. a úklidu, 35/80</t>
  </si>
  <si>
    <t>SO 012</t>
  </si>
  <si>
    <t>SSZ V KM 5,97</t>
  </si>
  <si>
    <t>012.1</t>
  </si>
  <si>
    <t>stožár výložníkový 6,3m bez ramene</t>
  </si>
  <si>
    <t>stožár výložníkový zesílený 6,3m bez ramene</t>
  </si>
  <si>
    <t>výložník 3m</t>
  </si>
  <si>
    <t>výložník 6m</t>
  </si>
  <si>
    <t>dvířka na stožár výložníkový</t>
  </si>
  <si>
    <t>DZ reflex P2 tř.3</t>
  </si>
  <si>
    <t>DZ reflex P4 tř.3</t>
  </si>
  <si>
    <t>upevňovací konstrukce pro DZ</t>
  </si>
  <si>
    <t>14ks=14,000 [A]</t>
  </si>
  <si>
    <t>DZ reflex E2b</t>
  </si>
  <si>
    <t>DZ reflex E7b</t>
  </si>
  <si>
    <t>DZ reflex P5</t>
  </si>
  <si>
    <t>145,0m=145,000 [A]</t>
  </si>
  <si>
    <t>250,0m=250,000 [A]</t>
  </si>
  <si>
    <t>vodič CMSM 3 x 1,5mm provedení G</t>
  </si>
  <si>
    <t>41,0m=41,000 [A]</t>
  </si>
  <si>
    <t>69,0m=69,000 [A]</t>
  </si>
  <si>
    <t>36,0m=36,000 [A]</t>
  </si>
  <si>
    <t>495,0m=495,000 [A]</t>
  </si>
  <si>
    <t>40ks=40,000 [A]</t>
  </si>
  <si>
    <t>Videokamera vč. uchycení na stožár/výložník</t>
  </si>
  <si>
    <t>tlačítko pro chodce</t>
  </si>
  <si>
    <t>177,0m=177,000 [A]</t>
  </si>
  <si>
    <t>dvoukomorové náv. 210mm chodec vč. mont. přísl. na stožár</t>
  </si>
  <si>
    <t>třísvět. náv.  na stož., 210 mm vč. mont. přísl.bez symb.</t>
  </si>
  <si>
    <t>dvoukomorové. náv., 300 mm vč. mont. přísl.bez symb.</t>
  </si>
  <si>
    <t>jednokomorové náv. pr.210 vč. mont. přísl. se symb. šipka</t>
  </si>
  <si>
    <t>jednokomorové náv. pr.300 vč. mont. přísl. se symb. šipka</t>
  </si>
  <si>
    <t>jednokomorové náv. pr.300 vč. mont. přísl. se symb. chodec na stožár</t>
  </si>
  <si>
    <t>třísvět. náv. na výl.,300 mm vč. mont. přísl. bez symb.</t>
  </si>
  <si>
    <t>mont.přísluš.pro doplňkovou šipku 210</t>
  </si>
  <si>
    <t>mont.přísluš.pro doplňkovou šipku 300</t>
  </si>
  <si>
    <t>7ks=7,000 [A]</t>
  </si>
  <si>
    <t>14,5m=14,500 [A]</t>
  </si>
  <si>
    <t>54</t>
  </si>
  <si>
    <t>29ks=29,000 [A]</t>
  </si>
  <si>
    <t>55</t>
  </si>
  <si>
    <t>91,0m=91,000 [A]</t>
  </si>
  <si>
    <t>56</t>
  </si>
  <si>
    <t>44kg=44,000 [A]</t>
  </si>
  <si>
    <t>57</t>
  </si>
  <si>
    <t>58</t>
  </si>
  <si>
    <t>90,0m=90,000 [A]</t>
  </si>
  <si>
    <t>59</t>
  </si>
  <si>
    <t>95,0m=95,000 [A]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</si>
  <si>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</si>
  <si>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</si>
  <si>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</si>
  <si>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</si>
  <si>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</si>
  <si>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</si>
  <si>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</si>
  <si>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</si>
  <si>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</si>
  <si>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</si>
  <si>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</si>
  <si>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</si>
  <si>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</si>
  <si>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</si>
  <si>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</si>
  <si>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</si>
  <si>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nosič dvou návěstidel vedle sebe na stožár</t>
  </si>
  <si>
    <t>012.2</t>
  </si>
  <si>
    <t>Montáž výložníkových ramen
(protažení závitů, montáž výložníku na stožár, příp.montáž nástavce výložníku vč.zajištění)</t>
  </si>
  <si>
    <t>Montáž návěstidla na výložník
(montáž návěstidla a pevného držáku na výložník /popř.nástavec/, protažení kabelu CMSM výložníkem /popř.nástavcem/ a stožárem, zapojení kabelu do svorkovnice,).</t>
  </si>
  <si>
    <t>Montáž chodeckého tlačítka
(vyvrtání otvorů, zhotovení závitů, montáž chod.tlačítka na stožár, protažení kabelu stožárem, zapojení kabelu CMSM do svorkovnice)</t>
  </si>
  <si>
    <t>Regulace a aktivace první sig.sk. s mont. pl.
(provedení kompletní kontroly správného zapojení a funkce 1.signální skupiny od výstupu z výkonové desky řadiče včetně všech zapojení ve svorkovnicích až po vlastní světelné zdroje návěstidel na výložnících /žárovky, LED/ podle projektové dokumentace - s mechanizací)</t>
  </si>
  <si>
    <t>Regulace a aktivace dalších sig.sk. s mont. pl.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s mechanizací)</t>
  </si>
  <si>
    <t>3=3,000 [A]</t>
  </si>
  <si>
    <t>5=5,000 [A]</t>
  </si>
  <si>
    <t>9ks=9,000 [A]</t>
  </si>
  <si>
    <t>Montáž plech. značky nad 4m
(Příprava DZ k montáži na stožár, montáž upevňovacího systému např. BANDIMEX, montáž DZ systémem např. BANDIMEX)</t>
  </si>
  <si>
    <t>10ks=10,000 [A]</t>
  </si>
  <si>
    <t>012.3</t>
  </si>
  <si>
    <t>67,0m=67,000 [A]</t>
  </si>
  <si>
    <t>33,0m=33,000 [A]</t>
  </si>
  <si>
    <t>výkop jámy pro stož. výlož.
(Zhotovení jámy pro stožár 60x60x160cm)</t>
  </si>
  <si>
    <t>Montáž stožáru výložníkového zapuštěného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</si>
  <si>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501,0m=501,000 [A]</t>
  </si>
  <si>
    <t>30ks=30,000 [A]</t>
  </si>
  <si>
    <t>135,0m=135,000 [A]</t>
  </si>
  <si>
    <t>3,706m3=3,706 [A]</t>
  </si>
  <si>
    <t>3,891m3=3,891 [A]</t>
  </si>
  <si>
    <t>SO 013</t>
  </si>
  <si>
    <t>SSZ V KM 6,44</t>
  </si>
  <si>
    <t>013.1</t>
  </si>
  <si>
    <t>Výložník 2 m</t>
  </si>
  <si>
    <t>výložník 3,5m</t>
  </si>
  <si>
    <t>9,0m=9,000 [A]</t>
  </si>
  <si>
    <t>silový kabel CYKY do 37x 1,5mm, provedení J</t>
  </si>
  <si>
    <t>124,0m=124,000 [A]</t>
  </si>
  <si>
    <t>25,0m=25,000 [A]</t>
  </si>
  <si>
    <t>193,0m=193,000 [A]</t>
  </si>
  <si>
    <t>489,0m=489,000 [A]</t>
  </si>
  <si>
    <t>4,0m=4,000 [A]</t>
  </si>
  <si>
    <t>55,0m=55,000 [A]</t>
  </si>
  <si>
    <t>21kg=21,000 [A]</t>
  </si>
  <si>
    <t>43,0m=43,000 [A]</t>
  </si>
  <si>
    <t>395,0m=395,000 [A]</t>
  </si>
  <si>
    <t>42,0m=42,000 [A]</t>
  </si>
  <si>
    <t>dvoukomorové. náv.  Na výložník., 210 mm vč. mont. přísl.bez symb.</t>
  </si>
  <si>
    <t>013.2</t>
  </si>
  <si>
    <t>Montáž pohyblivého třmenu návěstidla na výložníku</t>
  </si>
  <si>
    <t>Montáž plech. značky do 4m
(Příprava DZ k montáži na stožár, montáž upevňovacího systémunapř. BANDIMEX, montáž DZ systémem např. BANDIMEX)</t>
  </si>
  <si>
    <t>013.3</t>
  </si>
  <si>
    <t>27,0m=27,000 [A]</t>
  </si>
  <si>
    <t>199,0m=199,000 [A]</t>
  </si>
  <si>
    <t>16ks=16,000 [A]</t>
  </si>
  <si>
    <t>76,0m=76,000 [A]</t>
  </si>
  <si>
    <t>2,77m3=2,770 [A]</t>
  </si>
  <si>
    <t>2,909m3=2,909 [A]</t>
  </si>
  <si>
    <t>SO 101</t>
  </si>
  <si>
    <t>ÚPRAVA SILNICE I/14</t>
  </si>
  <si>
    <t>101</t>
  </si>
  <si>
    <t>014101</t>
  </si>
  <si>
    <t>POPLATKY ZA SKLÁDKU</t>
  </si>
  <si>
    <t>zemina dle pol.č.17120: 1566,01m3=1 566,010 [A]</t>
  </si>
  <si>
    <t>014201</t>
  </si>
  <si>
    <t>POPLATKY ZA ZEMNÍK - ZEMINA</t>
  </si>
  <si>
    <t>dle pol.č.12573: 1589,25m3=1 589,250 [A]</t>
  </si>
  <si>
    <t>Zemní práce</t>
  </si>
  <si>
    <t>12373</t>
  </si>
  <si>
    <t>ODKOP PRO SPOD STAVBU SILNIC A ŽELEZNIC TŘ. I</t>
  </si>
  <si>
    <t>výkop pro AZ: 3128,5m2*0,50=1 564,250 [A]</t>
  </si>
  <si>
    <t>12573</t>
  </si>
  <si>
    <t>VYKOPÁVKY ZE ZEMNÍKŮ A SKLÁDEK TŘ. I
ZEMINA</t>
  </si>
  <si>
    <t>natěžení a dovoz pro AZ dle pol.č.17130: 1564,25m3=1 564,250 [A]
pro dodat. násyp dle pol.č.17310: 25,0m3=25,000 [B]
Celkem: A+B=1 589,250 [C]</t>
  </si>
  <si>
    <t>13273</t>
  </si>
  <si>
    <t>HLOUBENÍ RÝH ŠÍŘ DO 2M PAŽ I NEPAŽ TŘ. I</t>
  </si>
  <si>
    <t>PVC DN150: 4,00*0,55*0,80=1,760 [A]</t>
  </si>
  <si>
    <t>17120</t>
  </si>
  <si>
    <t>ULOŽENÍ SYPANINY DO NÁSYPŮ A NA SKLÁDKY BEZ ZHUTNĚNÍ</t>
  </si>
  <si>
    <t>uložení zeminy na skládku/deponii dle pol.č.12373,13273: 1564,25m3+1,76m3=1 566,010 [A]</t>
  </si>
  <si>
    <t>17130</t>
  </si>
  <si>
    <t>ULOŽENÍ SYPANINY DO NÁSYPŮ V AKTIVNÍ ZÓNĚ SE ZHUTNĚNÍM</t>
  </si>
  <si>
    <t>3128,5m2*0,50=1 564,250 [A]</t>
  </si>
  <si>
    <t>17310</t>
  </si>
  <si>
    <t>ZEMNÍ KRAJNICE A DOSYPÁVKY SE ZHUTNĚNÍM</t>
  </si>
  <si>
    <t>25,0m3=25,000 [A]</t>
  </si>
  <si>
    <t>17581</t>
  </si>
  <si>
    <t>OBSYP POTRUBÍ A OBJEKTŮ Z NAKUPOVANÝCH MATERIÁLŮ</t>
  </si>
  <si>
    <t>PVC DN150: 4,00*(0,80*0,46-3,14*0,08*0,08)=1,392 [A]</t>
  </si>
  <si>
    <t>18110</t>
  </si>
  <si>
    <t>ÚPRAVA PLÁNĚ SE ZHUTNĚNÍM V HORNINĚ TŘ. I</t>
  </si>
  <si>
    <t xml:space="preserve">M2        </t>
  </si>
  <si>
    <t>komunikace I.tř: 3128,5m2=3 128,500 [A]</t>
  </si>
  <si>
    <t>Základy</t>
  </si>
  <si>
    <t>21263</t>
  </si>
  <si>
    <t>TRATIVODY KOMPLET Z TRUB Z PLAST HMOT DN DO 150MM
PP DN150 SN8, PERFORACE  225°
LOŽE BET</t>
  </si>
  <si>
    <t>460,0m=460,000 [A]</t>
  </si>
  <si>
    <t>Vodorovné konstrukce</t>
  </si>
  <si>
    <t>45157</t>
  </si>
  <si>
    <t>PODKLADNÍ A VÝPLŇOVÉ VRSTVY Z KAMENIVA TĚŽENÉHO</t>
  </si>
  <si>
    <t>PVC DN150: 4,00*0,80*0,10=0,320 [A]</t>
  </si>
  <si>
    <t>Komunikace</t>
  </si>
  <si>
    <t>561431</t>
  </si>
  <si>
    <t>KAMENIVO ZPEVNĚNÉ CEMENTEM TŘ. I TL. DO 150MM
SC C8/10</t>
  </si>
  <si>
    <t>komunikace I.tř: 3114,0m2=3 114,000 [A]</t>
  </si>
  <si>
    <t>56330</t>
  </si>
  <si>
    <t>VOZOVKOVÉ VRSTVY ZE ŠTĚRKODRTI</t>
  </si>
  <si>
    <t>komunikace I.tř: 3128,5m2*0,33=1 032,405 [A]</t>
  </si>
  <si>
    <t>56962</t>
  </si>
  <si>
    <t>ZPEVNĚNÍ KRAJNIC Z RECYKLOVANÉHO MATERIÁLU TL DO 100MM</t>
  </si>
  <si>
    <t>42,00*0,75=31,500 [A]</t>
  </si>
  <si>
    <t>572123</t>
  </si>
  <si>
    <t>INFILTRAČNÍ POSTŘIK Z EMULZE DO 1,0KG/M2</t>
  </si>
  <si>
    <t>572214</t>
  </si>
  <si>
    <t>SPOJOVACÍ POSTŘIK Z MODIFIK EMULZE DO 0,5KG/M2
0,3KG/M2</t>
  </si>
  <si>
    <t>komunikace I.tř: 2*3114,0m2=6 228,000 [A]</t>
  </si>
  <si>
    <t>574B34</t>
  </si>
  <si>
    <t>ASFALTOVÝ BETON PRO OBRUSNÉ VRSTVY MODIFIK ACO 11+, 11S TL. 40MM
ACO 11+</t>
  </si>
  <si>
    <t>574D56</t>
  </si>
  <si>
    <t>ASFALTOVÝ BETON PRO LOŽNÍ VRSTVY MODIFIK ACL 16+, 16S TL. 60MM
ACL 16+</t>
  </si>
  <si>
    <t>574E58</t>
  </si>
  <si>
    <t>ASFALTOVÝ BETON PRO PODKLADNÍ VRSTVY ACP 22+, 22S TL. 60MM
ACP 22+</t>
  </si>
  <si>
    <t>57621</t>
  </si>
  <si>
    <t>POSYP KAMENIVEM DRCENÝM 5KG/M2
FR.2/4, 3KG/M2</t>
  </si>
  <si>
    <t>dle pol.č.572123: 3114,0m2=3 114,000 [A]</t>
  </si>
  <si>
    <t>58920</t>
  </si>
  <si>
    <t>VÝPLŇ SPAR MODIFIKOVANÝM ASFALTEM</t>
  </si>
  <si>
    <t>dle pol.č.919111: 71,0m=71,000 [A]</t>
  </si>
  <si>
    <t xml:space="preserve">Potrubí    </t>
  </si>
  <si>
    <t>87433</t>
  </si>
  <si>
    <t>POTRUBÍ Z TRUB PLASTOVÝCH ODPADNÍCH DN DO 150MM</t>
  </si>
  <si>
    <t>895822</t>
  </si>
  <si>
    <t>DRENÁŽNÍ ŠACHTICE KONTROLNÍ Z PLAST DÍLCŮ ŠK 80
TELESKOPICKÁ</t>
  </si>
  <si>
    <t>89921</t>
  </si>
  <si>
    <t>VÝŠKOVÁ ÚPRAVA POKLOPŮ</t>
  </si>
  <si>
    <t>89923</t>
  </si>
  <si>
    <t>VÝŠKOVÁ ÚPRAVA KRYCÍCH HRNCŮ</t>
  </si>
  <si>
    <t>899632</t>
  </si>
  <si>
    <t>ZKOUŠKA VODOTĚSNOSTI POTRUBÍ DN DO 150MM</t>
  </si>
  <si>
    <t>89980</t>
  </si>
  <si>
    <t>TELEVIZNÍ PROHLÍDKA POTRUBÍ</t>
  </si>
  <si>
    <t>DN150: 4,0m=4,000 [A]</t>
  </si>
  <si>
    <t>914131</t>
  </si>
  <si>
    <t>DOPRAVNÍ ZNAČKY ZÁKLADNÍ VELIKOSTI OCELOVÉ FÓLIE TŘ 2 - DODÁVKA A MONTÁŽ</t>
  </si>
  <si>
    <t>18ks=18,000 [A]</t>
  </si>
  <si>
    <t>914132</t>
  </si>
  <si>
    <t>DOPRAVNÍ ZNAČKY ZÁKLADNÍ VELIKOSTI OCELOVÉ FÓLIE TŘ 2 - MONTÁŽ S PŘEMÍSTĚNÍM</t>
  </si>
  <si>
    <t>zpětná montáž: 4ks=4,000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</si>
  <si>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</si>
  <si>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</si>
  <si>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</si>
  <si>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</si>
  <si>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119,0m2=119,000 [A]</t>
  </si>
  <si>
    <t>915211</t>
  </si>
  <si>
    <t>VODOROVNÉ DOPRAVNÍ ZNAČENÍ PLASTEM HLADKÉ - DODÁVKA A POKLÁDKA</t>
  </si>
  <si>
    <t>dle pol.č.915111: 119,0m2=119,000 [A]</t>
  </si>
  <si>
    <t>91725</t>
  </si>
  <si>
    <t>NÁSTUPIŠTNÍ OBRUBNÍKY BETONOVÉ</t>
  </si>
  <si>
    <t>40,0m=40,000 [A]</t>
  </si>
  <si>
    <t>91726</t>
  </si>
  <si>
    <t>KO OBRUBNÍKY BETONOVÉ</t>
  </si>
  <si>
    <t>91742.R</t>
  </si>
  <si>
    <t>CHODNÍKOVÉ OBRUBY Z KAMENNÝCH OBRUBNÍKŮ - POUZE MONTÁŽ BEZ DODÁVKY
OBRUBY Z VÝZISKU ŠÍŘ. 150MM NEBO 300MM</t>
  </si>
  <si>
    <t>obrubník šíř.300mm - výzisk z SO 601.1: 111,5m=111,500 [A]
obrubník šíř.150mm - výzisk z SO 601.1: 337,5m=337,500 [B]
Celkem: A+B=449,000 [C]</t>
  </si>
  <si>
    <t>917423</t>
  </si>
  <si>
    <t>CHODNÍKOVÉ OBRUBY Z KAMENNÝCH OBRUBNÍKŮ ŠÍŘ 100MM
100x250MM</t>
  </si>
  <si>
    <t>154,0m=154,000 [A]</t>
  </si>
  <si>
    <t>917424</t>
  </si>
  <si>
    <t>CHODNÍKOVÉ OBRUBY Z KAMENNÝCH OBRUBNÍKŮ ŠÍŘ 150MM
150x250MM</t>
  </si>
  <si>
    <t>123,0m=123,000 [A]</t>
  </si>
  <si>
    <t>919111</t>
  </si>
  <si>
    <t>ŘEZÁNÍ ASFALTOVÉHO KRYTU VOZOVEK TL DO 50MM</t>
  </si>
  <si>
    <t>v asfalt. vozovce: 71,0m=71,000 [A]</t>
  </si>
  <si>
    <t>SO 102</t>
  </si>
  <si>
    <t>ÚPRAVA MÍSTNÍCH KOMUNIKACÍ A CHODNÍKŮ V KM 5,70 - 6,20</t>
  </si>
  <si>
    <t>102</t>
  </si>
  <si>
    <t>zemina dle pol.č.17120: 100,5m3=100,500 [A]</t>
  </si>
  <si>
    <t>dle pol.č.12573.B: 173,4m3=173,400 [A]</t>
  </si>
  <si>
    <t>výkop pro AZ: 201,0m2*0,50=100,500 [A]</t>
  </si>
  <si>
    <t>natěžení a dovoz 
pro AZ dle pol.č.17130: 100,5m3=100,500 [A]
dle pol.č.17310: 72,9m3=72,900 [B]
Celkem: A+B=173,400 [C]</t>
  </si>
  <si>
    <t>VYKOPÁVKY ZE ZEMNÍKŮ A SKLÁDEK TŘ. I
ORNICE</t>
  </si>
  <si>
    <t>natěžení a dovoz ornice dle pol.č.18230: 58,0m3=58,000 [A]</t>
  </si>
  <si>
    <t>uložení zeminy na skládku/deponii dle pol.č.12373: 100,5m3=100,500 [A]</t>
  </si>
  <si>
    <t>201,0m2*0,50=100,500 [A]</t>
  </si>
  <si>
    <t>729,00*0,1m2=72,900 [A]</t>
  </si>
  <si>
    <t>místní komunikace: 201,0m2=201,000 [A]
chodníky a vjezdy: 1355,0m2=1 355,000 [B]
Celkem: A+B=1 556,000 [C]</t>
  </si>
  <si>
    <t>18230</t>
  </si>
  <si>
    <t>ROZPROSTŘENÍ ORNICE V ROVINĚ</t>
  </si>
  <si>
    <t>290,0m2*0,20=58,000 [A]</t>
  </si>
  <si>
    <t>29,0m=29,000 [A]</t>
  </si>
  <si>
    <t>KAMENIVO ZPEVNĚNÉ CEMENTEM TŘ. I TL. DO 150MM
TL. 130MM</t>
  </si>
  <si>
    <t>místní komunikace: 201,0m2=201,000 [A]
propojení s konstrukcí přejezdu: 4,0m2=4,000 [B]
Celkem: A+B=205,000 [C]</t>
  </si>
  <si>
    <t>místní komunikace: 201,0m2*0,27=54,270 [A]
chodníky a vjezdy: 1355,0m2*0,25=338,750 [B]
Celkem: A+B=393,020 [C]</t>
  </si>
  <si>
    <t>572213</t>
  </si>
  <si>
    <t>SPOJOVACÍ POSTŘIK Z EMULZE DO 0,5KG/M2
0,3KG/M2</t>
  </si>
  <si>
    <t>místní komunikace: 2*201,0m2=402,000 [A]
propojení s konstrukcí přejezdu: 2*4,0m2=8,000 [B]
Celkem: A+B=410,000 [C]</t>
  </si>
  <si>
    <t>574A34</t>
  </si>
  <si>
    <t>ASFALTOVÝ BETON PRO OBRUSNÉ VRSTVY ACO 11+, 11S TL. 40MM
ACO 11+</t>
  </si>
  <si>
    <t>574C46</t>
  </si>
  <si>
    <t>ASFALTOVÝ BETON PRO LOŽNÍ VRSTVY ACL 16+, 16S TL. 50MM
ACL 16+</t>
  </si>
  <si>
    <t>574E56</t>
  </si>
  <si>
    <t>ASFALTOVÝ BETON PRO PODKLADNÍ VRSTVY ACP 16+, 16S TL. 60MM
ACP 16+</t>
  </si>
  <si>
    <t>dle pol.č.572123: 205,0m2=205,000 [A]</t>
  </si>
  <si>
    <t>58221</t>
  </si>
  <si>
    <t>DLÁŽDĚNÉ KRYTY Z DROBNÝCH KOSTEK DO LOŽE Z KAMENIVA</t>
  </si>
  <si>
    <t>18,0m2=18,000 [A]</t>
  </si>
  <si>
    <t>582611</t>
  </si>
  <si>
    <t>KRYTY Z BETON DLAŽDIC SE ZÁMKEM ŠEDÝCH TL 60MM DO LOŽE Z KAM
TVAR "CIHLA"</t>
  </si>
  <si>
    <t>chodník: 1118,0m2=1 118,000 [A]</t>
  </si>
  <si>
    <t>582612</t>
  </si>
  <si>
    <t>KRYTY Z BETON DLAŽDIC SE ZÁMKEM ŠEDÝCH TL 80MM DO LOŽE Z KAM
TVAR "KOST"</t>
  </si>
  <si>
    <t>vjezd: 111,0m2=111,000 [A]</t>
  </si>
  <si>
    <t>582614</t>
  </si>
  <si>
    <t>KRYTY Z BETON DLAŽDIC SE ZÁMKEM BAREV TL 60MM DO LOŽE Z KAM
ČERVENÁ TVAR "CIHLA"</t>
  </si>
  <si>
    <t>chodník: 37,0m2=37,000 [A]</t>
  </si>
  <si>
    <t>58261A</t>
  </si>
  <si>
    <t>KRYTY Z BETON DLAŽDIC SE ZÁMKEM BAREV RELIÉF TL 60MM DO LOŽE Z KAM
ČERVENÁ TVAR "CIHLA"</t>
  </si>
  <si>
    <t>chodník: 45,0m2=45,000 [A]</t>
  </si>
  <si>
    <t>58261B</t>
  </si>
  <si>
    <t>KRYTY Z BETON DLAŽDIC SE ZÁMKEM BAREV RELIÉF TL 80MM DO LOŽE Z KAM
ČERVENÁ TVAR "CIHLA"</t>
  </si>
  <si>
    <t>vjezd: 26,0m2=26,000 [A]</t>
  </si>
  <si>
    <t>dle pol.č.919111: 30,0m=30,000 [A]</t>
  </si>
  <si>
    <t>Přidružená stavební výroba</t>
  </si>
  <si>
    <t>711117</t>
  </si>
  <si>
    <t>IZOLACE BĚŽNÝCH KONSTRUKCÍ PROTI ZEMNÍ VLHKOSTI Z NOPOVÉ FÓLIE
VČETNĚ UKONČENÍ SYSTÉMOVOU LIŠTOU</t>
  </si>
  <si>
    <t>mezi chodníkem a budovou: (18,00+21,00+20,00)*1,50=88,500 [A]</t>
  </si>
  <si>
    <t>9111A1</t>
  </si>
  <si>
    <t>ZÁBRADLÍ SILNIČNÍ S VODOR MADLY - DODÁVKA A MONTÁŽ
TŘÍMADLOVÉ</t>
  </si>
  <si>
    <t>mezi tratí a stezkou na opěrce: 16,0+22,0+4,0=42,000 [A]</t>
  </si>
  <si>
    <t>dle pol.č.914133 (z SO 601.1): 1ks=1,000 [A]</t>
  </si>
  <si>
    <t>917211</t>
  </si>
  <si>
    <t>ZÁHONOVÉ OBRUBY Z BETONOVÝCH OBRUBNÍKŮ ŠÍŘ 50MM</t>
  </si>
  <si>
    <t>u chodníků a stezky: 729,0m=729,000 [A]</t>
  </si>
  <si>
    <t>917224</t>
  </si>
  <si>
    <t>SILNIČNÍ A CHODNÍKOVÉ OBRUBY Z BETONOVÝCH OBRUBNÍKŮ ŠÍŘ 150MM</t>
  </si>
  <si>
    <t>107,0m=107,000 [A]</t>
  </si>
  <si>
    <t>v asfalt. vozovce: 30,0m=30,000 [A]</t>
  </si>
  <si>
    <t>935212</t>
  </si>
  <si>
    <t>PŘÍKOPOVÉ ŽLABY Z BETON TVÁRNIC ŠÍŘ DO 600MM DO BETONU TL 100MM
LOMENÁ PŘÍKOPOVÁ TVAROVKA</t>
  </si>
  <si>
    <t>28,0m=28,000 [A]</t>
  </si>
  <si>
    <t>SO 103</t>
  </si>
  <si>
    <t>ÚPRAVA MÍSTNÍCH KOMUNIKACÍ A CHODNÍKŮ V KM 6,20 - 6,50</t>
  </si>
  <si>
    <t>103</t>
  </si>
  <si>
    <t>zemina dle pol.č.17120: 436,54m3=436,540 [A]</t>
  </si>
  <si>
    <t>dle pol.č.12573.B: 307,05m3=307,050 [A]</t>
  </si>
  <si>
    <t>místní komunikace - výkop pro AZ: 228,0m2*0,50=114,000 [A]</t>
  </si>
  <si>
    <t>natěžení a dovoz ornice dle pol.č.18230: 16,6m3=16,600 [A]</t>
  </si>
  <si>
    <t>natěžení a dovoz 
pro AZ dle pol.č.17130: 114,0m3=114,000 [A]
dle pol.č.17310, z pol.č.17411: 27,3m3+165,75m3=193,050 [B]
Celkem: A+B=307,050 [C]</t>
  </si>
  <si>
    <t>13173</t>
  </si>
  <si>
    <t>HLOUBENÍ JAM ZAPAŽ I NEPAŽ TŘ. I</t>
  </si>
  <si>
    <t>pro gabion. zeď: 8,0m2*39,00=312,000 [A]</t>
  </si>
  <si>
    <t>PVC DN200: 17,00*1,00*1,00=17,000 [A]</t>
  </si>
  <si>
    <t>uložení zeminy na skládku/deponii
z pol.č. 12373, 13173: 114,0m3+312,0m3=426,000 [A]
přebytek zeminy z pol.č.13273, 17411: 17,0m3-6,46m3=10,540 [B]
Celkem: A+B=436,540 [C]</t>
  </si>
  <si>
    <t>místní komunikace - AZ: 228,0m2*0,50=114,000 [A]</t>
  </si>
  <si>
    <t>(171,00+102,00)*0,1m2=27,300 [A]</t>
  </si>
  <si>
    <t>17411</t>
  </si>
  <si>
    <t>ZÁSYP JAM A RÝH ZEMINOU SE ZHUTNĚNÍM</t>
  </si>
  <si>
    <t>PVC DN200: 17,00*1,00*0,38=6,460 [A]
zásyp gabion. zdi: 312,0m3-146,25m3=165,750 [B]
Celkem: A+B=172,210 [C]</t>
  </si>
  <si>
    <t>PVC DN200: 17,00*(1,00*0,52-3,14*0,11*0,11)=8,194 [A]
opěrná zeď tvaru L - ochranný obsyp: 1,66*0,60*200,00=199,200 [B]
Celkem: A+B=207,394 [C]</t>
  </si>
  <si>
    <t>místní komunikace: 228,0m2=228,000 [A]
chodníky a vjezdy: 757,0m2=757,000 [B]
zpevnění z recyklátu: 41,0m2=41,000 [C]
Celkem: A+B+C=1 026,000 [D]</t>
  </si>
  <si>
    <t>83,0m2*0,20=16,600 [A]</t>
  </si>
  <si>
    <t>TRATIVODY KOMPLET Z TRUB Z PLAST HMOT DN DO 150MM
PP DN150 SN8, PERFORACE  225°
LOŽE ŠTP</t>
  </si>
  <si>
    <t>vozovka: 63,0m=63,000 [A]</t>
  </si>
  <si>
    <t>21461C</t>
  </si>
  <si>
    <t>SEPARAČNÍ GEOTEXTILIE DO 300G/M2</t>
  </si>
  <si>
    <t>rub gabionové zdi: 4,00*39,00=156,000 [A]</t>
  </si>
  <si>
    <t>27152</t>
  </si>
  <si>
    <t>POLŠTÁŘE POD ZÁKLADY Z KAMENIVA DRCENÉHO</t>
  </si>
  <si>
    <t>pod gabion. zdí: 0,75m2*39,00=29,250 [A]</t>
  </si>
  <si>
    <t>Svislé konstrukce</t>
  </si>
  <si>
    <t>317325</t>
  </si>
  <si>
    <t>ŘÍMSY ZE ŽELEZOBETONU DO C30/37</t>
  </si>
  <si>
    <t>opěrná zeď tvaru L: 0,16m2*200,00=32,000 [A]</t>
  </si>
  <si>
    <t>317365</t>
  </si>
  <si>
    <t>VÝZTUŽ ŘÍMS Z OCELI 10505, B500B</t>
  </si>
  <si>
    <t xml:space="preserve">T         </t>
  </si>
  <si>
    <t>z pol.č.317325: 32,0m3*120kg/m3/1000=3,840 [A]</t>
  </si>
  <si>
    <t>327125</t>
  </si>
  <si>
    <t>ZDI OPĚR, ZÁRUB, NÁBŘEŽ Z DÍLCŮ ŽELEZOBETON DO C30/37</t>
  </si>
  <si>
    <t>opěrná zeď tvaru L: 0,35m2*200,00=70,000 [A]</t>
  </si>
  <si>
    <t>327212</t>
  </si>
  <si>
    <t>ZDI OPĚRNÉ, ZÁRUBNÍ, NÁBŘEŽNÍ Z LOMOVÉHO KAMENE NA MC</t>
  </si>
  <si>
    <t>ukončení J-žlabu - kamenná zídka: 0,90*0,65*0,30=0,176 [A]</t>
  </si>
  <si>
    <t>3272A7</t>
  </si>
  <si>
    <t>ZDI OPĚR, ZÁRUB, NÁBŘEŽ Z GABIONŮ RUČNĚ ROVNANÝCH, DRÁT O4,0MM, POVRCHOVÁ ÚPRAVA Zn + Al</t>
  </si>
  <si>
    <t>3,75m2*39,00=146,250 [A]</t>
  </si>
  <si>
    <t>451313</t>
  </si>
  <si>
    <t>PODKLADNÍ A VÝPLŇOVÉ VRSTVY Z PROSTÉHO BETONU C16/20</t>
  </si>
  <si>
    <t>ŠŽ - podkladní vrstva včetně stabilizačních klínů: 4,00*0,1m2=0,400 [A]
pod vodící stěnu z bet. dílců: 42,00*0,12m2=5,040 [B]
Celkem: A+B=5,440 [C]</t>
  </si>
  <si>
    <t>451323</t>
  </si>
  <si>
    <t>PODKL A VÝPLŇ VRSTVY ZE ŽELEZOBET DO C16/20</t>
  </si>
  <si>
    <t>opěrná zeď tvaru L
200,00*1,60*0,15=48,000 [A]</t>
  </si>
  <si>
    <t>451366</t>
  </si>
  <si>
    <t>VÝZTUŽ PODKL VRSTEV Z KARI-SÍTÍ</t>
  </si>
  <si>
    <t>opěrná zeď tvaru L
kari-síť 8/100/100: 200,00*1,50*1,1*7,99kg/m2/1000=2,637 [A]</t>
  </si>
  <si>
    <t>PVC DN200: 17,00*1,00*0,10=1,700 [A]</t>
  </si>
  <si>
    <t>místní komunikace: 228,0m2=228,000 [A]
propojení s přejezdem: 5,0m2=5,000 [B]
Celkem: A+B=233,000 [C]</t>
  </si>
  <si>
    <t>místní komunikace: 228,0m2*0,27=61,560 [A]
chodníky a vjezdy: 757,0m2*0,25=189,250 [B]
zpevnění z recyklátu: 41,0m2*0,25=10,250 [C]
Celkem: A+B+C=261,060 [D]</t>
  </si>
  <si>
    <t>56361</t>
  </si>
  <si>
    <t>VOZOVKOVÉ VRSTVY Z RECYKLOVANÉHO MATERIÁLU TL DO 50MM</t>
  </si>
  <si>
    <t>41,0m2=41,000 [A]</t>
  </si>
  <si>
    <t>místní komunikace: 2*228,0m2=456,000 [A]
propojení s přejezdem: 2*5,0m2=10,000 [B]
Celkem: A+B=466,000 [C]</t>
  </si>
  <si>
    <t>dle pol.č.572123: 233,0m2=233,000 [A]</t>
  </si>
  <si>
    <t>odrazný chodníček u domu: 10,0m2=10,000 [A]</t>
  </si>
  <si>
    <t>chodník: 635,0m2=635,000 [A]</t>
  </si>
  <si>
    <t>vjezd: 8,0m2=8,000 [A]</t>
  </si>
  <si>
    <t>KRYTY Z BETON DLAŽDIC SE ZÁMKEM ŠEDÝCH TL 80MM DO LOŽE Z KAM
TVAR "CIHLA"</t>
  </si>
  <si>
    <t>vjezd: 53,0m2=53,000 [A]</t>
  </si>
  <si>
    <t>chodník: 26,0m2=26,000 [A]</t>
  </si>
  <si>
    <t>chodník: 4,0m2=4,000 [A]</t>
  </si>
  <si>
    <t>vjezd: 12,0m2=12,000 [A]</t>
  </si>
  <si>
    <t>dle pol.č.919111: 6,5m=6,500 [A]</t>
  </si>
  <si>
    <t>711111</t>
  </si>
  <si>
    <t>IZOLACE BĚŽNÝCH KONSTRUKCÍ PROTI ZEMNÍ VLHKOSTI ASFALTOVÝMI NÁTĚRY
1x ALP + 2x ALN</t>
  </si>
  <si>
    <t>opěrná zeď tvaru L: (0,90+2,70)*200,00=720,000 [A]</t>
  </si>
  <si>
    <t>mezi chodníkem a budovou: 20,00*1,50=30,000 [A]
opěrná zeď tvaru L - rub: 200,00*3,00=600,000 [B]
Celkem: A+B=630,000 [C]</t>
  </si>
  <si>
    <t>87434</t>
  </si>
  <si>
    <t>POTRUBÍ Z TRUB PLASTOVÝCH ODPADNÍCH DN DO 200MM</t>
  </si>
  <si>
    <t>přípojky UV: 17,0m=17,000 [A]</t>
  </si>
  <si>
    <t>875332</t>
  </si>
  <si>
    <t>POTRUBÍ DREN Z TRUB PLAST DN DO 150MM DĚROVANÝCH
SN8</t>
  </si>
  <si>
    <t>opěrná zeď tvaru L: 225,0m=225,000 [A]</t>
  </si>
  <si>
    <t>89516</t>
  </si>
  <si>
    <t>DRENÁŽNÍ VÝUSŤ Z BETON DÍLCŮ</t>
  </si>
  <si>
    <t>4ks+2ks=6,000 [A]</t>
  </si>
  <si>
    <t>89712</t>
  </si>
  <si>
    <t>VPUSŤ KANALIZAČNÍ ULIČNÍ KOMPLETNÍ Z BETONOVÝCH DÍLCŮ</t>
  </si>
  <si>
    <t>nové: 3ks=3,000 [A]
výměna dle pol.č.96687: 2ks=2,000 [B]
Celkem: A+B=5,000 [C]</t>
  </si>
  <si>
    <t>897626</t>
  </si>
  <si>
    <t>VPUSŤ ŠTĚRBINOVÝCH ŽLABŮ Z BETON DÍLCŮ SV. ŠÍŘKY DO 400MM</t>
  </si>
  <si>
    <t>897726</t>
  </si>
  <si>
    <t>ČISTÍCÍ KUSY ŠTĚRBIN ŽLABŮ Z BETON DÍLCŮ SV. ŠÍŘKY DO 400MM</t>
  </si>
  <si>
    <t>899642</t>
  </si>
  <si>
    <t>ZKOUŠKA VODOTĚSNOSTI POTRUBÍ DN DO 200MM</t>
  </si>
  <si>
    <t>PVC DN200: 17,0m=17,000 [A]</t>
  </si>
  <si>
    <t>DN200: 17,0m=17,000 [A]</t>
  </si>
  <si>
    <t>u chodníku: 4,0m=4,000 [A]</t>
  </si>
  <si>
    <t>9111B1</t>
  </si>
  <si>
    <t>ZÁBRADLÍ SILNIČNÍ SE SVISLOU VÝPLNÍ - DODÁVKA A MONTÁŽ
KOTVENÉ DO PATEK</t>
  </si>
  <si>
    <t>16,0m=16,000 [A]</t>
  </si>
  <si>
    <t>ZÁBRADLÍ SILNIČNÍ SE SVISLOU VÝPLNÍ - DODÁVKA A MONTÁŽ
KOTVENÉ DO GABIONŮ</t>
  </si>
  <si>
    <t>na gabion. zdi: 39,0m=39,000 [A]</t>
  </si>
  <si>
    <t>9112B1</t>
  </si>
  <si>
    <t>ZÁBRADLÍ MOSTNÍ SE SVISLOU VÝPLNÍ - DODÁVKA A MONTÁŽ</t>
  </si>
  <si>
    <t>kotvené do římsy prefabrikované zdi: 200,0m=200,000 [A]</t>
  </si>
  <si>
    <t>91228</t>
  </si>
  <si>
    <t>SMĚROVÉ SLOUPKY Z PLAST HMOT VČETNĚ ODRAZNÉHO PÁSKU</t>
  </si>
  <si>
    <t>červené sloupky: 2ks=2,000 [A]</t>
  </si>
  <si>
    <t>914431</t>
  </si>
  <si>
    <t>DOPRAVNÍ ZNAČKY 100X150CM OCELOVÉ FÓLIE TŘ 2 - DODÁVKA A MONTÁŽ</t>
  </si>
  <si>
    <t>916621</t>
  </si>
  <si>
    <t>VODÍCÍ STĚNY Z DÍLCŮ BETON - DOD A MONTÁŽ
VÝŠKY 0,5M</t>
  </si>
  <si>
    <t>91710</t>
  </si>
  <si>
    <t>OBRUBY Z BETONOVÝCH PALISÁD</t>
  </si>
  <si>
    <t>102,00*1,00*0,16=16,320 [A]</t>
  </si>
  <si>
    <t>u chodníků a stezky: 171,0m=171,000 [A]</t>
  </si>
  <si>
    <t>72,0m=72,000 [A]</t>
  </si>
  <si>
    <t>v asfaltové vozovce: 6,5m=6,500 [A]</t>
  </si>
  <si>
    <t>935111</t>
  </si>
  <si>
    <t>ŠTĚRBINOVÉ ŽLABY Z BETONOVÝCH DÍLCŮ ŠÍŘ DO 400MM VÝŠ DO 500MM BEZ OBRUBY
S PŘERUŠOVANOU ŠTĚRBINOU
VČETNĚ HOBRY MÁČENÉ V ASFALTU A OCHRANNÉHO PLECHU TL. 0,7MM</t>
  </si>
  <si>
    <t>ŠŽ: 2,0m=2,000 [A]</t>
  </si>
  <si>
    <t>935832</t>
  </si>
  <si>
    <t>ŽLABY A RIGOLY DLÁŽDĚNÉ Z LOMOVÉHO KAMENE TL DO 250MMM DO BETONU TL 100MM</t>
  </si>
  <si>
    <t>rigol: 9,0m2=9,000 [A]</t>
  </si>
  <si>
    <t>935901</t>
  </si>
  <si>
    <t>ŽLABY A RIGOLY Z PŘÍKOPOVÝCH ŽLABŮ  "J"
VČETNĚ BETONOVÉHO LOŽE C20/25 TL.0,10M</t>
  </si>
  <si>
    <t>mezi propustky: 18,0m=18,000 [A]</t>
  </si>
  <si>
    <t>93650</t>
  </si>
  <si>
    <t>DROBNÉ DOPLŇK KONSTR KOVOVÉ</t>
  </si>
  <si>
    <t>trny R10 pro kotvení beton. vodící stěny: 86ks*0,30*0,617kg/m=15,919 [A]</t>
  </si>
  <si>
    <t>SO 201</t>
  </si>
  <si>
    <t>REKONSTRUKCE MOSTU V KM 6,16</t>
  </si>
  <si>
    <t>201</t>
  </si>
  <si>
    <t>dle pol.č.17120: 12,6m3=12,600 [A]</t>
  </si>
  <si>
    <t>014102</t>
  </si>
  <si>
    <t>z pol.č.96613: 0,45m3*2,5t/m3=1,125 [A]
z pol.č.96616: 27,54m3*2,4t/m3=66,096 [B]
z pol.č.97812: 47,898m2*0,05*2,2t/m3=5,269 [C]
Celkem: A+B+C=72,490 [D]</t>
  </si>
  <si>
    <t>014132</t>
  </si>
  <si>
    <t>POPLATKY ZA SKLÁDKU TYP S-NO (NEBEZPEČNÝ ODPAD)</t>
  </si>
  <si>
    <t>mostní izolace z pol.č.97817: 100,324m2*0,005t/m2=0,502 [A]</t>
  </si>
  <si>
    <t>dle pol.č.12573: 12,6m3=12,600 [A]</t>
  </si>
  <si>
    <t>VYKOPÁVKY ZE ZEMNÍKŮ A SKLÁDEK TŘ. I
ZEMINA ZE ZEMNÍKU</t>
  </si>
  <si>
    <t>natěžení a dovoz vhodné zeminy z pol.č.17411: 12,6m3=12,600 [A]</t>
  </si>
  <si>
    <t>odkop okolo stávajících křídel
opěra 1: 6,00*2,10*0,50=6,300 [A]
opěra 2: 6,00*2,10*0,50=6,300 [B]
Celkem: A+B=12,600 [C]</t>
  </si>
  <si>
    <t>uložení výkopu na skládku z pol.č.13173: 12,6m3=12,600 [A]</t>
  </si>
  <si>
    <t>zpětný zásyp dle pol.č.13173: 12,6m3=12,600 [A]</t>
  </si>
  <si>
    <t>285392</t>
  </si>
  <si>
    <t>DODATEČNÉ KOTVENÍ VLEPENÍM BETONÁŘSKÉ VÝZTUŽE D DO 16MM DO VRTŮ</t>
  </si>
  <si>
    <t>do stávající NK: 800ks=800,000 [A]</t>
  </si>
  <si>
    <t>317326</t>
  </si>
  <si>
    <t>ŘÍMSY ZE ŽELEZOBETONU DO C40/50
C35/45</t>
  </si>
  <si>
    <t>nové římsy: 0,62m2*(29,96+29,91)=37,119 [A]</t>
  </si>
  <si>
    <t>cca 130kg/m3 z pol.č.317326: 37,119m3*130/1000=4,825 [A]</t>
  </si>
  <si>
    <t>43431A</t>
  </si>
  <si>
    <t>SCHODIŠŤOVÉ STUPNĚ, Z PROST BETONU DO C20/25</t>
  </si>
  <si>
    <t>pod schodiětě: 2,70*1,05*0,15=0,425 [A]</t>
  </si>
  <si>
    <t>434325</t>
  </si>
  <si>
    <t>SCHODIŠŤOVÉ STUPNĚ, ZE ŽELEZOBETONU DO C30/37</t>
  </si>
  <si>
    <t>2,7*0,75*0,3=0,608 [A]</t>
  </si>
  <si>
    <t>434365</t>
  </si>
  <si>
    <t>VÝZTUŽ SCHODIŠŤ STUPŇŮ Z BETONÁŘSKÉ OCELI 10505, B500B</t>
  </si>
  <si>
    <t>cca 150kg/m3 z pol.č.434325: 0,608m3*150/1000=0,091 [A]</t>
  </si>
  <si>
    <t>Úpravy povrchů, podlahy, výplně otvorů</t>
  </si>
  <si>
    <t>626113</t>
  </si>
  <si>
    <t>REPROFILACE PODHLEDŮ, SVISLÝCH PLOCH SANAČNÍ MALTOU JEDNOVRST TL 30MM</t>
  </si>
  <si>
    <t>sanační malta tl. 20-40mm
podhled NK: 4,20*23,20+13,60*2,00+2,75*24,70=192,565 [A]
opěry křídla: 0,87*4,90+0,75*4,40+1,93*2,00+2,00*2,00=15,423 [B]
pilíře: 10,50*1,50*2=31,500 [C]
Celkem: A+B+C=239,488 [D]</t>
  </si>
  <si>
    <t>62631</t>
  </si>
  <si>
    <t>SPOJOVACÍ MŮSTEK MEZI STARÝM A NOVÝM BETONEM</t>
  </si>
  <si>
    <t>podhled NK: 4,20*23,20+13,60*2,00+2,75*24,70=192,565 [A]
opěry křídla: 0,87*4,90+0,75*4,40+1,93*2,00+2,00*2,00=15,423 [B]
pilíře: 10,50*1,50*2=31,500 [C]
Celkem: A+B+C=239,488 [D]</t>
  </si>
  <si>
    <t>62641</t>
  </si>
  <si>
    <t>SJEDNOCUJÍCÍ STĚRKA JEMNOU MALTOU TL CCA 2MM</t>
  </si>
  <si>
    <t>stěrka celkové tl.4mm
podhled NK: 2*(4,20*23,20+13,60*2,00+2,75*24,70)=385,130 [A]
opěry křídla: 2*(0,87*4,90+0,75*4,40+1,93*2,00+2,00*2,00)=30,846 [B]
pilíře: 2*10,50*1,50*2=63,000 [C]
Celkem: A+B+C=478,976 [D]</t>
  </si>
  <si>
    <t>62652</t>
  </si>
  <si>
    <t>OCHRANA VÝZTUŽE PŘI NEDOSTATEČNÉM KRYTÍ</t>
  </si>
  <si>
    <t>cca 20% z pol.č.938543: 239,488m2*0,2=47,898 [A]</t>
  </si>
  <si>
    <t>IZOLACE BĚŽNÝCH KONSTRUKCÍ PROTI ZEMNÍ VLHKOSTI ASFALTOVÝMI NÁTĚRY</t>
  </si>
  <si>
    <t>penetrační nátěr stávající nosné konstrukce: 3,40*25,00=85,000 [A]</t>
  </si>
  <si>
    <t>711412</t>
  </si>
  <si>
    <t>IZOLACE MOSTOVEK CELOPLOŠNÁ ASFALTOVÝMI PÁSY</t>
  </si>
  <si>
    <t>(0,35+0,35+3,4)*25,00=102,500 [A]</t>
  </si>
  <si>
    <t>711509</t>
  </si>
  <si>
    <t>OCHRANA IZOLACE NA POVRCHU TEXTILIÍ
600G/M2</t>
  </si>
  <si>
    <t>dle pol.č.711412: 102,5m2=102,500 [A]</t>
  </si>
  <si>
    <t>78381</t>
  </si>
  <si>
    <t>NÁTĚRY BETON KONSTR TYP S1 (OS-A)
SJEDNOCUJÍCÍ NÁTĚR</t>
  </si>
  <si>
    <t>87627</t>
  </si>
  <si>
    <t>CHRÁNIČKY Z TRUB PLASTOVÝCH DN DO 100MM</t>
  </si>
  <si>
    <t>v římsách: (8+1)*30,00=270,000 [A]</t>
  </si>
  <si>
    <t>87913</t>
  </si>
  <si>
    <t>POTRUBÍ ODPADNÍ MOSTNÍCH OBJEKTŮ Z PLAST TRUB  DN DO 150 MM</t>
  </si>
  <si>
    <t>2,4m=2,400 [A]</t>
  </si>
  <si>
    <t>ZÁBRADLÍ SILNIČNÍ S VODOR MADLY - DODÁVKA A MONTÁŽ</t>
  </si>
  <si>
    <t>podél schodiště: 2,6m=2,600 [A]</t>
  </si>
  <si>
    <t>9111A3</t>
  </si>
  <si>
    <t>ZÁBRADLÍ SILNIČNÍ S VODOR MADLY - DEMONTÁŽ S PŘESUNEM</t>
  </si>
  <si>
    <t>podél stávajícího schodiště: 2,6m=2,600 [A]</t>
  </si>
  <si>
    <t>na mostě: 2*30,0m=60,000 [A]</t>
  </si>
  <si>
    <t>9112B3</t>
  </si>
  <si>
    <t>ZÁBRADLÍ MOSTNÍ SE SVISLOU VÝPLNÍ - DEMONTÁŽ S PŘESUNEM</t>
  </si>
  <si>
    <t>stávající zábradlí na mostě: 2*29,5m=59,000 [A]</t>
  </si>
  <si>
    <t>914A21</t>
  </si>
  <si>
    <t>EV ČÍSLO MOSTU OCEL S FÓLIÍ TŘ.1 DODÁVKA A MONTÁŽ</t>
  </si>
  <si>
    <t>917223</t>
  </si>
  <si>
    <t>SILNIČNÍ A CHODNÍKOVÉ OBRUBY Z BETONOVÝCH OBRUBNÍKŮ ŠÍŘ 100MM</t>
  </si>
  <si>
    <t>podél.schodiště: 2*2,7m=5,400 [A]</t>
  </si>
  <si>
    <t>938543</t>
  </si>
  <si>
    <t>OČIŠTĚNÍ BETON KONSTR OTRYSKÁNÍM TLAK VODOU DO 1000 BARŮ</t>
  </si>
  <si>
    <t>96613</t>
  </si>
  <si>
    <t>BOURÁNÍ KONSTRUKCÍ Z KAMENE NA MC</t>
  </si>
  <si>
    <t>stávající schodiště u OP1: 3,00*0,50*0,30=0,450 [A]</t>
  </si>
  <si>
    <t>96616</t>
  </si>
  <si>
    <t>BOURÁNÍ KONSTRUKCÍ ZE ŽELEZOBETONU
- BEZ POUŽITÍ TĚŽKÝCH MECHANIZMŮ
- ODŘEZÁNÍM</t>
  </si>
  <si>
    <t>stávající římsa: 0,47m2*29,91+0,45m2*29,96=27,540 [A]</t>
  </si>
  <si>
    <t>969233</t>
  </si>
  <si>
    <t>VYBOURÁNÍ POTRUBÍ DN DO 150MM KANALIZAČ
VČ PŘÍPADNÉHO POPLATKU ZA SKLÁDKU</t>
  </si>
  <si>
    <t>97812</t>
  </si>
  <si>
    <t>OTLUČENÍ BETONU</t>
  </si>
  <si>
    <t>mechanické oklepání degradovaného betonu
cca 20% plochy z pol.č.938543: 239,488m2*0,2=47,898 [A]</t>
  </si>
  <si>
    <t>97817</t>
  </si>
  <si>
    <t>ODSTRANĚNÍ MOSTNÍ IZOLACE</t>
  </si>
  <si>
    <t>na NK: 0,30*29,96+0,30*29,91+2,750*29,95=100,324 [A]</t>
  </si>
  <si>
    <t>SO 202</t>
  </si>
  <si>
    <t>LÁVKA V KM 6,16</t>
  </si>
  <si>
    <t>202</t>
  </si>
  <si>
    <t>dle pol.č.17120: 144,0m3=144,000 [A]</t>
  </si>
  <si>
    <t>dle pol.č.12573: 76,652m3=76,652 [A]</t>
  </si>
  <si>
    <t>029412</t>
  </si>
  <si>
    <t>OSTATNÍ POŽADAVKY - VYPRACOVÁNÍ MOSTNÍHO LISTU</t>
  </si>
  <si>
    <t>02953</t>
  </si>
  <si>
    <t>OSTATNÍ POŽADAVKY - HLAVNÍ MOSTNÍ PROHLÍDKA</t>
  </si>
  <si>
    <t>natěžení a dovoz dle pol.č.17411: 76,652m3=76,652 [A]</t>
  </si>
  <si>
    <t>OP 01: 9,0m2*5,00=45,000 [A]
P2: 6,5m2*3,00=19,500 [B]
P3: 11,5m2*3,00=34,500 [C]
OP 04: 9,0m2*5,00=45,000 [D]
Celkem: A+B+C+D=144,000 [E]</t>
  </si>
  <si>
    <t>uložení na skládku dle pol.č.13173: 144,0m3=144,000 [A]</t>
  </si>
  <si>
    <t>zásyp základů
OP 01: 3,51m2*3,00+2,68m2*3,00=18,570 [A]
P2: 1,25m2*3,00+0,77m2*3,00+0,38m2*1,00+1,7m2*3,20+4,7m2*1,20=17,520 [B]
P3: 1,06m2*3,00+1,62m2*3,00+0,69m2*1,00+2,59m2*3,20+5,67m2*1,20=23,822 [C]
OP 04: 2,43m2*3,00+3,15m2*3,00=16,740 [D]
Celkem: A+B+C+D=76,652 [E]</t>
  </si>
  <si>
    <t>17481</t>
  </si>
  <si>
    <t>ZÁSYP JAM A RÝH Z NAKUPOVANÝCH MATERIÁLŮ</t>
  </si>
  <si>
    <t>přechodový klín
OP 01: 3,54m2*3,00=10,620 [A]
OP 04: 4,38m2*3,00=13,140 [B]
Celkem: A+B=23,760 [C]</t>
  </si>
  <si>
    <t>21331</t>
  </si>
  <si>
    <t>DRENÁŽNÍ VRSTVY Z BETONU MEZEROVITÉHO (DRENÁŽNÍHO)</t>
  </si>
  <si>
    <t>obetonování drenáže drenáž. betonem
2*2,50*0,07m2=0,350 [A]</t>
  </si>
  <si>
    <t>23217A</t>
  </si>
  <si>
    <t>ŠTĚTOVÉ STĚNY BERANĚNÉ Z KOVOVÝCH DÍLCŮ DOČASNÉ (PLOCHA)</t>
  </si>
  <si>
    <t>OP 01: 8,50*7,00=59,500 [A]
P2: (3,20+3,20+3,60+3,60)*6,00=81,600 [B]
P3: (3,20+3,20+3,60+3,60)*7,00=95,200 [C]
OP 04: 8,50*7,00=59,500 [D]
Celkem: A+B+C+D=295,800 [E]</t>
  </si>
  <si>
    <t>23717A</t>
  </si>
  <si>
    <t>ODSTRANĚNÍ ŠTĚTOVÝCH STĚN Z KOVOVÝCH DÍLCŮ V PLOŠE</t>
  </si>
  <si>
    <t>dle pol.č.23217A: 295,8m2=295,800 [A]</t>
  </si>
  <si>
    <t>27157</t>
  </si>
  <si>
    <t>POLŠTÁŘE POD ZÁKLADY Z KAMENIVA TĚŽENÉHO</t>
  </si>
  <si>
    <t>P3: 3,00*2,50*1,00=7,500 [A]</t>
  </si>
  <si>
    <t>272324</t>
  </si>
  <si>
    <t>ZÁKLADY ZE ŽELEZOBETONU DO C25/30</t>
  </si>
  <si>
    <t>OP 01: 1,83m2*3,00=5,490 [A]
P2: 1,93m2*2,00=3,860 [B]
P3: 1,93m2*2,00=3,860 [C]
OP 04: 1,83m2*3,00=5,490 [D]
Celkem: A+B+C+D=18,700 [E]</t>
  </si>
  <si>
    <t>272365</t>
  </si>
  <si>
    <t>VÝZTUŽ ZÁKLADŮ Z OCELI 10505, B500B</t>
  </si>
  <si>
    <t>z pol.č.272324: 
základ pilířů: 2*3,86m3*60kg/m3/1000=0,463 [A]
základ opěr: 2*5,49m3*130kg/m3/1000=1,427 [B]
Celkem: A+B=1,890 [C]</t>
  </si>
  <si>
    <t>28999</t>
  </si>
  <si>
    <t>OPLÁŠTĚNÍ (ZPEVNĚNÍ) Z FÓLIE
TĚSNÍCÍ FÓLIE</t>
  </si>
  <si>
    <t>za rubem opěr
OP 01: 3,60*3,00=10,800 [A]
OP 04: 3,50*3,00=10,500 [B]
Celkem: A+B=21,300 [C]</t>
  </si>
  <si>
    <t>333325</t>
  </si>
  <si>
    <t>MOSTNÍ OPĚRY A KŘÍDLA ZE ŽELEZOVÉHO BETONU DO C30/37</t>
  </si>
  <si>
    <t>OP 01
úložný práh: 1,36m2*3,00=4,080 [A]
závěrná zídka: 3,05m2*0,30=0,915 [B]
křídlo: 4,03m2*0,50=2,015 [C]
podložiskové bloky: 0,40*0,40*0,28+0,40*0,40*0,30=0,093 [D]
OP 04
úložný práh: 1,36m2*3,00=4,080 [E]
závěrná zídka: 2,99m2*0,30=0,897 [F]
křídlo: 4,04m2*0,50=2,020 [G]
podložiskové bloky: 0,40*0,40*0,27+0,40*0,40*0,25=0,083 [H]
Celkem: A+B+C+D+E+F+G+H=14,183 [I]</t>
  </si>
  <si>
    <t>333365</t>
  </si>
  <si>
    <t>VÝZTUŽ MOSTNÍCH OPĚR A KŘÍDEL Z OCELI 10505, B500B</t>
  </si>
  <si>
    <t>z pol.č.333325: 14,183m3*80kg/m3/1000=1,135 [A]</t>
  </si>
  <si>
    <t>334325</t>
  </si>
  <si>
    <t>MOSTNÍ PILÍŘE A STATIVA ZE ŽELEZOVÉHO BETONU DO C30/37</t>
  </si>
  <si>
    <t>P2: 1,00*0,50*3,00=1,500 [A]
P3: 1,00*0,50*3,00=1,500 [B]
Celkem: A+B=3,000 [C]</t>
  </si>
  <si>
    <t>334365</t>
  </si>
  <si>
    <t>VÝZTUŽ MOSTNÍCH PILÍŘŮ A STATIV Z OCELI 10505, B500B</t>
  </si>
  <si>
    <t>z pol.č.334325: 6,0m*206kg/m3/1000=1,236 [A]</t>
  </si>
  <si>
    <t>421325</t>
  </si>
  <si>
    <t>MOSTNÍ NOSNÉ DESKOVÉ KONSTRUKCE ZE ŽELEZOBETONU C30/37</t>
  </si>
  <si>
    <t>NK: 1,3m2*28,80=37,440 [A]
příčník: 0,54m2*1,20=0,648 [B]
Celkem: A+B=38,088 [C]</t>
  </si>
  <si>
    <t>421365</t>
  </si>
  <si>
    <t>VÝZTUŽ MOSTNÍ DESKOVÉ KONSTRUKCE Z OCELI 10505, B500B</t>
  </si>
  <si>
    <t>z pol.č.421325: 38,09m3*90kg/m3/1000=3,428 [A]</t>
  </si>
  <si>
    <t>42861</t>
  </si>
  <si>
    <t>MOSTNÍ LOŽISKA ELASTOMEROVÁ PRO ZATÍŽ DO 1,0MN</t>
  </si>
  <si>
    <t>451311</t>
  </si>
  <si>
    <t>PODKL A VÝPLŇ VRSTVY Z PROST BET DO C8/10</t>
  </si>
  <si>
    <t>pod základy
OP 01: 2,80*3,30*0,15=1,386 [A]
P2: 2,80*2,30*0,15=0,966 [B]
P3: 2,80*2,30*0,15=0,966 [C]
OP 04: 2,80*3,30*0,15=1,386 [D]
pod drenáž opěr: (2,35m2+2,1m2)*0,30=1,335 [E]
Celkem: A+B+C+D+E=6,039 [F]</t>
  </si>
  <si>
    <t>obsyp těsnící fólie z pol.č.28999
za rubem opěr
OP 01: 3,60*3,00*(0,15+0,15)=3,240 [A]
OP 04: 3,50*3,00*(0,15+0,15)=3,150 [B]
Celkem: A+B=6,390 [C]</t>
  </si>
  <si>
    <t>OCHRANA IZOLACE NA POVRCHU TEXTILIÍ
600 G/M2</t>
  </si>
  <si>
    <t>OP 01: 1,25*2,50=3,125 [A]
křídlo: 2,7m2=2,700 [B]
OP 04: 1,25*2,50=3,125 [C]
křídlo: 2,7m2=2,700 [D]
Celkem: A+B+C+D=11,650 [E]</t>
  </si>
  <si>
    <t>78382</t>
  </si>
  <si>
    <t>NÁTĚRY BETON KONSTR TYP S2 (OS-B)</t>
  </si>
  <si>
    <t>nátěr konzol NK: 1,06*28,20=29,892 [A]</t>
  </si>
  <si>
    <t>78387</t>
  </si>
  <si>
    <t>NÁTĚRY BETON KONSTR TYP S11 (OS-F)</t>
  </si>
  <si>
    <t>28,80*3,00=86,400 [A]</t>
  </si>
  <si>
    <t>87533</t>
  </si>
  <si>
    <t>POTRUBÍ DREN Z TRUB PLAST DN DO 150MM</t>
  </si>
  <si>
    <t>OP 01: 2,5m=2,500 [A]
OP 04: 2,5m=2,500 [B]
Celkem: A+B=5,000 [C]</t>
  </si>
  <si>
    <t>87634</t>
  </si>
  <si>
    <t>CHRÁNIČKY Z TRUB PLASTOVÝCH DN DO 200MM</t>
  </si>
  <si>
    <t>prostupy skrz opěru: 2*1,00=2,000 [A]</t>
  </si>
  <si>
    <t>2*34,6m=69,200 [A]</t>
  </si>
  <si>
    <t>91345</t>
  </si>
  <si>
    <t>NIVELAČNÍ ZNAČKY KOVOVÉ</t>
  </si>
  <si>
    <t>93151</t>
  </si>
  <si>
    <t>MOSTNÍ ZÁVĚRY POVRCHOVÉ POSUN DO 60MM</t>
  </si>
  <si>
    <t>2*3,00=6,000 [A]</t>
  </si>
  <si>
    <t>93653</t>
  </si>
  <si>
    <t>MOSTNÍ ODVODŇOVACÍ SOUPRAVA
LÁVKOVÝ ODVODŇOVAČ</t>
  </si>
  <si>
    <t>SO 251</t>
  </si>
  <si>
    <t>ZÁRUBNÍ ZEĎ V KM 5,52 - 5,55</t>
  </si>
  <si>
    <t>251</t>
  </si>
  <si>
    <t>dle pol.č.17120: 159,0m3=159,000 [A]</t>
  </si>
  <si>
    <t>dle pol.č.12573.B: 70,2m3=70,200 [A]</t>
  </si>
  <si>
    <t>natěžení a dovoz ornice dle pol.č.18220: 8,0m3=8,000 [A]</t>
  </si>
  <si>
    <t>natěžení a dovoz dle pol.č.17411: 70,2m3=70,200 [A]</t>
  </si>
  <si>
    <t>3,0m2*4,00+5,0m2*11,00+6,0m2*10,00+4,0m2*5,00+3,0m2*4,00=159,000 [A]</t>
  </si>
  <si>
    <t>uložení zeminy na skládku dle pol.č.13173: 159,0m3=159,000 [A]</t>
  </si>
  <si>
    <t>za zdí: 1,0m2*4,00+2,0m2*11,00+2,0m2*10,00+2,0m2*5,00+1,0m2*4,00=60,000 [A]
před zdí: 0,3m2*34,00=10,200 [B]
Celkem: A+B=70,200 [C]</t>
  </si>
  <si>
    <t>18220</t>
  </si>
  <si>
    <t>ROZPROSTŘENÍ ORNICE VE SVAHU</t>
  </si>
  <si>
    <t>svah za zdí: 2,00*40,00*0,10=8,000 [A]</t>
  </si>
  <si>
    <t>18242</t>
  </si>
  <si>
    <t>ZALOŽENÍ TRÁVNÍKU HYDROOSEVEM NA ORNICI</t>
  </si>
  <si>
    <t>z pol.č.18220: 80,0m2=80,000 [A]</t>
  </si>
  <si>
    <t>dno výkopu, pod ŠD polštář: 3,00*(4,00+11,00+10,00)+2,00*5,00+3,00*4,00=97,000 [A]
rub gabionové zdi: 1,50*4,00+2,00*(11,00+10,00+5,00)+1,50*4,00=64,000 [B]
Celkem: A+B=161,000 [C]</t>
  </si>
  <si>
    <t>pod gabion. zdí: 0,5m2*34,00=17,000 [A]</t>
  </si>
  <si>
    <t>3272A7.R</t>
  </si>
  <si>
    <t>ZDI OPĚR, ZÁRUB, NÁBŘEŽ Z GABIONŮ RUČNĚ ROVNANÝCH, DRÁT O5,0MM, POVRCHOVÁ ÚPRAVA Zn + Al</t>
  </si>
  <si>
    <t>0,75m2*4,00+1,25m2*(11,00+10,00+5,00)+0,75m2*4,00=38,500 [A]</t>
  </si>
  <si>
    <t>33817C</t>
  </si>
  <si>
    <t>SLOUPKY PLOTOVÉ Z DÍLCŮ KOVOVÝCH  DO BETONOVÝCH PATEK</t>
  </si>
  <si>
    <t>76792</t>
  </si>
  <si>
    <t>OPLOCENÍ Z DRÁTĚNÉHO PLETIVA POTAŽENÉHO PLASTEM</t>
  </si>
  <si>
    <t>34,00*1,50=51,000 [A]</t>
  </si>
  <si>
    <t>POTRUBÍ DREN Z TRUB PLAST DN DO 150MM DĚROVANÝCH
SN8, VČETNĚ OBALENÍ GEOTEXTILIÍ</t>
  </si>
  <si>
    <t>pod zdí: 40,0m=40,000 [A]</t>
  </si>
  <si>
    <t>SO 252</t>
  </si>
  <si>
    <t>PROTIEROZNÍ OPEVNĚNÍ V KM 5,89 - 5,93</t>
  </si>
  <si>
    <t>252</t>
  </si>
  <si>
    <t>dle pol.č.17120: 228,5m3=228,500 [A]</t>
  </si>
  <si>
    <t>12273</t>
  </si>
  <si>
    <t>ODKOPÁVKY A PROKOPÁVKY OBECNÉ TŘ. I</t>
  </si>
  <si>
    <t>odstranění zemní hrázky dle pol.č.17750: 75,0m3=75,000 [A]</t>
  </si>
  <si>
    <t>výkop pro opevnění: 2,5m2*11,00+4,0m2*(11,00+10,50+10,00)=153,500 [A]</t>
  </si>
  <si>
    <t>uložení zeminy na skládku dle pol.č.13173: 153,5m3=153,500 [A]
dle pol.č.12273: 75,0m3=75,000 [B]
Celkem: A+B=228,500 [C]</t>
  </si>
  <si>
    <t>17750</t>
  </si>
  <si>
    <t>ZEMNÍ HRÁZKY ZE ZEMIN NEPROPUSTNÝCH</t>
  </si>
  <si>
    <t>1,5m2*50,00=75,000 [A]</t>
  </si>
  <si>
    <t>pod kamenným záhozem: 5,00*42,50=212,500 [A]</t>
  </si>
  <si>
    <t>461211</t>
  </si>
  <si>
    <t>PATKY Z LOMOVÉHO KAMENE NA SUCHO
ZÁHOZOVÁ PATKA KÁMEN NAD 500KG</t>
  </si>
  <si>
    <t>1,5m2*42,50=63,750 [A]</t>
  </si>
  <si>
    <t>46251</t>
  </si>
  <si>
    <t>ZÁHOZ Z LOMOVÉHO KAMENE
ZÁHOZ S UROVNÁNÍM LÍCE - KÁMEN 200-500KG</t>
  </si>
  <si>
    <t>SO 253</t>
  </si>
  <si>
    <t>PROTIEROZNÍ OPEVNĚNÍ V KM 6,36 - 6,43</t>
  </si>
  <si>
    <t>253</t>
  </si>
  <si>
    <t>dle pol.č.17120: 145,0m3=145,000 [A]</t>
  </si>
  <si>
    <t>výkop pro opevnění: 2,5m2*10,00+3,0m2*10,00+2,5m2*10,00+2,0m2*(10,00+10,00)+1,0m2*10,00+1,5m2*10,00=145,000 [A]</t>
  </si>
  <si>
    <t>uložení zeminy na skládku dle pol.č.13173: 145,0m3=145,000 [A]</t>
  </si>
  <si>
    <t>pod kamenným záhozem: 6,50*10,00+5,50*(10,00+10,00+10,00)+5,00*(10,00+10,00)+5,50*10,00=385,000 [A]</t>
  </si>
  <si>
    <t>0,95m2*70,00=66,500 [A]</t>
  </si>
  <si>
    <t>2,05m2*70,00=143,500 [A]</t>
  </si>
  <si>
    <t>SO 301</t>
  </si>
  <si>
    <t>STOKA DN 1400 KM 5,59 - KM 5,94</t>
  </si>
  <si>
    <t>301</t>
  </si>
  <si>
    <t>POPLATKY ZA SKLÁDKU
ZEMINA</t>
  </si>
  <si>
    <t>přebytečná zemina z pol.č.17120,12573: 4948,08m3-3584,161m3=1 363,919 [A]</t>
  </si>
  <si>
    <t>POPLATKY ZA SKLÁDKU
VYBOURANÉ HMOTY</t>
  </si>
  <si>
    <t>z pol.č.96616: 22,0m3*2,4t/m3=52,800 [A]
z pol.č.969283: 52,2m*2,7t/m=140,940 [B]
dle položky 96688.A: 11ks *3,00t/ks=33,000 [C]
dle položky 96688.B: 5ks *2,00t/ks=10,000 [D]
Celkem: A+B+C+D=236,740 [E]</t>
  </si>
  <si>
    <t>11528</t>
  </si>
  <si>
    <t>PŘEV VOD NA POVRCHU POTR DN DO 1600MM NEBO ŽLAB R.O. DO 5,0M
VČ UTĚSNĚNÍ NAVAZUJÍCÍHO POTRUBÍ STOKY DN1400 TĚSNÍCÍMI VAKY</t>
  </si>
  <si>
    <t>převedení během výstavby, potrubí DN 1200: (95,0m+255,00m)=350,000 [A]</t>
  </si>
  <si>
    <t>VYKOPÁVKY ZE ZEMNÍKŮ A SKLÁDEK TŘ. I
ZEMINA Z DEPONIE</t>
  </si>
  <si>
    <t>natěžení a dovoz zeminy z deponie z pol.č.17411,17511: 3543,381m3+40,78m3=3 584,161 [A]</t>
  </si>
  <si>
    <t xml:space="preserve">ŽB DN 1400
km 0,00-0,00978: 9,78*(2,25+1,62)*0,5*3,02=57,151 [A]
0,00978-0,01397: 4,19*(1,62+1,64)*0,5*3,02=20,626 [B]
0,01799-0,02343: 5,44*(1,82+2,48)*0,5*3,02=35,322 [C]
0,02343-0,04100: 17,57*(2,48+2,26)*0,5*3,02=125,756 [D]
0,04100-0,04544: 4,44*(2,26+2,39)*0,5*3,02=31,175 [E]
ŽB DN 1200: 5,00*2,50*2,34=29,250 [F]
rozdělovací komora: 50,0m2*2,00=100,000 [G]
pro roznášecí desku: 210,00*4,00*1,50=1 260,000 [H]
Celkem: A+B+C+D+E+F+G+H=1 659,280 [I] </t>
  </si>
  <si>
    <t>pro vybourání stávajícího ptrubí: (38,20+14,00)*2,00*2,00=208,800 [A]
pro provizorní převedení vody: 2*(95,00+255,00)*2,00*2,20=3 080,000 [B]
Celkem: A+B=3 288,800 [C]</t>
  </si>
  <si>
    <t>uložení výkopu na skládku/deponii z pol.č.13173,13273: 1659,28m3+3288,80m3=4 948,080 [A]</t>
  </si>
  <si>
    <t>výkop (z pol.č.13173,13273): 1659,28m3+3288,80m3=4 948,080 [A]
vytlačená kubatura
lože (z pol.č.415157): -425,801m3=- 425,801 [B]
obsyp (z pol.č.17511): -696,453m3=- 696,453 [C]
podkladní beton (z pol.č.451312): -25,279m3=-25,279 [D]
podkladní beton (z pol.č.451314): -40,506m3=-40,506 [E]
obetonování (z pol.č.899574): -61,92m3=-61,920 [F]
obetonování (z pol.č.899575): -252,0m3=- 252,000 [G]
ŽB DN 1200: -5,00*3,14*0,75*0,75=-8,831 [H]
ŽB DN 1400: -39,50*3,14*0,91*0,91=- 102,709 [I]
zásyp po vybourání potrubí a obnova svahu: (38,20+14,00)*2,00*2,00=208,800 [J]
zásyp v místě provizorního převedení vody - potrubí: (255,00+95,00)*(3,14*0,65*0,65)=464,328 [K]
odpočet proviz potrubí (pro položení): -(255,00+95,00)*(3,14*0,65*0,65)=- 464,328 [L]
Celkem: A+B+C+D+E+F+G+H+I+J+K+L=3 543,381 [M]</t>
  </si>
  <si>
    <t>17511</t>
  </si>
  <si>
    <t>OBSYP POTRUBÍ A OBJEKTŮ SE ZHUTNĚNÍM</t>
  </si>
  <si>
    <t>obsyp potrubí
DN 1200: 5,00*1,58m2=7,900 [A]
DN 1400: (39,50-25,80)*2,4m2=32,880 [B]
pro provizorní převedení vody: (95,00+255,00)*(2,00*1,60 - 3,14*0,65*0,65)=655,673 [C]
Celkem: A+B+C=696,453 [D]</t>
  </si>
  <si>
    <t>oplocení rozdělovací komory: 14ks=14,000 [A]</t>
  </si>
  <si>
    <t>33817D</t>
  </si>
  <si>
    <t>VZPĚRY PLOTOVÉ Z DÍLCŮ KOVOVÝCH  DO BETONOVÝCH PATEK</t>
  </si>
  <si>
    <t>oplocení rozdělovací komory: 8ks=8,000 [A]</t>
  </si>
  <si>
    <t>386384</t>
  </si>
  <si>
    <t>KOMPL KONSTR JÍMEK ZE ŽELBET DO C25/30  VČET VÝZT</t>
  </si>
  <si>
    <t>rozdělovací komora
dno: 19,2m2*0,40=7,680 [A]
strop: 16,68m2*0,25=4,170 [B]
stěny: (6,0m2*2,00)-2,8m3=9,200 [C]
Celkem: A+B+C=21,050 [D]</t>
  </si>
  <si>
    <t>451312</t>
  </si>
  <si>
    <t>PODKLADNÍ A VÝPLŇOVÉ VRSTVY Z PROSTÉHO BETONU C12/15</t>
  </si>
  <si>
    <t>sedlo potrubí
DN 1200: 5,00*0,78m2=3,900 [A]
DN 1400: (39,50-25,80)*1,52m2=20,824 [B]
pod čelo: 3,00*1,85*0,10=0,555 [C]
Celkem: A+B+C=25,279 [D]</t>
  </si>
  <si>
    <t>451314</t>
  </si>
  <si>
    <t>PODKLADNÍ A VÝPLŇOVÉ VRSTVY Z PROSTÉHO BETONU C25/30</t>
  </si>
  <si>
    <t>sedlo potrubí DN 1400: 25,80*1,57m2=40,506 [A]</t>
  </si>
  <si>
    <t>45131A</t>
  </si>
  <si>
    <t>PODKLADNÍ A VÝPLŇOVÉ VRSTVY Z PROSTÉHO BETONU C20/25</t>
  </si>
  <si>
    <t>pod dlažbu z lomového kamene z pol.č.465512 v místě vyústění: 43,2m2*0,10=4,320 [A]</t>
  </si>
  <si>
    <t>podkladní vrstva potrubí
DN 1200: 5,00*2,34*0,10=1,170 [A]
DN 1400: 39,50*3,02*0,10=11,929 [B]
pod čelo: 2,80*1,65*0,10=0,462 [C]
pod rozdělovací komoru: 19,2m2*0,10=1,920 [D]
pod roznášecí desku: 210,00*4,00*0,40=336,000 [E]
pod dlažbu z lom.kamene z pol.č.465512: 43,2m2*0,10=4,320 [F]
pro provizorní převedení vody: (95,00+255,00)*2,00*0,10=70,000 [G]
Celkem: A+B+C+D+E+F+G=425,801 [H]</t>
  </si>
  <si>
    <t>457312</t>
  </si>
  <si>
    <t>VYROVNÁVACÍ A SPÁDOVÝ PROSTÝ BETON C12/15</t>
  </si>
  <si>
    <t>rozdělovací komora: 11,9m2*0,10=1,190 [A]</t>
  </si>
  <si>
    <t>465512</t>
  </si>
  <si>
    <t>DLAŽBY Z LOMOVÉHO KAMENE NA MC</t>
  </si>
  <si>
    <t>v rozdělovací komoře: 11,9m2*0,20=2,380 [A]
v místě vyústění: 43,2m2*0,20=8,640 [B]
Celkem: A+B=11,020 [C]</t>
  </si>
  <si>
    <t>767911</t>
  </si>
  <si>
    <t>OPLOCENÍ Z DRÁTĚNÉHO PLETIVA POZINKOVANÉHO STANDARDNÍHO</t>
  </si>
  <si>
    <t>oplocení rozdělovací komory: 26,60*1,80=47,880 [A]</t>
  </si>
  <si>
    <t>76796</t>
  </si>
  <si>
    <t>VRATA A VRÁTKA</t>
  </si>
  <si>
    <t>oplocení rozdělovací komory: 1,00*1,80=1,800 [A]</t>
  </si>
  <si>
    <t>82472</t>
  </si>
  <si>
    <t>POTRUBÍ Z TRUB ŽELEZOBETONOVÝCH DN DO 1200MM</t>
  </si>
  <si>
    <t>ze situace: 5,0m=5,000 [A]</t>
  </si>
  <si>
    <t>82483</t>
  </si>
  <si>
    <t>POTRUBÍ Z TRUB ŽELEZOBETON DN DO 1400MM</t>
  </si>
  <si>
    <t>ze situace: 39,5m=39,500 [A]</t>
  </si>
  <si>
    <t>874713.R</t>
  </si>
  <si>
    <t>POTRUBÍ Z TRUB ODPAD DN 1400MM BEZVÝKOP TECHNOLOGIÍ</t>
  </si>
  <si>
    <t>SANACE STOKY DN 1400 V DÉLCE 210 m: 210,00m=210,000 [A]</t>
  </si>
  <si>
    <t>891172.R</t>
  </si>
  <si>
    <t>ŠOUPÁTKA DN DO 1200MM
VŘETENOVÉ STAVÍTKO PRO POTRUBÍ DN 1200 VČ OVLÁDACÍ TYČE</t>
  </si>
  <si>
    <t>rozdělovací komora: 1ks=1,000 [A]</t>
  </si>
  <si>
    <t>891183.R</t>
  </si>
  <si>
    <t>ŠOUPÁTKA DN DO 1400MM
VŘETENOVÉ STAVÍTKO PRO POTRUBÍ DN 1400 VČ OVLÁDACÍ TYČE</t>
  </si>
  <si>
    <t>894172</t>
  </si>
  <si>
    <t>ŠACHTY KANALIZAČ Z BETON DÍLCŮ NA POTRUBÍ DN DO 1200MM</t>
  </si>
  <si>
    <t>na provizorním převedení vody: 4ks +7ks=11,000 [A]</t>
  </si>
  <si>
    <t>89911B</t>
  </si>
  <si>
    <t>PLASTOVÝ POKLOP B125
Z KOMPOZITNÍCH MATERIÁLŮ 0,9 x 1,4M</t>
  </si>
  <si>
    <t>rozdělovací komora: 2ks=2,000 [A]</t>
  </si>
  <si>
    <t>ŠACHTOVÉ BETONOVÉ SKRUŽE SAMOSTATNÉ
ZÁKRYTOVÁ DESKA</t>
  </si>
  <si>
    <t>stávající šachty pod tratí (zakrytí dna betonovou deskou): 5ks=5,000 [A]</t>
  </si>
  <si>
    <t>89915</t>
  </si>
  <si>
    <t>STUPADLA (A POD)</t>
  </si>
  <si>
    <t>rozdělovací komora: 2*7ks=14,000 [A]</t>
  </si>
  <si>
    <t>899574</t>
  </si>
  <si>
    <t>OBETONOVÁNÍ POTRUBÍ ZE ŽELEZOBETONU DO C25/30 VČETNĚ VÝZTUŽE</t>
  </si>
  <si>
    <t>potrubí DN 1400: 25,80*2,4m2=61,920 [A]</t>
  </si>
  <si>
    <t>899575</t>
  </si>
  <si>
    <t>OBETONOVÁNÍ POTRUBÍ ZE ŽELEZOBETONU DO C30/37 VČETNĚ VÝZTUŽE</t>
  </si>
  <si>
    <t>roznášecí deska nad stávajícím potrubím: 210,00*4,00*0,30=252,000 [A]</t>
  </si>
  <si>
    <t>899692</t>
  </si>
  <si>
    <t>ZKOUŠKA VODOTĚSNOSTI POTRUBÍ DN PŘES 800MM</t>
  </si>
  <si>
    <t>potrubí DN 1200 z pol.č.82472: 5,0m=5,000 [A]
potrubí DN 1400 z pol.č.82483: 39,5m=39,500 [B]
Celkem: A+B=44,500 [C]</t>
  </si>
  <si>
    <t>z pol.č.82472,82483: 5,0m+39,5m=44,500 [A]
KAMEROVÁ PROHLÍDKA PŘED A PO VÝSTAVBĚ V DÉLCE 210 m NA STOCE DN 1400: 2*210,00m=420,000 [B]
Celkem: A+B=464,500 [C]</t>
  </si>
  <si>
    <t>918114</t>
  </si>
  <si>
    <t>ČELA PROPUSTU Z BETONU DO C 25/30</t>
  </si>
  <si>
    <t>na potrubí DN 1200: 1,97m2*2,60=5,122 [A]</t>
  </si>
  <si>
    <t>BOURÁNÍ KONSTRUKCÍ ZE ŽELEZOBETONU</t>
  </si>
  <si>
    <t>stávající komora: 22,0m3=22,000 [A]</t>
  </si>
  <si>
    <t>966842</t>
  </si>
  <si>
    <t>ODSTRANĚNÍ OPLOCENÍ Z DRÁT PLETIVA</t>
  </si>
  <si>
    <t>stávající oplocení: 30,0m=30,000 [A]</t>
  </si>
  <si>
    <t>96688</t>
  </si>
  <si>
    <t>VYBOURÁNÍ KANALIZAČ ŠACHET KOMPLETNÍCH</t>
  </si>
  <si>
    <t>VYBOURÁNÍ KANALIZAČ ŠACHET KOMPLETNÍCH
UBOURÁNÍ ŠACHET</t>
  </si>
  <si>
    <t>stávající šachty pod tratí: 5ks=5,000 [A]</t>
  </si>
  <si>
    <t>969283</t>
  </si>
  <si>
    <t>VYBOURÁNÍ POTRUBÍ DN DO 1400MM KANALIZAČ</t>
  </si>
  <si>
    <t>potrubí DN1400: 38,2m=38,200 [A]
vejce 1000/1500: 14,0m=14,000 [B]
Celkem: A+B=52,200 [C]</t>
  </si>
  <si>
    <t>SO 302</t>
  </si>
  <si>
    <t>KANALIZAČNÍ PŘÍPOJKA V KM 6,02</t>
  </si>
  <si>
    <t>302</t>
  </si>
  <si>
    <t>dle pol.č.17120: 4,477m3=4,477 [A]</t>
  </si>
  <si>
    <t>11511</t>
  </si>
  <si>
    <t>ČERPÁNÍ VODY DO 500 L/MIN
ČERPÁNÍ SPLAŠKOVÝCH VOD</t>
  </si>
  <si>
    <t xml:space="preserve">HOD       </t>
  </si>
  <si>
    <t>8hod=8,000 [A]</t>
  </si>
  <si>
    <t>natěžení a dovoz zeminy z deponie dle položky 17411: 20,723m3=20,723 [A]</t>
  </si>
  <si>
    <t>7,00*1,60*1,00=11,200 [A]
pro vybourání potrubí
7,00*2,00*1,00=14,000 [B]
Celkem: A+B=25,200 [C]</t>
  </si>
  <si>
    <t>uložení přebytečné zeminy na skládku z pol.č.13273,17411: 25,20m3-20,723m3=4,477 [A]</t>
  </si>
  <si>
    <t>výkop (z pol.č.13273): 25,20m3=25,200 [A]
vytlačená kubatura
lože(z pol.č.45157): -0,7m3=-0,700 [B]
obsyp(z pol.č.17581): -3,777m3=-3,777 [C]
OC DN300: -7,00*3,14*0,16*0,16=-0,563 [D]
dodatečný zásyp po vybourání potrubí: 7,00*(3,14*0,16*0,16)=0,563 [E]
Celkem: A+B+C+D+E=20,723 [F]</t>
  </si>
  <si>
    <t>7,00*(1,00*0,62-3,14*0,16*0,16)=3,777 [A]</t>
  </si>
  <si>
    <t>7,00*1,00*0,10=0,700 [A]</t>
  </si>
  <si>
    <t>86645</t>
  </si>
  <si>
    <t>CHRÁNIČKY Z TRUB OCELOVÝCH DN DO 300MM</t>
  </si>
  <si>
    <t>6,5m=6,500 [A]</t>
  </si>
  <si>
    <t>7,0m=7,000 [A]</t>
  </si>
  <si>
    <t>87833</t>
  </si>
  <si>
    <t>NASUNUTÍ PLAST TRUB DN DO 150MM DO CHRÁNIČKY</t>
  </si>
  <si>
    <t>dle pol.č.86645: 6,5m=6,500 [A]</t>
  </si>
  <si>
    <t>dle pol.č.87433: 7,0m=7,000 [A]</t>
  </si>
  <si>
    <t>969245</t>
  </si>
  <si>
    <t>VYBOURÁNÍ POTRUBÍ DN DO 300MM KANALIZAČ
VČ POPLATKU ZA SKLÁDKU</t>
  </si>
  <si>
    <t>Vybourání stáv potrubí DN 150 a chráničky DN 300: 7,0=7,000 [A]</t>
  </si>
  <si>
    <t>SO 303</t>
  </si>
  <si>
    <t>STOKA ŽBT DN 1400 V KM 6,135</t>
  </si>
  <si>
    <t>303</t>
  </si>
  <si>
    <t>dle pol.č.17120: 188,341m3=188,341 [A]</t>
  </si>
  <si>
    <t>dle položky 96688: 3ks *3,00t/ks=9,000 [A]</t>
  </si>
  <si>
    <t>PŘEV VOD NA POVRCHU POTR DN DO 1600MM NEBO ŽLAB R.O. DO 5,0M</t>
  </si>
  <si>
    <t>převedení během výstavby, potrubí DN 1200: 81,00m=81,000 [A]</t>
  </si>
  <si>
    <t>natěžení a dovoz zeminy z deponie dle položky 17411: 626,459m3=626,459 [A]</t>
  </si>
  <si>
    <t>17,00*4,00*1,50=102,000 [A]</t>
  </si>
  <si>
    <t>pro provizorní převedení vody: 2*(81,00)*2,00*2,20=712,800 [A]</t>
  </si>
  <si>
    <t>uložení přebytečné zeminy na skládku z pol.č.13173,13273, 17411: 102,00m3+712,80-626,459m3=188,341 [A]</t>
  </si>
  <si>
    <t>celkový výkop dle položky 13173, 13273: 102,00m3 +712,80m3=814,800 [A]
vytlačená kubatura
obsyp dle položky 17581: -151,741m3=- 151,741 [B]
lože dle položky 45157: -16,20m3=-16,200 [C]
obetonování dle položky 899574: -20,40m3=-20,400 [D]
zásyp v místě provizorního převedení vody - potrubí: (81,00)*(3,14*0,65*0,65)=107,459 [E]
odpočet proviz potrubí (pro položení): -(81,00)*(3,14*0,65*0,65)=- 107,459 [F]
Celkem: A+B+C+D+E+F=626,459 [G]</t>
  </si>
  <si>
    <t>pro provizorní převedení vody: 81,00*(2,00*1,60 - 3,14*0,65*0,65)=151,741 [A]</t>
  </si>
  <si>
    <t>pro provizorní převedení vody: 81,00*2,00*0,10=16,200 [A]
pod roznášecí desku: 17,00*4,00*0,40=27,200 [B]
Celkem: A+B=43,400 [C]</t>
  </si>
  <si>
    <t>POTRUBÍ Z TRUB PLAST DN DO 1400MM BEZVÝKOP TECHNOLOGIÍ</t>
  </si>
  <si>
    <t>Sanace stoky DN 1400 v délce 28,00m=28,000 [A]</t>
  </si>
  <si>
    <t>na provizorním převedení vody: 3ks=3,000 [A]</t>
  </si>
  <si>
    <t>roznášecí deska nad stávajícím potrubím ŽB DN1400: 17,00*4,00*0,30=20,400 [A]</t>
  </si>
  <si>
    <t>Kamerová prohlídka před výstavbou a po výstavbě na stoce DN 1400: 2*28,00m=56,000 [A]</t>
  </si>
  <si>
    <t>SO 310</t>
  </si>
  <si>
    <t>ÚPRAVA ODVODNĚNÍ UL. TANVALDSKÁ KM 5,76 - 6,12</t>
  </si>
  <si>
    <t>310</t>
  </si>
  <si>
    <t>dle pol.č.17120: 271,237m3=271,237 [A]</t>
  </si>
  <si>
    <t>z pol.č.96687: 16ks*0,3t/ks=4,800 [A]
dle položky 969245: 16,00m*0,011t/m=0,176 [B]
dle položky 96613: 181,72m3 *2,60t/m3=472,472 [C]
dle položky 96616: 0,20m3 *2,50t/m3=0,500 [D]
Celkem: A+B+C+D=477,948 [E]</t>
  </si>
  <si>
    <t>ČERPÁNÍ VODY DO 500 L/MIN
ČERPÁNÍ ODPADNÍCH VOD</t>
  </si>
  <si>
    <t>300hod=300,000 [A]</t>
  </si>
  <si>
    <t>natěžení a dovoz zeminy z deponie dle položky 17411: 113,623m3=113,623 [A]</t>
  </si>
  <si>
    <t>plast DN300: 16,00*1,40*1,25=28,000 [A]
plast DN150 + UV: (10,00+3*1,00)*1,40*1,00=18,200 [B]
pro vybourání stoky z kamene: 413,00*0,82m2=338,660 [C]
Celkem: A+B+C=384,860 [D]</t>
  </si>
  <si>
    <t>uložení přebytečné zeminy na skládku z pol.č.13173,17411: 384,86m3-113,623m3=271,237 [A]</t>
  </si>
  <si>
    <t>výkop(z pol.č.13273): 384,86m3=384,860 [A]
vytlačená kubatura
lože(z pol.č.45157): -52,625m3=-52,625 [B]
podkl.bet.(z pol.č.451312): -2,00m3=-2,000 [C]
obsyp(z pol.č.17581): -291,275m3=- 291,275 [D]
obet.(z pol.č.89952A): -5,28m3=-5,280 [E]
plast DN150: -10,00*3,14*0,08*0,08=-0,201 [F]
plast DN300: -(413,00+16,00)*3,14*0,16*0,16=-34,485 [G]
UV: -3*3,14*0,30*0,30*0,90=-0,763 [H]
dodatečný zásyp po vybourané stoce: 413,00*(0,70*0,60)=173,460 [I]
šachty: -19ks*(3,14*0,30*0,30*1,20)=-6,443 [J]
lože ze ŠD dle položky 45152: -51,625m3=-51,625 [K]
Celkem: A+B+C+D+E+F+G+H+I+J+K=113,623 [L]</t>
  </si>
  <si>
    <t>plast DN150: 10,00*(1,00*0,46-3,14*0,08*0,08)=4,399 [A]
plast DN300: (429,00-16,00)*(1,25*0,62 - 3,14*0,16*0,16)=286,876 [B]
Celkem: A+B=291,275 [C]</t>
  </si>
  <si>
    <t>285391</t>
  </si>
  <si>
    <t>DODATEČNÉ KOTVENÍ VLEPENÍM BETONÁŘSKÉ VÝZTUŽE D DO 10MM DO VRTŮ</t>
  </si>
  <si>
    <t>vyústění do vodoteče: 10ks=10,000 [A]</t>
  </si>
  <si>
    <t>vyústění do vodoteče: 1,00m2*0,20=0,200 [A]</t>
  </si>
  <si>
    <t>327215</t>
  </si>
  <si>
    <t>PŘEZDĚNÍ ZDÍ Z KAMENNÉHO ZDIVA</t>
  </si>
  <si>
    <t>327325</t>
  </si>
  <si>
    <t>ZDI OPĚRNÉ, ZÁRUBNÍ, NÁBŘEŽNÍ ZE ŽELEZOVÉHO BETONU DO C30/37</t>
  </si>
  <si>
    <t>vyústění do vodoteče: 2,00m2*0,20=0,400 [A]</t>
  </si>
  <si>
    <t>327365</t>
  </si>
  <si>
    <t>VÝZTUŽ ZDÍ OPĚRNÝCH, ZÁRUBNÍCH, NÁBŘEŽNÍCH Z OCELI 10505, B500B</t>
  </si>
  <si>
    <t>vyústění do vodoteče: 1,00m2*0,20*100/1000=0,020 [A]</t>
  </si>
  <si>
    <t>plast DN300: 16,00*1,25*0,10=2,000 [A]</t>
  </si>
  <si>
    <t>45152</t>
  </si>
  <si>
    <t>PODKLADNÍ A VÝPLŇOVÉ VRSTVY Z KAMENIVA DRCENÉHO</t>
  </si>
  <si>
    <t>plast DN300 - podsyp pod lože: (429,00-16,00)*1,25*0,10=51,625 [A]</t>
  </si>
  <si>
    <t>plast DN150: 10,00*1,00*0,10=1,000 [A]
plast DN300: (429,00-16,00)*1,25*0,10=51,625 [B]
Celkem: A+B=52,625 [C]</t>
  </si>
  <si>
    <t>přípojky UV: 10,0m=10,000 [A]</t>
  </si>
  <si>
    <t>87445</t>
  </si>
  <si>
    <t>POTRUBÍ Z TRUB PLASTOVÝCH ODPADNÍCH DN DO 300MM</t>
  </si>
  <si>
    <t>16,0m+413,00m=429,000 [A]</t>
  </si>
  <si>
    <t>894858</t>
  </si>
  <si>
    <t>ŠACHTY KANALIZAČNÍ PLASTOVÉ D 600MM
ŠACHTY</t>
  </si>
  <si>
    <t>ŠACHTY KANALIZAČNÍ PLASTOVÉ D 600MM
ŠACHTOVÉ VPUSTI</t>
  </si>
  <si>
    <t>13ks=13,000 [A]</t>
  </si>
  <si>
    <t>89952A</t>
  </si>
  <si>
    <t>OBETONOVÁNÍ POTRUBÍ Z PROSTÉHO BETONU DO C20/25</t>
  </si>
  <si>
    <t>plast DN300: 16,00*0,33m2=5,280 [A]</t>
  </si>
  <si>
    <t>dle pol.č.87433: 10,0m=10,000 [A]</t>
  </si>
  <si>
    <t>899652</t>
  </si>
  <si>
    <t>ZKOUŠKA VODOTĚSNOSTI POTRUBÍ DN DO 300MM</t>
  </si>
  <si>
    <t>dle pol.č.87445: 429,0m=429,000 [A]</t>
  </si>
  <si>
    <t>z pol.č.87433: 10,0m=10,000 [A]
z pol.č.87445: 429,0m=429,000 [B]
kamerová prohlídka stáv stoky: 16,00m=16,000 [C]
Celkem: A+B+C=455,000 [D]</t>
  </si>
  <si>
    <t>stávající stoka z kamene: 413,00*0,44m2=181,720 [A]</t>
  </si>
  <si>
    <t>96687</t>
  </si>
  <si>
    <t>VYBOURÁNÍ ULIČNÍCH VPUSTÍ KOMPLETNÍCH</t>
  </si>
  <si>
    <t>13ks+3ks=16,000 [A]</t>
  </si>
  <si>
    <t>VYBOURÁNÍ POTRUBÍ DN DO 300MM KANALIZAČ</t>
  </si>
  <si>
    <t>stáv potrubí: 16,00m=16,000 [A]</t>
  </si>
  <si>
    <t>SO 340</t>
  </si>
  <si>
    <t>STUDNA A IS V KM 5,605</t>
  </si>
  <si>
    <t>340</t>
  </si>
  <si>
    <t>dle položky 17120: 36,785m3=36,785 [A]</t>
  </si>
  <si>
    <t>02510.R</t>
  </si>
  <si>
    <t>ZKOUŠENÍ MATERIÁLŮ ZKUŠEBNOU ZHOTOVITELE
KRÁTKODOBÁ HYDRODYNAMICKÁ ZKOUŠKA V CELKOVÉ DÉLCE MIN. 6 + 2 HOD</t>
  </si>
  <si>
    <t>02510.R2</t>
  </si>
  <si>
    <t>ZKOUŠENÍ MATERIÁLŮ ZKUŠEBNOU ZHOTOVITELE
LABORATORNÍ ROZBOR PITNÉ VODY</t>
  </si>
  <si>
    <t>029522</t>
  </si>
  <si>
    <t>OSTATNÍ POŽADAVKY - REVIZNÍ ZPRÁVY
REVIZE ELEKTRO</t>
  </si>
  <si>
    <t>029611.R</t>
  </si>
  <si>
    <t>OSTATNÍ POŽADAVKY - ODBORNÝ DOZOR
HYDROGEOLOGICKÝ DOZOR</t>
  </si>
  <si>
    <t xml:space="preserve">KPL.      </t>
  </si>
  <si>
    <t>natěžení a dovoz zeminy z deponie dle položky 17411: 103,049m3=103,049 [A]</t>
  </si>
  <si>
    <t>jímací objekt: 2,50*2,50*1,70+1,30*1,30*0,30=11,132 [A]</t>
  </si>
  <si>
    <t>výměna stáv drenáže: 44,00*1,00*0,60=26,400 [A]
dren DN100: 44,00*1,80*1,00=79,200 [B]
plast DN150: 11,50*1,80*1,00=20,700 [C]
Celkem: A+B+C=126,300 [D]</t>
  </si>
  <si>
    <t>uložení přebytečné zeminy na skládku dle položky 13173, 13273,17411: 11,132m3 +126,30m3 -103,049m3=34,383 [A]
zemina z vrtů: (3,14*0,15*0,15)*34,00=2,402 [B]
Celkem: A+B=36,785 [C]</t>
  </si>
  <si>
    <t>celkový výkop dle položky 13173, 13273: 11,132m3 +126,30m3=137,432 [A]
vytlačená kubatra
obsyp dle položky 17581: -24,166m3=-24,166 [B]
lože dle položky 45157: -6,00m3=-6,000 [C]
dren DN100: -44,00*(3,14*0,055*0,055)=-0,418 [D]
plast DN150: -11,50*(3,14*0,08*0,08)=-0,231 [E]
jímací objekt: -(1,30*1,30*0,30+2,50*2,50*0,20+3,14*0,62*0,62*1,50)=-3,568 [F]
Celkem: A+B+C+D+E+F=103,049 [G]</t>
  </si>
  <si>
    <t>dren DN100: 44,00*(1,00*0,41 - 3,14*0,055*0,055)=17,622 [A]
plast DN150: 11,50*(1,00*0,46 - 3,14*0,08*0,08)=5,059 [B]
plast DN25: 5,00*(0,90*0,33)=1,485 [C]
Celkem: A+B+C=24,166 [D]</t>
  </si>
  <si>
    <t>24211</t>
  </si>
  <si>
    <t>PLÁŠŤ STUDNY Z DÍLCŮ BETONOVÝCH</t>
  </si>
  <si>
    <t>2,00*(3,14*0,62*0,62-3,14*0,50*0,50)=0,844 [A]</t>
  </si>
  <si>
    <t>24331.R</t>
  </si>
  <si>
    <t>ÚPRAVA DNA STUDNY Z BETONU
VČ VÝZTUŽE KARI SÍTÍ 150/150/8</t>
  </si>
  <si>
    <t>2,50*2,50*0,20=1,250 [A]</t>
  </si>
  <si>
    <t>24512</t>
  </si>
  <si>
    <t>KRYCÍ DESKA STUDNY Z DÍLCŮ ZE ŽELEZOBETONU</t>
  </si>
  <si>
    <t>3,14*0,65*0,65*0,075=0,099 [A]</t>
  </si>
  <si>
    <t>24750</t>
  </si>
  <si>
    <t>OBSYP STUDNY Z KAMENIVA</t>
  </si>
  <si>
    <t>obsyp: 32,50*(0,15*0,15*3,14 - 0,08*0,08*3,14)=1,643 [A]
filtrační vrstva: 0,5*(0,15*0,15*3,14 - 0,08*0,08*3,14)=0,025 [B]
kalník: 0,5*0,15*0,15*3,14=0,035 [C]
Celkem: A+B+C=1,703 [D]</t>
  </si>
  <si>
    <t>24768</t>
  </si>
  <si>
    <t>OBSYP STUDNY TĚSNÍCÍ ZE ZEMIN
JÍLOCEMENTOVÉ TĚSNĚNÍ</t>
  </si>
  <si>
    <t>(3,14*0,15*0,15-3,14*0,08*0,08)*2,00=0,101 [A]</t>
  </si>
  <si>
    <t>26125</t>
  </si>
  <si>
    <t>VRTY PRO KOTVENÍ, INJEKTÁŽ A MIKROPILOTY NA POVRCHU TŘ. II D DO 300MM</t>
  </si>
  <si>
    <t>33,00m*1/3=11,000 [A]</t>
  </si>
  <si>
    <t>26145</t>
  </si>
  <si>
    <t>VRTY PRO KOTVENÍ, INJEKTÁŽ A MIKROPILOTY NA POVRCHU TŘ. IV D DO 300MM</t>
  </si>
  <si>
    <t>26155</t>
  </si>
  <si>
    <t>VRTY PRO KOTVENÍ, INJEKTÁŽ A MIKROPILOTY NA POVRCHU TŘ. V D DO 300MM</t>
  </si>
  <si>
    <t>odláždění kolem studny - pod dlažbu z kostek: (3,30*3,30 - 3,14*0,62*0,62)*0,10=0,968 [A]</t>
  </si>
  <si>
    <t>dren DN100: 44,00*1,00*0,10=4,400 [A]
plast DN150: 11,50*1,00*0,10=1,150 [B]
plast DN25: 5,00*0,90*0,10=0,450 [C]
Celkem: A+B+C=6,000 [D]</t>
  </si>
  <si>
    <t>457313</t>
  </si>
  <si>
    <t>VYROVNÁVACÍ A SPÁDOVÝ PROSTÝ BETON C16/20</t>
  </si>
  <si>
    <t>spádový beton: 0,05*1,00*1,00*3,14=0,157 [A]</t>
  </si>
  <si>
    <t>58222</t>
  </si>
  <si>
    <t>DLÁŽDĚNÉ KRYTY Z DROBNÝCH KOSTEK DO LOŽE Z MC</t>
  </si>
  <si>
    <t>odláždění kolem studny: (3,30*3,30 - 3,14*0,62*0,62)=9,683 [A]</t>
  </si>
  <si>
    <t>72410.R</t>
  </si>
  <si>
    <t>ČERPADLA
PONORNÉ ČERPADLO VČ ŘÍDÍCÍ JEDNOTKY, OCHRANY CHODU NA SUCHO, POJISTEK, TLAKOVÉ NÁDOBY, NAPÁJECÍCH KABELŮ, SNÍMAČŮ A SIGNALIZAČNÍCH KABELŮ VČETNĚ DOPOJENÍ DO OBJEKTU</t>
  </si>
  <si>
    <t>74210</t>
  </si>
  <si>
    <t>PŘÍPOJKA NN
NAPOJENÍ NA DOMOVNÍ ROZVÁDĚČ V OBJEKTU VČ KOTEVNÍHO A MONTÁŽNÍHO MATERIÁLU, PROSTUPŮ VČ ZEDNICKÝCH ÚPRAV</t>
  </si>
  <si>
    <t>87313</t>
  </si>
  <si>
    <t>POTRUBÍ Z TRUB PLASTOVÝCH TLAKOVÝCH SVAŘOVANÝCH DN DO 25MM</t>
  </si>
  <si>
    <t xml:space="preserve">přepojení přípojky od studny: 5,00m=5,000 [A] </t>
  </si>
  <si>
    <t>87333</t>
  </si>
  <si>
    <t>POTRUBÍ Z TRUB PLASTOVÝCH TLAKOVÝCH SVAŘOVANÝCH DN DO 150MM
ZÁRUBNICE PLASTOVÁ PLNÁ D160MM VČ KRYTU ZHLAVÍ A UCHYCENÍ LANA ČERPADLA</t>
  </si>
  <si>
    <t>4,50m=4,500 [A]</t>
  </si>
  <si>
    <t>POTRUBÍ Z TRUB PLASTOVÝCH TLAKOVÝCH SVAŘOVANÝCH DN DO 150MM
ZÁRUBNICE PLASTOVÁ PERFOROVANÁ D160MM</t>
  </si>
  <si>
    <t>29,00m=29,000 [A]</t>
  </si>
  <si>
    <t>přepojení přípojky: 11,50m=11,500 [A]</t>
  </si>
  <si>
    <t>875272</t>
  </si>
  <si>
    <t>POTRUBÍ DREN Z TRUB PLAST (I FLEXIBIL) DN DO 100MM DĚROVANÝCH
VČ POPLATKU ZA SKLÁDKU</t>
  </si>
  <si>
    <t>výměna stáv drenáže: 44,00m=44,000 [A]</t>
  </si>
  <si>
    <t>891213</t>
  </si>
  <si>
    <t>VENTILY DN DO 25MM
UZAVÍRACÍ VENTIL</t>
  </si>
  <si>
    <t>891614</t>
  </si>
  <si>
    <t>KLAPKY DN DO 40MM
ZPĚTNÁ KLAPKA</t>
  </si>
  <si>
    <t>ŠACHTY KANALIZAČNÍ PLASTOVÉ D 600MM</t>
  </si>
  <si>
    <t>na přepojení přípojky DN150: 1ks=1,000 [A]</t>
  </si>
  <si>
    <t>899308</t>
  </si>
  <si>
    <t>DOPLŇKY NA POTRUBÍ - SIGNALIZAČ VODIČ</t>
  </si>
  <si>
    <t>přepojení přípojky od studny: 5,00m=5,000 [A]</t>
  </si>
  <si>
    <t>899309</t>
  </si>
  <si>
    <t>DOPLŇKY NA POTRUBÍ - VÝSTRAŽNÁ FÓLIE</t>
  </si>
  <si>
    <t>899611</t>
  </si>
  <si>
    <t>TLAKOVÉ ZKOUŠKY POTRUBÍ DN DO 80MM</t>
  </si>
  <si>
    <t>dle položky 87313: 5,00m=5,000 [A]</t>
  </si>
  <si>
    <t>dle položky 87433: 11,50m=11,500 [A]</t>
  </si>
  <si>
    <t>89971</t>
  </si>
  <si>
    <t>PROPLACH A DEZINFEKCE VODOVODNÍHO POTRUBÍ DN DO 80MM</t>
  </si>
  <si>
    <t>96922</t>
  </si>
  <si>
    <t>VYBOURÁNÍ POTRUBÍ DN DO 100MM KANALIZAČ</t>
  </si>
  <si>
    <t>SO 341</t>
  </si>
  <si>
    <t>ZRUŠENÍ STÁVAJÍCÍ VODOVODNÍ PŘÍPOJKY V KM 5,765</t>
  </si>
  <si>
    <t>341</t>
  </si>
  <si>
    <t>pro vybourání potrubí z pol.č.96911: 22,00*1,50*0,80=26,400 [A]</t>
  </si>
  <si>
    <t>zpětný zásyp dle pol.č.13273: 26,4m3=26,400 [A]</t>
  </si>
  <si>
    <t>85215.R</t>
  </si>
  <si>
    <t>POTRUBÍ Z TRUB LITINOVÝCH TLAKOVÝCH PŘÍRUB DN DO 50MM - TVAROVKY
ZASLEPENÍ POTRUBÍ DN 1"</t>
  </si>
  <si>
    <t>96911</t>
  </si>
  <si>
    <t>VYBOURÁNÍ POTRUBÍ DN DO 50MM VODOVODNÍCH
VČ POPLATKU ZA SKLÁDKU</t>
  </si>
  <si>
    <t>ze situace, plast DN 1": 22,0m=22,000 [A]</t>
  </si>
  <si>
    <t>SO 342</t>
  </si>
  <si>
    <t>PŘELOŽKA VODOVODU PE 160 V KM 5,854</t>
  </si>
  <si>
    <t>342</t>
  </si>
  <si>
    <t>dle položky 17120: 11,787m3=11,787 [A]</t>
  </si>
  <si>
    <t>01441.R</t>
  </si>
  <si>
    <t>POPLATKY ZA NÁHRADNÍ ZÁSOBOVÁNÍ VODOU
PROVIZORNÍ POTRUBÍ HDPE DN 80 DL. 30 M
Z TOHO 14 M ULOŽENO DO VOZOVKY, VYBOURÁNÍ DO HL. 0,3 M A LIKVIDACE ODPADU, 
OBETONOVÁNÍ POTRUBÍ ULOŽENÉHO V KUMUNIKACI</t>
  </si>
  <si>
    <t>natěžení a dovoz zeminy z deponie del položky 17411: 54,352m3=54,352 [A]</t>
  </si>
  <si>
    <t>plast DN150
km 0,00000-0,00273: 2,73*(1,80+1,37)*0,5*1,10=4,760 [A]
0,00273-0,00850: 5,77*(1,37+1,31)*0,5*1,10=8,505 [B]
0,00850-0,01360: 5,10*(1,31+1,56)*0,5*1,10=8,050 [C]
0,01360-0,01591: 2,31*1,56*1,10=3,964 [D]
pro znotovení chráničky OC DN400: 8,00*1,60*1,20=15,360 [E]
pro vybourání stáv potrubí
plast DN150: 17,00*1,50*1,00=25,500 [F]
Celkem: A+B+C+D+E+F=66,139 [G]</t>
  </si>
  <si>
    <t>uložení přebytečné zeminy na skládku dle položky 13273,17411: 66,139m3 -54,352m3=11,787 [A]</t>
  </si>
  <si>
    <t>celkový výkop dle položky 13273: 66,139m3=66,139 [A]
vytlačená kubatra
obsyp dle položky 17581: -8,179m3=-8,179 [B]
lože dle položky 45157: -1,705m3=-1,705 [C]
bloky dle položky 451313: -0,54m3=-0,540 [D]
plast DN150: -(15,50-5,60)*(3,14*0,08*0,08)=-0,199 [E]
chránička plast DN300:  -5,60*(3,14*0,16*0,16)=-0,450 [F]
pro vybourání stáv potrubí
plast DN150: 17,00*(3,14*0,08*0,08)=0,342 [G]
OC DN400: -8,00*(3,14*0,205*0,205)=-1,056 [H]
Celkem: A+B+C+D+E+F+G+H=54,352 [I]</t>
  </si>
  <si>
    <t>plast DN150: (15,50-5,60)*(1,10*0,46 - 3,14*0,08*0,08)=4,810 [A]
chránička plast DN300:  5,60*(1,10*0,62 - 3,14*0,16*0,16)=3,369 [B]
Celkem: A+B=8,179 [C]</t>
  </si>
  <si>
    <t>PODKLADNÍ A VÝPLŇOVÉ VRSTVY Z PROSTÉHO BETONU C16/20
BLOKY</t>
  </si>
  <si>
    <t>0,54m3=0,540 [A]</t>
  </si>
  <si>
    <t>plast DN150: (15,50-5,60)*1,10*0,10=1,089 [A]
chránička plast DN300:  5,60*1,10*0,10=0,616 [B]
Celkem: A+B=1,705 [C]</t>
  </si>
  <si>
    <t>85133.R</t>
  </si>
  <si>
    <t>POTRUBÍ Z TRUB LITINOVÝCH TLAKOVÝCH HRDLOVÝCH DN DO 150MM - TVAROVKY
UNI SPOJKA</t>
  </si>
  <si>
    <t>86746</t>
  </si>
  <si>
    <t>CHRÁNIČKY Z TRUB OCELOVÝCH PODÉLNĚ PŮLENÝCH DN DO 400MM</t>
  </si>
  <si>
    <t>8,00m=8,000 [A]</t>
  </si>
  <si>
    <t>POTRUBÍ Z TRUB PLASTOVÝCH TLAKOVÝCH SVAŘOVANÝCH DN DO 150MM</t>
  </si>
  <si>
    <t>15,50m=15,500 [A]</t>
  </si>
  <si>
    <t>87645</t>
  </si>
  <si>
    <t>CHRÁNIČKY Z TRUB PLASTOVÝCH DN DO 300MM</t>
  </si>
  <si>
    <t>5,60m=5,600 [A]</t>
  </si>
  <si>
    <t>dle položky 87645: 5,60m=5,600 [A]
dle položky 86746: 8,00m=8,000 [B]
Celkem: A+B=13,600 [C]</t>
  </si>
  <si>
    <t>dle položky 87333: 15,50m=15,500 [A]</t>
  </si>
  <si>
    <t>89943</t>
  </si>
  <si>
    <t>VÝŘEZ, VÝSEK, ÚTES NA POTRUBÍ DN DO 150MM</t>
  </si>
  <si>
    <t>navazující úseky vodovodu: 145,00m=145,000 [A]</t>
  </si>
  <si>
    <t>89973</t>
  </si>
  <si>
    <t>PROPLACH A DEZINFEKCE VODOVODNÍHO POTRUBÍ DN DO 150MM</t>
  </si>
  <si>
    <t>969133</t>
  </si>
  <si>
    <t>VYBOURÁNÍ POTRUBÍ DN DO 150MM VODOVODNÍCH</t>
  </si>
  <si>
    <t>plast DN150: 17,00m=17,000 [A]</t>
  </si>
  <si>
    <t>SO 343</t>
  </si>
  <si>
    <t>PŘELOŽKA VODOVODU PE 160 V KM 5,895</t>
  </si>
  <si>
    <t>343</t>
  </si>
  <si>
    <t>dle položky 17120: 34,709m3=34,709 [A]</t>
  </si>
  <si>
    <t>dle položky 969133: 58,00m*0,005t/m=0,290 [A]</t>
  </si>
  <si>
    <t>POPLATKY ZA NÁHRADNÍ ZÁSOBOVÁNÍ VODOU
ZAJIŠTĚNÍ JEDNÉ CISTERNY NA JEDEN DEN PRO ZÁSOBENÍ PITNOU VODOU</t>
  </si>
  <si>
    <t>natěžení a dovoz zeminy z deponie dle položky 17411: 134,394m3=134,394 [A]</t>
  </si>
  <si>
    <t>plast DN200
km 0,00000-0,01101: 11,01*(1,60+1,48)*0,5*1,10=18,651 [A]
0,01101-0,01781: 6,80*(1,48+1,53)*0,5*1,10=11,257 [B]
0,01781-0,03577: 17,96*(1,53+1,48)*0,5*1,10=29,733 [C]
0,03577-0,04903: 13,26*(1,48+1,60)*0,5*1,10=22,462 [D]
pro vybourání stáv potrubí
plast DN150: 58,00*1,50*1,00=87,000 [E]
Celkem: A+B+C+D+E=169,103 [F]</t>
  </si>
  <si>
    <t>uložení přebytečné zeminy na skládku dle položky 13273,17411: 169,103m3 -134,394m3=34,709 [A]</t>
  </si>
  <si>
    <t>celkový výkop dle položky 13273: 169,103m3=169,103 [A]
vytlačená kubatra
obsyp dle položky 17581: -27,272m3=-27,272 [B]
lože dle položky 45157: -5,39m3=-5,390 [C]
bloky dle položky 451313: -0,70m3=-0,700 [D]
plast DN200: -(49,00-12,30)*(3,14*0,115*0,115)=-1,524 [E]
chránička plast DN300: -12,30*(3,14*0,16*0,16)=-0,989 [F]
dodatečný zásyp pro vybourání stáv potrubí
plast DN150: 58,00*(3,14*0,08*0,08)=1,166 [G]
Celkem: A+B+C+D+E+F+G=134,394 [H]</t>
  </si>
  <si>
    <t>plast DN200: (49,00-12,30)*(1,10*0,53 - 3,14*0,115*0,115)=19,872 [A]
chránička plast DN300: 12,30*(1,10*0,62 - 3,14*0,16*0,16)=7,400 [B]
Celkem: A+B=27,272 [C]</t>
  </si>
  <si>
    <t>0,70m3=0,700 [A]</t>
  </si>
  <si>
    <t>plast DN200: (49,00-12,30)*1,10*0,10=4,037 [A]
chránička plast DN300: 12,30*1,10*0,10=1,353 [B]
Celkem: A+B=5,390 [C]</t>
  </si>
  <si>
    <t>POTRUBÍ Z TRUB LITINOVÝCH TLAKOVÝCH HRDLOVÝCH DN DO 150MM - TVAROVKY
UNIVERZÁLNÍ SPOJKA</t>
  </si>
  <si>
    <t>85134.R</t>
  </si>
  <si>
    <t>POTRUBÍ Z TRUB LITINOVÝCH TLAKOVÝCH HRDLOVÝCH DN DO 200MM - TVAROVKY
UNIVERZÁLNÍ SPOJKA</t>
  </si>
  <si>
    <t>85226.R</t>
  </si>
  <si>
    <t>POTRUBÍ Z TRUB LITINOVÝCH TLAKOVÝCH PŘÍRUBOVÝCH DN DO 80MM - TVAROVKY
KOLENO PPL</t>
  </si>
  <si>
    <t>87334</t>
  </si>
  <si>
    <t>POTRUBÍ Z TRUB PLASTOVÝCH TLAKOVÝCH SVAŘOVANÝCH DN DO 200MM</t>
  </si>
  <si>
    <t>49,00m=49,000 [A]</t>
  </si>
  <si>
    <t>12,30m=12,300 [A]</t>
  </si>
  <si>
    <t>87834</t>
  </si>
  <si>
    <t>NASUNUTÍ PLAST TRUB DN DO 200MM DO CHRÁNIČKY</t>
  </si>
  <si>
    <t>dle položky: 12,30m=12,300 [A]</t>
  </si>
  <si>
    <t>891126</t>
  </si>
  <si>
    <t>ŠOUPÁTKA DN DO 80MM</t>
  </si>
  <si>
    <t>891426</t>
  </si>
  <si>
    <t>HYDRANTY PODZEMNÍ DN 80MM</t>
  </si>
  <si>
    <t>891926</t>
  </si>
  <si>
    <t>ZEMNÍ SOUPRAVY DN DO 80MM S POKLOPEM</t>
  </si>
  <si>
    <t>dle položky 87334: 49,00m=49,000 [A]</t>
  </si>
  <si>
    <t>89944</t>
  </si>
  <si>
    <t>VÝŘEZ, VÝSEK, ÚTES NA POTRUBÍ DN DO 200MM</t>
  </si>
  <si>
    <t>89974</t>
  </si>
  <si>
    <t>PROPLACH A DEZINFEKCE VODOVODNÍHO POTRUBÍ DN DO 200MM</t>
  </si>
  <si>
    <t>dle položky 87334: 49,00m=49,000 [A]
navazující úseky vodovodu: 289,00m=289,000 [B]
Celkem: A+B=338,000 [C]</t>
  </si>
  <si>
    <t>plast DN150: 58,00m=58,000 [A]</t>
  </si>
  <si>
    <t>SO 344</t>
  </si>
  <si>
    <t>VODOVODNÍ PŘÍPOJKA V KM 6,021</t>
  </si>
  <si>
    <t>344</t>
  </si>
  <si>
    <t>dle pol.č.17120: 2,869m3=2,869 [A]</t>
  </si>
  <si>
    <t>POPLATKY ZA NÁHRADNÍ ZÁSOBOVÁNÍ VODOU
ZAJIŠTĚNÍ JEDNÉ CISTERNY NA JEDEN DEN PRO ZÁSOBENÍ PITNOU VODOU.</t>
  </si>
  <si>
    <t>natěžení a dovoz zeminy z deponie dle položky 17411: 18,831m3=18,831 [A]</t>
  </si>
  <si>
    <t>7,00*1,60*1,00=11,200 [A]
pro vybourané potrubí: 7,00*1,50*1,00=10,500 [B]
Celkem: A+B=21,700 [C]</t>
  </si>
  <si>
    <t>uložení přebytečné zeminy na skládku z pol.č.13273,17411: 21,70m3-18,831m3=2,869 [A]</t>
  </si>
  <si>
    <t>výkop(z pol.č.13273): 21,70m3=21,700 [A]
vytlačená kubatura
lože(z pol.č.45157): -0,7m3=-0,700 [B]
obsyp(z pol.č.17581): -2,31m3=-2,310 [C]
dopočet zásypu - plast DN150: 7,00*(3,14*0,08*0,08)=0,141 [D]
Celkem: A+B+C+D=18,831 [E]</t>
  </si>
  <si>
    <t>7,00*1,00*0,33=2,310 [A]</t>
  </si>
  <si>
    <t>85115.R</t>
  </si>
  <si>
    <t>POTRUBÍ Z TRUB LITINOVÝCH TLAKOVÝCH HRDLOVÝCH DN DO 50MM - TVAROVKY
UNI SPOJKA</t>
  </si>
  <si>
    <t>2=2,000 [A]</t>
  </si>
  <si>
    <t>87733</t>
  </si>
  <si>
    <t>CHRÁNIČKY PŮLENÉ Z TRUB PLAST DN DO 150MM</t>
  </si>
  <si>
    <t>87814</t>
  </si>
  <si>
    <t>NASUNUTÍ PLAST TRUB DN DO 40MM DO CHRÁNIČKY</t>
  </si>
  <si>
    <t>DN25: 6,5m=6,500 [A]</t>
  </si>
  <si>
    <t>dle pol.č.87313: 7,0m=7,000 [A]</t>
  </si>
  <si>
    <t>VYBOURÁNÍ POTRUBÍ DN DO 150MM VODOVODNÍCH
VČ POPLATKU ZA SKLÁDKU</t>
  </si>
  <si>
    <t>DN25 vč chráničky DN150: 7,0m=7,000 [A]</t>
  </si>
  <si>
    <t>SO 345</t>
  </si>
  <si>
    <t>VODOVOD PVC 225 V KM 6,12</t>
  </si>
  <si>
    <t>345</t>
  </si>
  <si>
    <t>dle pol.č.17120: 23,212m3=23,212 [A]</t>
  </si>
  <si>
    <t>POPLATKY ZA NÁHRADNÍ ZÁSOBOVÁNÍ VODOU
PROVIZORNÍ POTRUBÍ HDPE DN 80 DL. 20 M
POTRUBÍ BUDE ULOŽENO NA TERÉNU, ZAJIŠTĚNO BETONOVÝMI BLOKY O CELKOVÉ KUBATUŘE 1,5 M3</t>
  </si>
  <si>
    <t>natěžení a dovoz zeiny z deponie dle položky 17411: 22,641m3=22,641 [A]</t>
  </si>
  <si>
    <t>km 0,00-0,00115: 1,15*1,60*1,00=1,840 [A]
0,00115-0,01515: 14,00*(1,46+1,48)*0,5*1,40=28,812 [B]
0,01515-0,02525: 10,10*(1,48+1,53)*0,5*1,00=15,201 [C]
Celkem: A+B+C=45,853 [D]</t>
  </si>
  <si>
    <t>uložení přebytečné zeminy na skládku z pol.č.13273,17411: 45,853m3-22,641m3=23,212 [A]</t>
  </si>
  <si>
    <t>výkop(z pol.č.13273): 45,853m3=45,853 [A]
vytlačená kubatura
lože(z pol.č.45157): -3,08m3=-3,080 [B]
obsyp(z pol.č.17581): -17,674m3=-17,674 [C]
plast DN200: -11,20*3,14*0,11*0,11=-0,426 [D]
chrán.DN400: -14,00*3,14*0,215*0,215=-2,032 [E]
Celkem: A+B+C+D+E=22,641 [F]</t>
  </si>
  <si>
    <t>plast DN200: (25,20-14,00)*(1,00*0,52-3,14*0,11*0,11)=5,398 [A]
chrán.DN400: 14,00*(1,40*0,73-3,14*0,215*0,215)=12,276 [B]
Celkem: A+B=17,674 [C]</t>
  </si>
  <si>
    <t>0,78m3=0,780 [A]</t>
  </si>
  <si>
    <t>plast DN200: (25,20-14,00)*1,00*0,10=1,120 [A]
chrán.DN400: 14,00*1,40*0,10=1,960 [B]
Celkem: A+B=3,080 [C]</t>
  </si>
  <si>
    <t>POTRUBÍ Z TRUB PLASTOVÝCH TLAKOVÝCH SVAŘOVANÝCH DN DO 200MM
HDPE RC+ 225 x 13,4MM</t>
  </si>
  <si>
    <t>ze situace: 25,2m=25,200 [A]</t>
  </si>
  <si>
    <t>87646</t>
  </si>
  <si>
    <t>CHRÁNIČKY Z TRUB PLASTOVÝCH DN DO 400MM</t>
  </si>
  <si>
    <t>ze situace: 14,0m=14,000 [A]</t>
  </si>
  <si>
    <t>dle pol.č.87646: 14,0m=14,000 [A]</t>
  </si>
  <si>
    <t>dle pol.č.87334: 25,2m=25,200 [A]</t>
  </si>
  <si>
    <t>napojení na stávající potrubí: 2ks=2,000 [A]</t>
  </si>
  <si>
    <t>899641</t>
  </si>
  <si>
    <t>TLAKOVÉ ZKOUŠKY POTRUBÍ DN DO 200MM</t>
  </si>
  <si>
    <t>969134</t>
  </si>
  <si>
    <t>VYBOURÁNÍ POTRUBÍ DN DO 200MM VODOVODNÍCH
VČ PŘÍPADNÉHO POPLATKU ZA SKLÁDKU</t>
  </si>
  <si>
    <t>stávající potrubí: 25,2m=25,200 [A]</t>
  </si>
  <si>
    <t>SO 431</t>
  </si>
  <si>
    <t>OSVĚTLENÍ TT A ZASTÁVEK MHD V ÚSEKU ZÚ - KM 6,50</t>
  </si>
  <si>
    <t>431</t>
  </si>
  <si>
    <t>OSVĚTLENÍ TT A  ZASTÁVEK MHD V ÚSEKU ZÚ - KM 6,50</t>
  </si>
  <si>
    <t>dle pol.č.17120: 184,705m3=184,705 [A]</t>
  </si>
  <si>
    <t>OSTATNÍ POŽADAVKY - REVIZNÍ ZPRÁVY</t>
  </si>
  <si>
    <t>HLOUBENÍ JAM ZAPAŽ I NEPAŽ TŘ. I
PŘEBYTEČNÁ ZEMINA</t>
  </si>
  <si>
    <t>pro stožárový základ 6-ti metrový stožár: 7*0,70*0,70*1,10=3,773 [A]
pro stožárový základ 10-ti metrový stožár: 0,80*0,80*1,30=0,832 [B]
Celkem: A+B=4,605 [C]</t>
  </si>
  <si>
    <t>HLOUBENÍ RÝH ŠÍŘ DO 2M PAŽ I NEPAŽ TŘ. I
PŘEBYTEČNÁ ZEMINA</t>
  </si>
  <si>
    <t>komunikace / TT: 40,00*0,30*0,50+27,00*0,45*0,50+8,00*0,45*0,65+22,00*0,45*0,80+6,00*0,95*0,45=24,900 [A]
krajnice komunikace: 50,00*0,20*0,65=6,500 [B]
vol. terén: 638,00*0,65*0,20=82,940 [C]
chodník: 32,00*0,65*0,45+105,00*0,65*0,20+285,00*0,75*0,20=65,760 [D]
Celkem: A+B+C+D=180,100 [E]</t>
  </si>
  <si>
    <t>HLOUBENÍ RÝH ŠÍŘ DO 2M PAŽ I NEPAŽ TŘ. I
PRO ZPĚTNÝ ZÁSYP</t>
  </si>
  <si>
    <t>komunikace / TT: 40,00*0,90*0,50+27,00*0,90*0,50+8,00*0,90*0,65+22,00*0,90*0,80+6,00*0,95*0,90=55,800 [A]
krajnice komunikace: 50,00*0,95*0,65=30,875 [B]
vol. terén: 638,00*0,65*0,55=228,085 [C]
chodník: 32,00*0,65*0,30+105,00*0,65*0,35+285,00*0,75*0,35=104,940 [D]
Celkem: A+B+C+D=419,700 [E]</t>
  </si>
  <si>
    <t>uložení výkopu na skládku z pol.č.13173,13273.B: 4,605m3+180,1m3=184,705 [A]</t>
  </si>
  <si>
    <t>dle pol.č.13273.A: 419,7m3=419,700 [A]</t>
  </si>
  <si>
    <t>272314</t>
  </si>
  <si>
    <t>ZÁKLADY Z PROSTÉHO BETONU DO C25/30</t>
  </si>
  <si>
    <t>základ 6-ti metrový stožár: 7*0,70*0,70*1,10=3,773 [A]
základ 10-ti metrový stožár: 0,80*0,80*1,30=0,832 [B]
Celkem: A+B=4,605 [C]</t>
  </si>
  <si>
    <t>pískové lože: 0,65*0,20*50,00+0,65*0,20*638,00+0,65*0,20*105,00+0,75*0,20*285,00=145,840 [A]</t>
  </si>
  <si>
    <t>701004</t>
  </si>
  <si>
    <t>VYHLEDÁVACÍ MARKER ZEMNÍ</t>
  </si>
  <si>
    <t>45ks=45,000 [A]</t>
  </si>
  <si>
    <t>702211</t>
  </si>
  <si>
    <t>KABELOVÁ CHRÁNIČKA ZEMNÍ DN DO 100 MM
SE ZATAHOVACÍM PRVKEM</t>
  </si>
  <si>
    <t>DN63: 1520,0m=1 520,000 [A]
DN50: 80,0m=80,000 [B]
Celkem: A+B=1 600,000 [C]</t>
  </si>
  <si>
    <t>702212</t>
  </si>
  <si>
    <t>KABELOVÁ CHRÁNIČKA ZEMNÍ DN PŘES 100 DO 200 MM
DN 110 SE ZATAHOVACÍM PRVKEM, včetně distančních rozpěrek pro chráničky a utěsnění proti vnikání vody a nečistot</t>
  </si>
  <si>
    <t>936,0m=936,000 [A]</t>
  </si>
  <si>
    <t>702312</t>
  </si>
  <si>
    <t>ZAKRYTÍ KABELŮ VÝSTRAŽNOU FÓLIÍ ŠÍŘKY PŘES 20 DO 40 CM
ČERVENÁ</t>
  </si>
  <si>
    <t>1350,0m=1 350,000 [A]</t>
  </si>
  <si>
    <t>ZAKRYTÍ KABELŮ VÝSTRAŽNOU FÓLIÍ ŠÍŘKY PŘES 20 DO 40 CM
ORANŽOVÁ</t>
  </si>
  <si>
    <t>1245,0m=1 245,000 [A]</t>
  </si>
  <si>
    <t>702331</t>
  </si>
  <si>
    <t>ZAKRYTÍ KABELŮ PLASTOVOU DESKOU/PÁSEM ŠÍŘKY DO 20 CM</t>
  </si>
  <si>
    <t>4312,0m=4 312,000 [A]</t>
  </si>
  <si>
    <t>741911</t>
  </si>
  <si>
    <t>UZEMŇOVACÍ VODIČ V ZEMI FEZN DO 120 MM2
FeZn 30x4 MM (včetně zemnících a spojovacích svorek)</t>
  </si>
  <si>
    <t>1365,0m=1 365,000 [A]</t>
  </si>
  <si>
    <t>742G11</t>
  </si>
  <si>
    <t>KABEL NN DVOU- A TŘÍŽÍLOVÝ CU S PLASTOVOU IZOLACÍ DO 2,5 MM2
CYKY-J 3x1,5mm2</t>
  </si>
  <si>
    <t>440,0m=440,000 [A]</t>
  </si>
  <si>
    <t>KABEL NN DVOU- A TŘÍŽÍLOVÝ CU S PLASTOVOU IZOLACÍ DO 2,5 MM2
CYKY-J 3x2,5mm2</t>
  </si>
  <si>
    <t>80,0m=80,000 [A]</t>
  </si>
  <si>
    <t>742H12</t>
  </si>
  <si>
    <t>KABEL NN ČTYŘ- A PĚTIŽÍLOVÝ CU S PLASTOVOU IZOLACÍ OD 4 DO 16 MM2
CYKY-J 4x16mm2</t>
  </si>
  <si>
    <t>1520,0m=1 520,000 [A]</t>
  </si>
  <si>
    <t>742L11</t>
  </si>
  <si>
    <t>UKONČENÍ DVOU AŽ PĚTIŽÍLOVÉHO KABELU V ROZVADĚČI NEBO NA PŘÍSTROJI DO 2,5 MM2</t>
  </si>
  <si>
    <t>68ks=68,000 [A]</t>
  </si>
  <si>
    <t>742L12</t>
  </si>
  <si>
    <t>UKONČENÍ DVOU AŽ PĚTIŽÍLOVÉHO KABELU V ROZVADĚČI NEBO NA PŘÍSTROJI OD 4 DO 16 MM2</t>
  </si>
  <si>
    <t>72ks=72,000 [A]</t>
  </si>
  <si>
    <t>742L22</t>
  </si>
  <si>
    <t>UKONČENÍ DVOU AŽ PĚTIŽÍLOVÉHO KABELU KABELOVOU SPOJKOU OD 4 DO 16 MM2</t>
  </si>
  <si>
    <t>742P13</t>
  </si>
  <si>
    <t>ZATAŽENÍ KABELU DO CHRÁNIČKY - KABEL DO 4 KG/M</t>
  </si>
  <si>
    <t>742P15</t>
  </si>
  <si>
    <t>OZNAČOVACÍ ŠTÍTEK NA KABEL</t>
  </si>
  <si>
    <t>80ks=80,000 [A]</t>
  </si>
  <si>
    <t>743121</t>
  </si>
  <si>
    <t>OSVĚTLOVACÍ STOŽÁR  PEVNÝ ŽÁROVĚ ZINKOVANÝ DÉLKY DO 6 M
např. Kooperativa STO 60/60/3</t>
  </si>
  <si>
    <t>743122</t>
  </si>
  <si>
    <t>OSVĚTLOVACÍ STOŽÁR  PEVNÝ ŽÁROVĚ ZINKOVANÝ DÉLKY PŘES 6,5 DO 12 M
např.: Kooperativa U-10 - 159/133/114</t>
  </si>
  <si>
    <t>743151</t>
  </si>
  <si>
    <t>OSVĚTLOVACÍ STOŽÁR  - STOŽÁROVÁ ROZVODNICE S 1-2 JISTÍCÍMI PRVKY</t>
  </si>
  <si>
    <t>26ks=26,000 [A]</t>
  </si>
  <si>
    <t>743311</t>
  </si>
  <si>
    <t>VÝLOŽNÍK PRO MONTÁŽ SVÍTIDLA NA STOŽÁR JEDNORAMENNÝ DÉLKA VYLOŽENÍ DO 1 M
atypický třmenový na trakční stožár, vyložení 0,2m, výška svítidla 6m</t>
  </si>
  <si>
    <t>743312</t>
  </si>
  <si>
    <t>VÝLOŽNÍK PRO MONTÁŽ SVÍTIDLA NA STOŽÁR JEDNORAMENNÝ DÉLKA VYLOŽENÍ PŘES 1 DO 2 M
obloukový, vyložení 1,5m, výška svítidla 10m, např. J-1-1500</t>
  </si>
  <si>
    <t>VÝLOŽNÍK PRO MONTÁŽ SVÍTIDLA NA STOŽÁR JEDNORAMENNÝ DÉLKA VYLOŽENÍ PŘES 1 DO 2 M
obloukový, atypický na trakční stožár, vyložení 1,5m, výška svítidla 10m</t>
  </si>
  <si>
    <t>25ks=25,000 [A]</t>
  </si>
  <si>
    <t>743552</t>
  </si>
  <si>
    <t>SVÍTIDLO VENKOVNÍ VŠEOBECNÉ LED, MIN. IP 44, PŘES 10 DO 25 W
zdroj a veškeré příslušenství, ozn. 1D-30 a 31, 1D-33 a 34
např. TECEO S / 5103 / WW 730 / 16 W / 3000K</t>
  </si>
  <si>
    <t>743553</t>
  </si>
  <si>
    <t>SVÍTIDLO VENKOVNÍ VŠEOBECNÉ LED, MIN. IP 44, PŘES 25 DO 45 W
zdroj a veškeré příslušenství, ozn. 1D-01 až 08, 11 a 12, 15 až17, 23 až 29, 32
např. TECEO S / 5102 / WW 730 / 30 W / 3000K</t>
  </si>
  <si>
    <t>21ks=21,000 [A]</t>
  </si>
  <si>
    <t>SVÍTIDLO VENKOVNÍ VŠEOBECNÉ LED, MIN. IP 44, PŘES 25 DO 45 W
zdroj a veškeré příslušenství, ozn. 1D-09 a 10, 1D-13 a 14
např. TECEO S / 5117 / WW 730 / 30 W / 3000K</t>
  </si>
  <si>
    <t>743554</t>
  </si>
  <si>
    <t>SVÍTIDLO VENKOVNÍ VŠEOBECNÉ LED, MIN. IP 44, PŘES 45 W
zdroj a veškeré příslušenství ozn. 1D-18 až 22
např. TECEO S / 5138 / WW 730 / 54 W / 3000K, backlight</t>
  </si>
  <si>
    <t>743712</t>
  </si>
  <si>
    <t>ROZVADĚČ PRO VEŘEJNÉ OSVĚTLENÍ S MĚŘENÍM SPOTŘEBY EL. ENERGIE PŘES 4 KS TŘÍFÁZOVÝCH VĚTVÍ
nový zapínací bod ZB-VO DPMLJ, 5x spínané a 4x nespínané vývody, vč. příslušenství
provedení - standard DPMLJ</t>
  </si>
  <si>
    <t>75ID21</t>
  </si>
  <si>
    <t>PLASTOVÁ ZEMNÍ KOMORA PRO ULOŽENÍ SPOJKY
kabelová komora na hranici stavby/etapy pro napojení rozvodů</t>
  </si>
  <si>
    <t>75IH71</t>
  </si>
  <si>
    <t>UKONČENÍ KABELU SMRŠŤOVACÍ KONCOVKA  DO 40 MM</t>
  </si>
  <si>
    <t>87826</t>
  </si>
  <si>
    <t>NASUNUTÍ PLAST TRUB DN DO 80MM DO CHRÁNIČKY
DN 63 do DN 110</t>
  </si>
  <si>
    <t>899524</t>
  </si>
  <si>
    <t>OBETONOVÁNÍ POTRUBÍ Z PROSTÉHO BETONU DO C25/30</t>
  </si>
  <si>
    <t>32,00*(0,65*0,45-8*0,055*0,055*3,14)=6,928 [A]
40,00*(0,50*0,30-2*0,055*0,055*3,14)=5,240 [B]
9,00*(0,50*0,45-4*0,055*0,055*3,14)=1,683 [C]
18,00*(0,50*0,45-6*0,055*0,055*3,14)=3,024 [D]
8,00*(0,65*0,45-8*0,055*0,055*3,14)=1,732 [E]
22,00*(0,80*0,45-10*0,055*0,055*3,14)=5,830 [F]
6,00*(0,95*0,45-12*0,055*0,055*3,14)=1,881 [G]
Celkem: A+B+C+D+E+F+G=26,318 [H]</t>
  </si>
  <si>
    <t>SO 436</t>
  </si>
  <si>
    <t>SILOVÉ NAPOJENÍ ŘADIČŮ SSZ V ÚSEKU ZÚ - KM 6,50</t>
  </si>
  <si>
    <t>436</t>
  </si>
  <si>
    <t>KABELOVÁ CHRÁNIČKA ZEMNÍ DN DO 100 MM
DN 63 SE ZATAHOVACÍM PRVKEM</t>
  </si>
  <si>
    <t>1200,0m=1 200,000 [A]</t>
  </si>
  <si>
    <t>743D12</t>
  </si>
  <si>
    <t>SKŘÍŇ PŘÍPOJKOVÁ POJISTKOVÁ KOMPAKTNÍ PILÍŘOVÁ DO 63 A, DO 50 MM2, SE 3-4 SADAMI JISTÍCÍCH PRVKŮ
PILÍŘ NO - NAPOJENÍ OZNAČNÍKŮ ZASTÁVEK</t>
  </si>
  <si>
    <t>75I321.R</t>
  </si>
  <si>
    <t>KABEL ZEMNÍ DVOUPLÁŠŤOVÝ S PANCÍŘEM PRŮMĚRU ŽÍLY 0,8 MM DO 5XN
TCEKFLEZx 5XN 0,8</t>
  </si>
  <si>
    <t>75I911</t>
  </si>
  <si>
    <t>OPTOTRUBKA HDPE PRŮMĚRU DO 40 MM</t>
  </si>
  <si>
    <t>75I961</t>
  </si>
  <si>
    <t>OPTOTRUBKA - HERMETIZACE ÚSEKU DO 2000 M</t>
  </si>
  <si>
    <t xml:space="preserve">ÚSEK      </t>
  </si>
  <si>
    <t>75I962</t>
  </si>
  <si>
    <t>OPTOTRUBKA - KALIBRACE</t>
  </si>
  <si>
    <t>75IA11</t>
  </si>
  <si>
    <t>OPTOTRUBKOVÁ SPOJKA  PRŮMĚRU DO 40 MM</t>
  </si>
  <si>
    <t>75IA61</t>
  </si>
  <si>
    <t>OPTOTRUBKOVÁ KONCOKA S VENTILKEM PRŮMĚRU DO 40 MM</t>
  </si>
  <si>
    <t>75II21</t>
  </si>
  <si>
    <t>SPOJKA PRO CELOPLASTOVÉ KABELY S PANCÍŘEM DO 100 ŽIL</t>
  </si>
  <si>
    <t>NASUNUTÍ PLAST TRUB DN DO 40MM DO CHRÁNIČKY
HDPE do DN 110</t>
  </si>
  <si>
    <t>100,0m=100,000 [A]</t>
  </si>
  <si>
    <t>SO 441.1</t>
  </si>
  <si>
    <t>PŘELOŽKA VENKOVNÍHO VEDENÍ VO VRATISLAVICE V KM 5,70 - 5,95</t>
  </si>
  <si>
    <t>441.1</t>
  </si>
  <si>
    <t>dle pol.č.17120: 32,27m3=32,270 [A]</t>
  </si>
  <si>
    <t>pro stožárový základ 6-ti metrový stožár: 2*0,70*0,70*1,10=1,078 [A]
pro stožárový základ 10-ti metrový stožár: 6*0,80*0,80*1,30=4,992 [B]
Celkem: A+B=6,070 [C]</t>
  </si>
  <si>
    <t>vol. terén: 136,00*0,50*0,20=13,600 [A]
chodník: 180,00*0,35*0,20=12,600 [B]
Celkem: A+B=26,200 [C]</t>
  </si>
  <si>
    <t>vol. terén: 136,00*0,50*0,70=47,600 [A]
chodník: 180,00*0,35*0,30=18,900 [B]
Celkem: A+B=66,500 [C]</t>
  </si>
  <si>
    <t>uložení výkopu na skládku z pol.č.13173,13273.B: 6,07m3+26,2m3=32,270 [A]</t>
  </si>
  <si>
    <t>dle pol.č.13273.A: 66,5m3=66,500 [A]</t>
  </si>
  <si>
    <t>základ 6-ti metrový stožár: 2*0,70*0,70*1,10=1,078 [A]
základ 10-ti metrový stožár: 6*0,80*0,80*1,30=4,992 [B]
Celkem: A+B=6,070 [C]</t>
  </si>
  <si>
    <t>pískové lože: (136,00*0,50+180,00*0,35)*0,20=26,200 [A]</t>
  </si>
  <si>
    <t>385,0m=385,000 [A]</t>
  </si>
  <si>
    <t>316,0m=316,000 [A]</t>
  </si>
  <si>
    <t>742252</t>
  </si>
  <si>
    <t>VEDENÍ VENKOVNÍ NN, OMEZOVAČ PŘEPĚTÍ</t>
  </si>
  <si>
    <t>742H23</t>
  </si>
  <si>
    <t>KABEL NN ČTYŘ- A PĚTIŽÍLOVÝ AL S PLASTOVOU IZOLACÍ OD 25 DO 50 MM2
samonosný závěsný kabel AES 4x25mm2</t>
  </si>
  <si>
    <t>22ks=22,000 [A]</t>
  </si>
  <si>
    <t>27ks=27,000 [A]</t>
  </si>
  <si>
    <t>VÝLOŽNÍK PRO MONTÁŽ SVÍTIDLA NA STOŽÁR JEDNORAMENNÝ DÉLKA VYLOŽENÍ PŘES 1 DO 2 M
atypický na betonový sloup, vyložení 1,5m, výška svítidla 10m</t>
  </si>
  <si>
    <t>SVÍTIDLO VENKOVNÍ VŠEOBECNÉ LED, MIN. IP 44, PŘES 10 DO 25 W
zdroj a veškeré příslušenství, ozn. 1V-06 a 07
např. TECEO S / 5103 / WW 730 / 16 W / 3000K</t>
  </si>
  <si>
    <t>SVÍTIDLO VENKOVNÍ VŠEOBECNÉ LED, MIN. IP 44, PŘES 25 DO 45 W
zdroj a veškeré příslušenství, ozn. 1V-01 až 05, 1V-08 až 11
např. TECEO S / 5102 / WW 730 / 30 W / 3000K</t>
  </si>
  <si>
    <t>743C11</t>
  </si>
  <si>
    <t>SKŘÍŇ PŘÍPOJKOVÁ POJISTKOVÁ NA STOŽÁR/STĚNU NEBO DO VÝKLENKU DO 63 A, DO 50 MM2, S 1-2 SADAMI JISTÍCÍCH PRVKŮ
např. SV 100 vč. kabelových svodů</t>
  </si>
  <si>
    <t>24,0m=24,000 [A]</t>
  </si>
  <si>
    <t>SO 441.2</t>
  </si>
  <si>
    <t>NASVĚTLENÍ PŘECHODU PRO CHODCE V UL. PROSEČSKÁ V KM 5,78</t>
  </si>
  <si>
    <t>441.2</t>
  </si>
  <si>
    <t>dle pol.č.17120: 4,438m3=4,438 [A]</t>
  </si>
  <si>
    <t>pro stožárový základ 6-ti metrový stožár: 2*0,70*0,70*1,10=1,078 [A]</t>
  </si>
  <si>
    <t>komunikace: 12,00*0,50*0,30=1,800 [A]
vol. terén: 10,00*0,50*0,20=1,000 [B]
chodník: 8,00*0,35*0,20=0,560 [C]
Celkem: A+B+C=3,360 [D]</t>
  </si>
  <si>
    <t>komunikace: 12,00*0,50*0,90=5,400 [A]
vol. terén: 10,00*0,50*0,70=3,500 [B]
chodník: 8,00*0,35*0,30=0,840 [C]
Celkem: A+B+C=9,740 [D]</t>
  </si>
  <si>
    <t>uložení výkopu na skládku z pol.č.13173,13273.B: 1,078m3+3,36m3=4,438 [A]</t>
  </si>
  <si>
    <t>dle pol.č.13273.A: 9,74m3=9,740 [A]</t>
  </si>
  <si>
    <t>základ 6-ti metrový stožár: 2*0,70*0,70*1,10=1,078 [A]</t>
  </si>
  <si>
    <t>pískové lože: (10,00*0,50+8,00*0,35)*0,20=1,560 [A]</t>
  </si>
  <si>
    <t>35,0m=35,000 [A]</t>
  </si>
  <si>
    <t>743531</t>
  </si>
  <si>
    <t>SVÍTIDLO VENKOVNÍ VŠEOBECNÉ PRO OSVĚTLENÍ PŘECHODU PRO CHODCE DO 150 W
zdroj a veškeré příslušenství, ozn. 1V-12 a 13
např. AMPERA MINI / 5145 / WW 740 / 53 W / 4000K</t>
  </si>
  <si>
    <t>12,00*(0,50*0,30-2*0,055*0,055*3,14)=1,572 [A]</t>
  </si>
  <si>
    <t>SO 441.3</t>
  </si>
  <si>
    <t>NASVĚTLENÍ PŘECHODU PRO CHODCE V UL. PROSEČSKÁ V KM 6,11</t>
  </si>
  <si>
    <t>441.3</t>
  </si>
  <si>
    <t>dle pol.č.17120: 4,318m3=4,318 [A]</t>
  </si>
  <si>
    <t>komunikace: 8,00*0,50*0,30=1,200 [A]
vol. terén: 5,00*0,50*0,20=0,500 [B]
chodník: 22,00*0,35*0,20=1,540 [C]
Celkem: A+B+C=3,240 [D]</t>
  </si>
  <si>
    <t>komunikace: 8,00*0,50*0,90=3,600 [A]
vol. terén: 5,00*0,50*0,70=1,750 [B]
chodník: 22,00*0,35*0,30=2,310 [C]
Celkem: A+B+C=7,660 [D]</t>
  </si>
  <si>
    <t>uložení výkopu na skládku z pol.č.13173,13273.B: 1,078m3+3,24m3=4,318 [A]</t>
  </si>
  <si>
    <t>dle pol.č.13273.A: 7,66m3=7,660 [A]</t>
  </si>
  <si>
    <t>pískové lože: (5,00*0,50+22,00*0,35)*0,20=2,040 [A]</t>
  </si>
  <si>
    <t>SVÍTIDLO VENKOVNÍ VŠEOBECNÉ PRO OSVĚTLENÍ PŘECHODU PRO CHODCE DO 150 W
zdroj a veškeré příslušenství, ozn. 1V-15
např. AMPERA MINI / 5144 / WW 740 / 46 W / 4000K</t>
  </si>
  <si>
    <t>SVÍTIDLO VENKOVNÍ VŠEOBECNÉ PRO OSVĚTLENÍ PŘECHODU PRO CHODCE DO 150 W
zdroj a veškeré příslušenství, ozn. 1V-14
např. AMPERA MINI / 5145 / WW 740 / 46 W / 4000K</t>
  </si>
  <si>
    <t>8,00*(0,50*0,30-2*0,055*0,055*3,14)=1,048 [A]</t>
  </si>
  <si>
    <t>SO 441.4</t>
  </si>
  <si>
    <t>PŘELOŽKA VENKOVNÍHO VEDENÍ VO VRATISLAVICE V KM TT 6,10 - 6,42</t>
  </si>
  <si>
    <t>441.4</t>
  </si>
  <si>
    <t>dle pol.č.17120: 4,366m3=4,366 [A]</t>
  </si>
  <si>
    <t>12110</t>
  </si>
  <si>
    <t>SEJMUTÍ ORNICE NEBO LESNÍ PŮDY</t>
  </si>
  <si>
    <t>20,00*0,10*0,50=1,000 [A]</t>
  </si>
  <si>
    <t>pro stožárový základ 6-ti metrový stožár: 4*0,70*0,70*1,10=2,156 [A]</t>
  </si>
  <si>
    <t>vol. terén: 20,00*0,50*0,20=2,000 [A]
chodník: 3,00*0,35*0,20=0,210 [B]
Celkem: A+B=2,210 [C]</t>
  </si>
  <si>
    <t>vol. terén: 20,00*0,50*0,70=7,000 [A]
chodník: 3,00*0,35*0,30=0,315 [B]
Celkem: A+B=7,315 [C]</t>
  </si>
  <si>
    <t>uložení výkopu na skládku z pol.č.13173,13273.B: 2,156m3+2,21m3=4,366 [A]</t>
  </si>
  <si>
    <t>dle pol.č.13273.A: 7,315m3=7,315 [A]</t>
  </si>
  <si>
    <t>20,00*0,50*0,10=1,000 [A]</t>
  </si>
  <si>
    <t>18241</t>
  </si>
  <si>
    <t>ZALOŽENÍ TRÁVNÍKU RUČNÍM VÝSEVEM</t>
  </si>
  <si>
    <t>10,00*1,00=10,000 [A]</t>
  </si>
  <si>
    <t>základ 6-ti metrový stožár: 4*0,70*0,70*1,10=2,156 [A]</t>
  </si>
  <si>
    <t>pískové lože: (20,00*0,50+3,00*0,35)*0,20=2,210 [A]</t>
  </si>
  <si>
    <t>420,0m=420,000 [A]</t>
  </si>
  <si>
    <t>23,0m=23,000 [A]</t>
  </si>
  <si>
    <t>20,0m=20,000 [A]</t>
  </si>
  <si>
    <t>15ks=15,000 [A]</t>
  </si>
  <si>
    <t>742Z11.R</t>
  </si>
  <si>
    <t>DEMONTÁŽ SLOUPU/STOŽÁRU NN VČETNĚ VEŠKERÉ VÝSTROJE
VČ ZÁKLADU A ODVOZU VYBOURANÉHO MATERIÁLU</t>
  </si>
  <si>
    <t>SVÍTIDLO VENKOVNÍ VŠEOBECNÉ LED, MIN. IP 44, PŘES 10 DO 25 W
zdroj a veškeré příslušenství, ozn. 1V-16 až 19
např. TECEO S / 5103 / WW 730 / 16 W / 3000K</t>
  </si>
  <si>
    <t>743C12</t>
  </si>
  <si>
    <t>SKŘÍŇ PŘÍPOJKOVÁ POJISTKOVÁ NA STOŽÁR/STĚNU NEBO DO VÝKLENKU DO 63 A, DO 50 MM2, SE 3-4 SADAMI JISTÍCÍCH PRVKŮ</t>
  </si>
  <si>
    <t>743Z11</t>
  </si>
  <si>
    <t>DEMONTÁŽ OSVĚTLOVACÍHO STOŽÁRU ULIČNÍHO VÝŠKY DO 15 M
VČ ZÁKLADU A ODVOZU VYBOURANÉHO MATERIÁLU</t>
  </si>
  <si>
    <t>743Z35.R</t>
  </si>
  <si>
    <t>DEMONTÁŽ SVÍTIDLA Z OSVĚTLOVACÍHO STOŽÁRU VÝŠKY DO 15 M
VČ ODVOZU VYBOURANÉHO MATERIÁLU</t>
  </si>
  <si>
    <t>SO 455</t>
  </si>
  <si>
    <t>PŘELOŽKA OK DPMLJ, ZÚ - KM 6,50</t>
  </si>
  <si>
    <t>455</t>
  </si>
  <si>
    <t>1170,0m=1 170,000 [A]</t>
  </si>
  <si>
    <t>SO 601</t>
  </si>
  <si>
    <t>REKONSTRUKCE TT</t>
  </si>
  <si>
    <t>601.1</t>
  </si>
  <si>
    <t>REKONSTRUKCE TT - PŘÍPRAVA ÚZEMÍ</t>
  </si>
  <si>
    <t>zemina z pol.č.17120: 7607,0m3=7 607,000 [A]</t>
  </si>
  <si>
    <t>z pol.č.11010.R: 2,0m3*2,2t/m3=4,400 [A]
z pol.č.11313: 82,5m3*2,4t/m3=198,000 [B]
z pol.č.11315: 57,6m3*2,5t/m3=144,000 [C]
z pol.č.11316: 16,56m3*2,5t/m3=41,400 [D]
z pol.č.11318: 10,5m3*2,0t/m3=21,000 [E]
z pol.č.11328: 102,0m2*0,3t/m2=30,600 [F]
z pol.č.11332: 778,2m3*1,9t/m3=1 478,580 [G]
z pol.č.11333: 189,36m3*2,4t/m3=454,464 [H]
z pol.č.11334: 473,4m3*2,3t/m3=1 088,820 [I]
z pol.č.11335: 174,25m3*2,3t/m3=400,775 [J]
z pol.č.11342: 18,0m3*1,9t/m3=34,200 [K]
z pol.č.11343: 272,2m3*2,2t/m3=598,840 [L]
z pol.č.11351: 522,0m*0,04t/m=20,880 [M]
z pol.č.11352: 286,0m*0,1t/m=28,600 [N]
z pol.č.96611: 32,32m3*2,3t/m3=74,336 [O]
z pol.č.96615: 24,6m3*2,3t/m3=56,580 [P]
z pol.č.96616: 183,92m3*2,5t/m3=459,800 [Q]
z pol.č.966346: 7,0m*0,3t/m=2,100 [R]
z pol.č.966357: 18,0m*0,4t/m=7,200 [S]
z pol.č.966358: 15,4m*0,6t/m=9,240 [T]
z pol.č.96687: 2ks*0,3t/ks=0,600 [U]
Celkem: A+B+C+D+E+F+G+H+I+J+K+L+M+N+O+P+Q+R+S+T+U=5 154,415 [V]</t>
  </si>
  <si>
    <t>dle pol.č.12573: 2639,7m3=2 639,700 [A]</t>
  </si>
  <si>
    <t>015150</t>
  </si>
  <si>
    <t>POPLATKY ZA LIKVIDACI ODPADŮ NEKONTAMINOVANÝCH - 17 05 08  ŠTĚRK Z KOLEJIŠTĚ (ODPAD PO RECYKLACI)</t>
  </si>
  <si>
    <t>z pol.č.965010.R2: 928,0m3*1,9t/m3=1 763,200 [A]</t>
  </si>
  <si>
    <t>015210</t>
  </si>
  <si>
    <t>POPLATKY ZA LIKVIDACI ODPADŮ NEKONTAMINOVANÝCH - 17 01 01  ŽELEZNIČNÍ PRAŽCE BETONOVÉ</t>
  </si>
  <si>
    <t>betonové pražce: 1327ks*250kg/ks/1000=331,750 [A]
panely VUIS: 2*240,00*2,20*0,20*2,5t/m3=528,000 [B]
Celkem: A+B=859,750 [C]</t>
  </si>
  <si>
    <t>015520</t>
  </si>
  <si>
    <t>POPLATKY ZA LIKVIDACI ODPADŮ NEBEZPEČNÝCH - 17 02 04*  ŽELEZNIČNÍ PRAŽCE DŘEVĚNÉ</t>
  </si>
  <si>
    <t>427ks*80kg/ks/1000=34,160 [A]</t>
  </si>
  <si>
    <t>11010.R</t>
  </si>
  <si>
    <t>VYKLIZENÍ ZASTAVĚNÉHO ÚZEMÍ - STAVEBNÍ SUŤ
S ODVOZEM NA SKLÁDKU</t>
  </si>
  <si>
    <t>odhad: 2,0m3=2,000 [A]</t>
  </si>
  <si>
    <t>11120</t>
  </si>
  <si>
    <t>ODSTRANĚNÍ KŘOVIN</t>
  </si>
  <si>
    <t>1134,0m2=1 134,000 [A]</t>
  </si>
  <si>
    <t>11201</t>
  </si>
  <si>
    <t>KÁCENÍ STROMŮ D KMENE DO 0,5M S ODSTRANĚNÍM PAŘEZŮ
VČETNĚ LIKVIDACE PAŘEZŮ</t>
  </si>
  <si>
    <t>11202</t>
  </si>
  <si>
    <t>KÁCENÍ STROMŮ D KMENE DO 0,9M S ODSTRANĚNÍM PAŘEZŮ
VČETNĚ LIKVIDACE PAŘEZŮ</t>
  </si>
  <si>
    <t>11203</t>
  </si>
  <si>
    <t>KÁCENÍ STROMŮ D KMENE PŘES 0,9M S ODSTRAN PAŘEZŮ
VČETNĚ LIKVIDACE PAŘEZŮ</t>
  </si>
  <si>
    <t>11204</t>
  </si>
  <si>
    <t>KÁCENÍ STROMŮ D KMENE DO 0,3M S ODSTRANĚNÍM PAŘEZŮ
VČETNĚ LIKVIDACE PAŘEZŮ</t>
  </si>
  <si>
    <t>99ks=99,000 [A]</t>
  </si>
  <si>
    <t>11313</t>
  </si>
  <si>
    <t>ODSTRANĚNÍ KRYTU ZPEVNĚNÝCH PLOCH S ASFALTOVÝM POJIVEM</t>
  </si>
  <si>
    <t>vybourání přejezdů: 242,0m2*0,20=48,400 [A]
asfaltové chodníky: (46,0m2+636,0m2)*0,05=34,100 [B]
Celkem: A+B=82,500 [C]</t>
  </si>
  <si>
    <t>11315</t>
  </si>
  <si>
    <t>ODSTRANĚNÍ KRYTU ZPEVNĚNÝCH PLOCH Z BETONU</t>
  </si>
  <si>
    <t>vybourání betonu mezi panely VUIS: 240,00*1,20*0,20=57,600 [A]</t>
  </si>
  <si>
    <t>11316</t>
  </si>
  <si>
    <t>ODSTRANĚNÍ KRYTU ZPEVNĚNÝCH PLOCH ZE SILNIČNÍCH DÍLCŮ</t>
  </si>
  <si>
    <t>místní komunikace: 77,0m2*0,215=16,555 [A]</t>
  </si>
  <si>
    <t>11317</t>
  </si>
  <si>
    <t>ODSTRAN KRYTU ZPEVNĚNÝCH PLOCH Z DLAŽEB KOSTEK
S ODVOZEM NA SKLÁDKU INVESTORA</t>
  </si>
  <si>
    <t>kostky K10: 15,0m2*0,10=1,500 [A]
kostky K16: 11,0m2*0,16=1,760 [B]
Celkem: A+B=3,260 [C]</t>
  </si>
  <si>
    <t>11318</t>
  </si>
  <si>
    <t>ODSTRANĚNÍ KRYTU ZPEVNĚNÝCH PLOCH Z DLAŽDIC
ZÁMKOVÁ DLAŽBA</t>
  </si>
  <si>
    <t>chodníky: 175,0m2*0,06=10,500 [A]</t>
  </si>
  <si>
    <t>11328</t>
  </si>
  <si>
    <t>ODSTRANĚNÍ PŘÍKOPŮ, ŽLABŮ A RIGOLŮ Z PŘÍKOPOVÝCH TVÁRNIC</t>
  </si>
  <si>
    <t>170,00*0,60=102,000 [A]</t>
  </si>
  <si>
    <t>11332</t>
  </si>
  <si>
    <t>ODSTRANĚNÍ PODKLADŮ ZPEVNĚNÝCH PLOCH Z KAMENIVA NESTMELENÉHO</t>
  </si>
  <si>
    <t>vybourání podkladu pod panely VUIS tl.250mm: 121,0m3=121,000 [A]
vybourání podkladu sil. I/14: 3156,0m2*0,19=599,640 [B]
vybourání podkladu panelové cesty: 77,0m2*0,28=21,560 [C]
podklad chodníků ze zámk.dl.: 175,0m2*0,19=33,250 [D]
podklad K16 z pol.č.11317: 11,0m2*0,25=2,750 [E]
Celkem: A+B+C+D+E=778,200 [F]</t>
  </si>
  <si>
    <t>11333</t>
  </si>
  <si>
    <t>ODSTRANĚNÍ PODKLADU ZPEVNĚNÝCH PLOCH S ASFALT POJIVEM</t>
  </si>
  <si>
    <t>sil.I/14
ACP tl.60mm: 3156,0m2*0,06=189,360 [A]</t>
  </si>
  <si>
    <t>11334</t>
  </si>
  <si>
    <t>ODSTRANĚNÍ PODKLADU ZPEVNĚNÝCH PLOCH S CEMENT POJIVEM</t>
  </si>
  <si>
    <t>sil.I/14: 3156,0m2*0,15=473,400 [A]</t>
  </si>
  <si>
    <t>11335</t>
  </si>
  <si>
    <t>ODSTRANĚNÍ PODKLADU ZPEVNĚNÝCH PLOCH Z BETONU</t>
  </si>
  <si>
    <t>podklad asfaltových chodníků z pol.č.11313
(46,0m2+636,0m2)*0,25=170,500 [A]
podklad K10 z pol.č.11317: 15,0m2*0,25=3,750 [B]
Celkem: A+B=174,250 [C]</t>
  </si>
  <si>
    <t>11342</t>
  </si>
  <si>
    <t>ODSTRANĚNÍ KRYTŮ ZPEVNĚNÝCH PLOCH Z KAMENIVA NESTMELENÉHO VČ PODKLADU</t>
  </si>
  <si>
    <t>místní komunikace - štěrková cesta: 36,0m2*0,50=18,000 [A]</t>
  </si>
  <si>
    <t>11343</t>
  </si>
  <si>
    <t>ODSTRAN KRYTU ZPEVNĚNÝCH PLOCH S ASFALT POJIVEM VČET PODKLADU</t>
  </si>
  <si>
    <t>místní komunikace: 545,0m2*0,50=272,500 [A]</t>
  </si>
  <si>
    <t>11351</t>
  </si>
  <si>
    <t>ODSTRANĚNÍ ZÁHONOVÝCH OBRUBNÍKŮ</t>
  </si>
  <si>
    <t>522,0m=522,000 [A]</t>
  </si>
  <si>
    <t>11352</t>
  </si>
  <si>
    <t>ODSTRANĚNÍ CHODNÍKOVÝCH A SILNIČNÍCH OBRUBNÍKŮ BETONOVÝCH</t>
  </si>
  <si>
    <t>286,0m=286,000 [A]</t>
  </si>
  <si>
    <t>11353</t>
  </si>
  <si>
    <t>ODSTRANĚNÍ CHODNÍKOVÝCH KAMENNÝCH OBRUBNÍKŮ
ŠÍŘKY 300MM
PRO ZPĚTNÉ POUŽITÍ
VČETNĚ OČIŠTĚNÍ A ODVOZU NA SKLÁDKU INVESTORA</t>
  </si>
  <si>
    <t>celková délka obrub: 223,0m
z toho pro zpětné použití cca 50%, t.j. 0,5*223,0m=111,500 [A]
použít do SO 101</t>
  </si>
  <si>
    <t>ODSTRANĚNÍ CHODNÍKOVÝCH KAMENNÝCH OBRUBNÍKŮ
ŠÍŘKY 300MM
VČETNĚ OČIŠTĚNÍ A ODVOZU NA SKLÁDKU INVESTORA</t>
  </si>
  <si>
    <t>celková délka obrub: 223,0m
z toho odvoz na skládku investora cca 50%, t.j. 0,5*223,0m=111,500 [A]</t>
  </si>
  <si>
    <t>C</t>
  </si>
  <si>
    <t>ODSTRANĚNÍ CHODNÍKOVÝCH KAMENNÝCH OBRUBNÍKŮ
ŠÍŘKY 150MM
PRO ZPĚTNÉ POUŽITÍ
VČETNĚ OČIŠTĚNÍ A ODVOZU NA SKLÁDKU INVESTORA</t>
  </si>
  <si>
    <t>celková délka obrub: 450,0m
z toho pro zpětné použití cca 75%, t.j. 0,75*450,0m=337,500 [A]
použít do SO 101</t>
  </si>
  <si>
    <t>D</t>
  </si>
  <si>
    <t>ODSTRANĚNÍ CHODNÍKOVÝCH KAMENNÝCH OBRUBNÍKŮ
ŠÍŘKY 150MM
VČETNĚ OČIŠTĚNÍ A ODVOZU NA SKLÁDKU INVESTORA</t>
  </si>
  <si>
    <t>celková délka obrub: 450,0m
z toho s odvozem na skládku investora cca 25%, t.j. 0,25*450,0m=112,500 [A]</t>
  </si>
  <si>
    <t>11372</t>
  </si>
  <si>
    <t>FRÉZOVÁNÍ ZPEVNĚNÝCH PLOCH ASFALTOVÝCH</t>
  </si>
  <si>
    <t>sil.I/14
ACO tl.40mm: 3156,0m2*0,04=126,240 [A]
ACL tl.60mm: 3156,0m2*0,06=189,360 [B]
Celkem: A+B=315,600 [C]</t>
  </si>
  <si>
    <t>8178,0m2*0,20=1 635,600 [A]</t>
  </si>
  <si>
    <t>výkop TT z kubatur. listu: 3658,0m3*0,95=3 475,100 [A]
komunikace: 2195,4m3=2 195,400 [B]
Celkem: A+B=5 670,500 [C]</t>
  </si>
  <si>
    <t>12393</t>
  </si>
  <si>
    <t>ODKOP PRO SPOD STAVBU SILNIC A ŽELEZNIC TŘ. III</t>
  </si>
  <si>
    <t>výkop TT (odhad 5%): 3658,0m3*0,05=182,900 [A]
odpočet pol.č.12891: -9,15m3=-9,150 [B]
Celkem: A+B=173,750 [C]</t>
  </si>
  <si>
    <t>natěžení a dovoz dle pol.č.17110: 2639,7m3=2 639,700 [A]</t>
  </si>
  <si>
    <t>12673</t>
  </si>
  <si>
    <t>ZŘÍZENÍ STUPŇŮ V PODLOŽÍ NÁSYPŮ TŘ. I</t>
  </si>
  <si>
    <t>118,0m3=118,000 [A]</t>
  </si>
  <si>
    <t>12891</t>
  </si>
  <si>
    <t>DOLAMOVÁNÍ ODKOPÁVEK TŘ. III</t>
  </si>
  <si>
    <t>odhad 5% z pol.č.12393: 182,9m3*0,05=9,145 [A]</t>
  </si>
  <si>
    <t>17110</t>
  </si>
  <si>
    <t>ULOŽENÍ SYPANINY DO NÁSYPŮ SE ZHUTNĚNÍM</t>
  </si>
  <si>
    <t>přípravné práce - komunikace: 839,7m3=839,700 [A]
z kubatur. listu: 1800,0m3=1 800,000 [B]
Celkem: A+B=2 639,700 [C]</t>
  </si>
  <si>
    <t>uložení na skládku/deponii
ornice dle pol.č.12110: 1635,6m3=1 635,600 [A]
zemina dle pol.č.12373, 12673: 5670,5m3+118,0m3=5 788,500 [B]
dle pol.č.12393, 12891: 173,75m3+9,15m3=182,900 [C]
Celkem: A+B+C=7 607,000 [D]</t>
  </si>
  <si>
    <t>ZÁBRADLÍ SILNIČNÍ S VODOR MADLY - DEMONTÁŽ S PŘESUNEM
DVOUMADLOVÉ
S ODVOZEM NA SKLÁDKU INVESTORA</t>
  </si>
  <si>
    <t>ZÁBRADLÍ SILNIČNÍ S VODOR MADLY - DEMONTÁŽ S PŘESUNEM
ČTYŘMADLOVÉ
S ODVOZEM NA SKLÁDKU INVESTORA</t>
  </si>
  <si>
    <t>57,0m=57,000 [A]</t>
  </si>
  <si>
    <t>914133</t>
  </si>
  <si>
    <t>DOPRAVNÍ ZNAČKY ZÁKLADNÍ VELIKOSTI OCELOVÉ FÓLIE TŘ 2 - DEMONTÁŽ
PRO ZPĚTNOU MONTÁŽ</t>
  </si>
  <si>
    <t>4ks+1ks+4ks=9,000 [A]</t>
  </si>
  <si>
    <t>DOPRAVNÍ ZNAČKY ZÁKLADNÍ VELIKOSTI OCELOVÉ FÓLIE TŘ 2 - DEMONTÁŽ
S ODVOZEM NA MÍSTO URČENÉ INVESTOREM</t>
  </si>
  <si>
    <t>1ks+10ks=11,000 [A]</t>
  </si>
  <si>
    <t>914923</t>
  </si>
  <si>
    <t>SLOUPKY A STOJKY DZ Z OCEL TRUBEK DO PATKY DEMONTÁŽ</t>
  </si>
  <si>
    <t>2ks+1ks+14ks=17,000 [A]</t>
  </si>
  <si>
    <t>937113</t>
  </si>
  <si>
    <t>MOBILIÁŘ - DŘEVĚNÉ LAVIČKY + KOV - DEMONTÁŽ A ODVOZ
S ODVOZEM NA SKLÁDKU INVESTORA</t>
  </si>
  <si>
    <t>965010.R1</t>
  </si>
  <si>
    <t>ODSTRANĚNÍ KOLEJOVÉHO LOŽE
PRO ZPĚTNÉ POUŽITÍ, VČETNĚ PŘÍPADNÉHO PROČIŠTĚNÍ NEBO JINÝCH POTŘEBNÝCH ÚPRAV KAMENIVA</t>
  </si>
  <si>
    <t>celková kubatura lože v tl. 0,45m: 1528,0m3, z toho zpětně použít 600,0m3=600,000 [A]
Pozn.: bude použito do sanace SO 601.2 (pol.č.21452.R)</t>
  </si>
  <si>
    <t>965010.R2</t>
  </si>
  <si>
    <t>ODSTRANĚNÍ KOLEJOVÉHO LOŽE
VČETNĚ ODVOZU NA SKLÁDKU</t>
  </si>
  <si>
    <t>celková kubatura lože v tl. 0,45m: 1528,0m3, z pol.č.965010.R1 zbývá 1528,0m3-600,0m3=928,000 [A]</t>
  </si>
  <si>
    <t>965114</t>
  </si>
  <si>
    <t>DEMONTÁŽ KOLEJE NT1NA BETONOVÝCH PRAŽCÍCH ROZEBRÁNÍM DO SOUČÁSTÍ
VČETNĚ ŘEZÁNÍ A ODVOZU KOVOVÝCH PRVKŮ NA SKLÁDKU INVESTORA</t>
  </si>
  <si>
    <t>796,0m=796,000 [A]</t>
  </si>
  <si>
    <t>965124</t>
  </si>
  <si>
    <t>DEMONTÁŽ KOLEJE NT1 NA DŘEVĚNÝCH PRAŽCÍCH ROZEBRÁNÍM DO SOUČÁSTÍ
VČETNĚ ŘEZÁNÍ A ODVOZU KOVOVÝCH PRVKŮ NA SKLÁDKU INVESTORA</t>
  </si>
  <si>
    <t>256,0m=256,000 [A]</t>
  </si>
  <si>
    <t>965164.R</t>
  </si>
  <si>
    <t>DEMONTÁŽ KOLEJE NT1 NA BETON PANELECH  VUIS ROZEBRÁNÍM DO SOUČÁSTÍ
VČETNĚ VYBOURÁNÍ PANELŮ VUIS
VČETNĚ ŘEZÁNÍ A ODVOZU KOVOVÝCH PRVKŮ NA SKLÁDKU INVESTORA
VČETNĚ PODLOŽEK</t>
  </si>
  <si>
    <t>240,0m=240,000 [A]</t>
  </si>
  <si>
    <t>965224.R</t>
  </si>
  <si>
    <t>DEMONTÁŽ VÝHYBKOVÉ KONSTRUKCE NA DŘEVĚNÝCH PRAŽCÍCH ROZEBRÁNÍM DO SOUČÁSTÍ
DEMONTÁŽ ROZŘAZOVACÍ VÝHYBKY VČETNĚ SRDCOVKY
VČETNĚ ŘEZÁNÍ A ODVOZU KOVOVÝCH PRVKŮ NA SKLÁDKU INVESTORA</t>
  </si>
  <si>
    <t>2kpl=2,000 [A]</t>
  </si>
  <si>
    <t>96611</t>
  </si>
  <si>
    <t>BOURÁNÍ KONSTRUKCÍ Z BETONOVÝCH DÍLCŮ</t>
  </si>
  <si>
    <t>opěrná zídka z tvarovek: 38,00*2,00*0,40=30,400 [A]
palisády: 12,00*1,00*0,16=1,920 [B]
Celkem: A+B=32,320 [C]</t>
  </si>
  <si>
    <t>96615</t>
  </si>
  <si>
    <t>BOURÁNÍ KONSTRUKCÍ Z PROSTÉHO BETONU</t>
  </si>
  <si>
    <t>opěrná zídka: 2,00*1,80*0,50=1,800 [A]
základ opěr. zídky z tvarovek: 38,00*1,00*0,60=22,800 [B]
Celkem: A+B=24,600 [C]</t>
  </si>
  <si>
    <t>vybourání základů TS: 47ks*1,35*1,35*2,00=171,315 [A]
propusty
km 5,41
čela: 2*2,2m3=4,400 [B]
km 5,604
čela: 2*3,3m3=6,600 [C]
km 5,605
čela: 2*0,5m3=1,000 [D]
km 6,196
čela: 0,4m3+0,2m3=0,600 [E]
Celkem: A+B+C+D+E=183,915 [F]</t>
  </si>
  <si>
    <t>966346</t>
  </si>
  <si>
    <t>BOURÁNÍ PROPUSTŮ Z TRUB DN DO 400MM</t>
  </si>
  <si>
    <t>km 6,196: 7,0m=7,000 [A]</t>
  </si>
  <si>
    <t>966357</t>
  </si>
  <si>
    <t>BOURÁNÍ PROPUSTŮ Z TRUB DN DO 500MM</t>
  </si>
  <si>
    <t>km 6,45: 18,0m=18,000 [A]</t>
  </si>
  <si>
    <t>966358</t>
  </si>
  <si>
    <t>BOURÁNÍ PROPUSTŮ Z TRUB DN DO 600MM</t>
  </si>
  <si>
    <t>km 5,41: 2*4,2m=8,400 [A]
km 5,604: 3,5m=3,500 [B]
km 5,605: 3,5m=3,500 [C]
Celkem: A+B+C=15,400 [D]</t>
  </si>
  <si>
    <t>601.2</t>
  </si>
  <si>
    <t>REKONSTRUKCE TT - NOVÉ KONSTRUKCE</t>
  </si>
  <si>
    <t>zemina dle pol.č.17120: 2670,1m3=2 670,100 [A]</t>
  </si>
  <si>
    <t>dle pol.č.12573.B: 2655,9m3=2 655,900 [A]</t>
  </si>
  <si>
    <t>výkop pro AZ
kolej na desce: 89,8m2*0,50=44,900 [A]
kolej na pražcích: 5222,0m2*0,50=2 611,000 [B]
Celkem: A+B=2 655,900 [C]</t>
  </si>
  <si>
    <t>natěžení a dovoz dle pol.č.18220, 18230: 202,8m3+757,6m3=960,400 [A]</t>
  </si>
  <si>
    <t>natěžení a dovoz dle pol.č.17130: 2655,9m3=2 655,900 [A]</t>
  </si>
  <si>
    <t>DN 150 (z pol.č.87433): 30,00*0,55*0,80=13,200 [A]
DN 200 (z pol.č.87434): 1,50*0,60*1,00=0,900 [B]
Celkem: A+B=14,100 [C]</t>
  </si>
  <si>
    <t>uložení na skládku/deponii dle pol.č.12373, 13273: 2655,9m3+14,2m3=2 670,100 [A]</t>
  </si>
  <si>
    <t>kolej na desce: 89,8m2*0,50=44,900 [A]
kolej na pražcích: 5222,0m2*0,50=2 611,000 [B]
Celkem: A+B=2 655,900 [C]</t>
  </si>
  <si>
    <t>17380</t>
  </si>
  <si>
    <t>ZEMNÍ KRAJNICE A DOSYPÁVKY Z NAKUPOVANÝCH MATERIÁLŮ
DOSYPÁVKY POD TEMENO KOLEJNIC FR.16-32</t>
  </si>
  <si>
    <t>mezi zastávkou a nástupní hranou: 2*37*(0,8*0,2)+2*37*(0,8*0,2)=23,680 [A]</t>
  </si>
  <si>
    <t>DN 150 (z pol.č.87433): 30,00*(0,80*0,46-3,14*0,08*0,08)=10,437 [A]
DN 200 (z pol.č.87434): 1,50*(1,00*0,52-3,14*0,11*0,11)=0,723 [B]
Celkem: A+B=11,160 [C]</t>
  </si>
  <si>
    <t>kolej na desce: 89,8m2=89,800 [A]
kolej na pražcích: 5222,0m2=5 222,000 [B]
Celkem: A+B=5 311,800 [C]</t>
  </si>
  <si>
    <t>1014,0m2*0,20=202,800 [A]</t>
  </si>
  <si>
    <t>3788,0m2*0,20=757,600 [A]</t>
  </si>
  <si>
    <t>188,0+65,0+388,0+61,0+249,0=951,000 [A]</t>
  </si>
  <si>
    <t>21452.R</t>
  </si>
  <si>
    <t>SANAČNÍ VRSTVY Z KAMENIVA DRCENÉHO - ZE STÁVAJÍCÍHO VYTĚŽENÉHO ŠTĚRKU
FR.32/63</t>
  </si>
  <si>
    <t>sanace podloží násypu - sanace na Kyselce v místě zbořeného domu: 1200,0m2*0,50=600,000 [A]
použití štěrku z SO 601.1</t>
  </si>
  <si>
    <t>21461</t>
  </si>
  <si>
    <t>SEPARAČNÍ GEOTEXTILIE
200G/M2</t>
  </si>
  <si>
    <t>pod kolejí na desce: 89,8m2=89,800 [A]
pod kolejí na pražcích: 4586,0m2=4 586,000 [B]
přejezd NT1 na pražcích - asfalt: 149,0m2=149,000 [C]
přejezd S49 na pražcích - asfalt: 59,0m2=59,000 [D]
přechod NT1 na pražcích - litý asfalt: 19,0m2=19,000 [E]
sanace podloží: 2*1200,0m2=2 400,000 [F]
Celkem: A+B+C+D+E+F=7 302,800 [G]</t>
  </si>
  <si>
    <t>28997</t>
  </si>
  <si>
    <t>OPLÁŠTĚNÍ (ZPEVNĚNÍ) Z GEOTEXTILIE A GEOMŘÍŽOVIN</t>
  </si>
  <si>
    <t>sanace podloží násypu - sanace na Kyselce v místě zbořeného domu: 2*1200,0m2=2 400,000 [A]</t>
  </si>
  <si>
    <t>ŠŽ - podkladní vrstva včetně stabilizačních klínů: 5,00*0,1m2=0,500 [A]</t>
  </si>
  <si>
    <t>DN 150 (z pol.č.87433): 30,00*0,80*0,10=2,400 [A]
DN 200 (z pol.č.87434): 1,50*1,00*0,10=0,150 [B]
Celkem: A+B=2,550 [C]</t>
  </si>
  <si>
    <t>511384.R</t>
  </si>
  <si>
    <t>KOLEJOVÉ LOŽE Z BETONOVÉ DESKY VYZTUŽENÉ ROZPTÝLENOU VÝZTUŽÍ Z POLYMER MAKROVLÁKEN C 30/37</t>
  </si>
  <si>
    <t>24,00*2,20=52,800 [A]
52,8m2*0,20=10,560 [B]</t>
  </si>
  <si>
    <t>51199</t>
  </si>
  <si>
    <t>ANTIVIBRAČNÍ ROHOŽ
Z RECYKLÁTU, SPECIFIKACE DLE TZ</t>
  </si>
  <si>
    <t>plocha jen v zástavbě
kolej na desce: 89,8m2=89,800 [A]
kolej na pražcích: 4586,0m2=4 586,000 [B]
Celkem: A+B=4 675,800 [C]</t>
  </si>
  <si>
    <t>512550</t>
  </si>
  <si>
    <t>KOLEJOVÉ LOŽE - ZŘÍZENÍ Z KAMENIVA HRUBÉHO DRCENÉHO (ŠTĚRK)
FR.32/63</t>
  </si>
  <si>
    <t>kolej na pražcích
788,0m3+1404,0m3-104,55m3=2 087,450 [A]</t>
  </si>
  <si>
    <t>513550</t>
  </si>
  <si>
    <t>KOLEJOVÉ LOŽE - DOPLNĚNÍ Z KAMENIVA HRUBÉHO DRCENÉHO (ŠTĚRK)
DOPLNĚNÍ ŠTĚRKU NA PODBITÍ FR.16/32</t>
  </si>
  <si>
    <t>kolej na pražcích
4586,0m2*0,10=458,600 [A]</t>
  </si>
  <si>
    <t>521140</t>
  </si>
  <si>
    <t>KOLEJ TRAMVAJOVÁ Z KOLEJNIC S49 NA OCELOVÝCH Y-PRAŽCÍCH OCELOVÉ "Y" PRAŽCE PRO ROZCHOD 1435MM
POLOŽKA OBSAHUJE:
2x KOLEJNICI S49 NA VYSTROJENÝCH Y- PRAŽCÍCH, VČETNĚ PRYŽOVÝCH PODLOŽEK POD PATU, DROBNÉHO KOLEJIVA A OHÝBÁNÍ KOLEJNIC DO OBLOUKŮ MALÝCH POLOMĚRŮ</t>
  </si>
  <si>
    <t>342,0m=342,000 [A]</t>
  </si>
  <si>
    <t>521310</t>
  </si>
  <si>
    <t>KOLEJ TRAMVAJOVÁ Z KOLEJNIC ŽLÁBKOVÝCH NT1 NA BETONOVÉ DESCE
VYSTROJENO NA ROZCHOD 1435MM
POLOŽKA OBSAHUJE:
2 KOLEJNICE NT1 PRO UPEVNĚNÍ NA BETONOVOU DESKU VČETNĚ UPEVŇOVADEL, ROZCHODNIC, GUMOVÝCH PROFILŮ NA PATU KOLEJNICE A GUMOVÉHO NÁVLEKU NA ROZCHODNICE, REKTIFIKAČNÍCH PŘÍPRAVKŮ A PODLITÍ NESMRŠŤUJÍCÍ MALTOU A OHÝBÁNÍ KOLEJNIC DO OBLOUKŮ MALÝCH POLOMĚRŮ</t>
  </si>
  <si>
    <t>12,0+12,0=24,000 [A]</t>
  </si>
  <si>
    <t>521326</t>
  </si>
  <si>
    <t>KOLEJ TRAMVAJOVÁ Z KOLEJNIC ŽLÁBKOVÝCH NT1 NA PRAŽCÍCH DŘEVĚNÝCH ROZCHOD 1435 MM
POLOŽKA OBSAHUJE:
2x KOLEJNICI NT1 NA VYSTROJENÝCH DŘEVĚNÝCH PRAŽCÍCH, VČETNĚ PRYŽOVÝCH PODLOŽEK POD PATU, DROBNÉHO KOLEJIVA A OHÝBÁNÍ KOLEJNIC DO OBLOUKŮ MALÝCH POLOMĚRŮ</t>
  </si>
  <si>
    <t>132,0m=132,000 [A]</t>
  </si>
  <si>
    <t>521340</t>
  </si>
  <si>
    <t>KOLEJ TRAMVAJOVÁ Z KOLEJNIC ŽLÁBKOVÝCH NT1 NA OCELOVÝCH Y-PRAŽCÍCH ROZCHOD 1435MM
POLOŽKA OBSAHUJE:
2x KOLEJNICI NT1 NA VYSTROJENÝCH OCELOVÝCH Y-PRAŽCÍCH, VČETNĚ PRYŽOVÝCH PODLOŽEK POD PATU, DROBNÉHO KOLEJIVA A OHÝBÁNÍ KOLEJNIC DO OBLOUKŮ MALÝCH POLOMĚRŮ</t>
  </si>
  <si>
    <t>146,0+69,0+59,0+68,0+60,0+124,0+161,0+130,0=817,000 [A]</t>
  </si>
  <si>
    <t>52Z100.R</t>
  </si>
  <si>
    <t>BOKOVNICE Z RECYKLOVANÉ PRYŽE PRO KOLEJNICI - PÁR + PRYŽOVÝ NÁVLEK NA PATU</t>
  </si>
  <si>
    <t>305,0m/2=152,500 [A]</t>
  </si>
  <si>
    <t>531132</t>
  </si>
  <si>
    <t>TRAMVAJOVÁ VÝHYBKA ROZŘAZOVACÍ Z KOLEJNIC ŽLÁBKOVÝCH NT1 NA PRAŽCÍCH DŘEVĚNÝCH
VČETNĚ SRDCOVKY
SPECIFIKACE DLE TZ</t>
  </si>
  <si>
    <t>542141</t>
  </si>
  <si>
    <t>SMĚROVÉ A VÝŠKOVÉ VYROVNÁNÍ KOLEJE NA PRAŽCÍCH
3x STROJNÍ PODBITÍ</t>
  </si>
  <si>
    <t>132,0+342,0+817,0=1 291,000 [A]</t>
  </si>
  <si>
    <t>542151</t>
  </si>
  <si>
    <t>SMĚROVÉ A VÝŠKOVÉ VYROVNÁNÍ KOLEJE NA BETONOVÉ DESCE</t>
  </si>
  <si>
    <t>545121</t>
  </si>
  <si>
    <t>SVAR KOLEJNIC (STEJNÉHO TVARU) 49 E1, T JEDNOTLIVĚ</t>
  </si>
  <si>
    <t>SVAR KOLEJNIC (STEJNÉHO TVARU) NT1 JEDNOTLIVĚ</t>
  </si>
  <si>
    <t>180ks=180,000 [A]</t>
  </si>
  <si>
    <t>54770</t>
  </si>
  <si>
    <t>PŘECHODOVÉ KUSY NT1/S49</t>
  </si>
  <si>
    <t>54901</t>
  </si>
  <si>
    <t>PŘÍDAVNÝ ŽLÁBKOVÝ PROFIL - DODÁVKA A MONTÁŽ
PRO PŘEJEZDY S49</t>
  </si>
  <si>
    <t>(3,0+3,0)+(6,0+4,0)+(6,0+5,0)=27,000 [A]</t>
  </si>
  <si>
    <t>54910</t>
  </si>
  <si>
    <t>ŘEZÁNÍ KOLEJNIC VŠECH SOUSTAV</t>
  </si>
  <si>
    <t>kolejnice NT1: 180ks=180,000 [A]
kolejnice S49: 68ks=68,000 [B]
Celkem: A+B=248,000 [C]</t>
  </si>
  <si>
    <t>549112</t>
  </si>
  <si>
    <t>BROUŠENÍ KOLEJE A VÝHYBEK TRAMVAJOVÝCH (BLOKOVÝCH, ŽLÁBKOVÝCH)
2 KOLEJNICE</t>
  </si>
  <si>
    <t>342,0m+10,0m+817,0m+132,0m+24,0m=1 325,000 [A]</t>
  </si>
  <si>
    <t>549411</t>
  </si>
  <si>
    <t>MAZNÍK NOVÝ
MAZNÍKY S DÁLKOVÝM DOHLEDEM
SPECIFIKACE DLE TZ</t>
  </si>
  <si>
    <t>561101</t>
  </si>
  <si>
    <t>PODKLADNÍ BETON TŘ. I
C 20/25</t>
  </si>
  <si>
    <t>přejezd NT1 na desce: 45,0m2*0,13=5,850 [A]
přejezd NT1 na pražcích - asfalt: 149,0m2*0,13=19,370 [B]
přechod NT1 na desce - litý asfalt: 23,0m2*0,17=3,910 [C]
přechod NT1 na pražcích - litý asfalt: 19,0m2*0,17=3,230 [D]
Celkem: A+B+C+D=32,360 [E]</t>
  </si>
  <si>
    <t>56134</t>
  </si>
  <si>
    <t>VOZOVKOVÉ VRSTVY Z MEZEROVITÉHO BETONU TL DO 200MM</t>
  </si>
  <si>
    <t>kolej na desce: 37,0m2=37,000 [A]</t>
  </si>
  <si>
    <t>kolej na desce: (52,8m2+37,0m2)*0,27=24,246 [A]
pod kostky K10 (z pol.č.58222.R): 8,0m2*0,11=0,880 [B]
Celkem: A+B=25,126 [C]</t>
  </si>
  <si>
    <t>56342</t>
  </si>
  <si>
    <t>VOZOVKOVÉ VRSTVY ZE ŠTĚRKOPÍSKU TL. DO 100MM</t>
  </si>
  <si>
    <t>ochranná vrstva separační geotextilie z pol.č.21461: 
pod kolejí na pražcích: 4586,0m2=4 586,000 [A]</t>
  </si>
  <si>
    <t>přejezd S49 na pražcích - asfalt: 59,0m2=59,000 [A]</t>
  </si>
  <si>
    <t>přejezd NT1 na desce: 45,0m2=45,000 [A]
přejezd NT1 na pražcích - asfalt: 149,0m2=149,000 [B]
přejezd S49 na pražcích - asfalt: 59,0m2=59,000 [C]
Celkem: A+B+C=253,000 [D]</t>
  </si>
  <si>
    <t>574E68</t>
  </si>
  <si>
    <t>ASFALTOVÝ BETON PRO PODKLADNÍ VRSTVY ACP 22+, 22S TL. 70MM
ACP 22+</t>
  </si>
  <si>
    <t>575A55</t>
  </si>
  <si>
    <t>LITÝ ASFALT MA I (SILNICE, DÁLNICE) 16 TL. 40MM</t>
  </si>
  <si>
    <t>575D53</t>
  </si>
  <si>
    <t>LITÝ ASFALT MA I (SILNICE, DÁLNICE) 11 TL. 40MM MODIFIK</t>
  </si>
  <si>
    <t>přejezd NT1 na desce: 45,0m2=45,000 [A]
přejezd NT1 na pražcích - asfalt: 149,0m2=149,000 [B]
přejezd S49 na pražcích - asfalt: 59,0m2=59,000 [C]
přechod NT1 na desce - litý asfalt: 23,0m2=23,000 [D]
přechod NT1 na pražcích - litý asfalt: 19,0m2=19,000 [E]
Celkem: A+B+C+D+E=295,000 [F]</t>
  </si>
  <si>
    <t>58222.R</t>
  </si>
  <si>
    <t>DLÁŽDĚNÉ KRYTY Z DROBNÝCH KOSTEK DO LOŽE Z MC - POKLÁDKA
ZE STÁVAJÍCÍCH KOSTEK K10 VČETNĚ VYSPÁROVÁNÍ MC25-XF4</t>
  </si>
  <si>
    <t>plocha u mostu: 8,0m2=8,000 [A]</t>
  </si>
  <si>
    <t>VÝPLŇ SPAR MODIFIKOVANÝM ASFALTEM
PODÉL KOLEJNIC VČETNĚ NUTNÝCH TECHNOLOGICKÝCH ÚPRAV</t>
  </si>
  <si>
    <t>dle pol.č.919111.B: 305,0m=305,000 [A]</t>
  </si>
  <si>
    <t>dle pol.č.919111.A: 5,0m=5,000 [A]</t>
  </si>
  <si>
    <t>711502</t>
  </si>
  <si>
    <t>OCHRANA IZOLACE NA POVRCHU ASFALTOVÝMI PÁSY
DĚLÍCÍ VRSTVA Z ASF. LEPENKY S PAPÍROVOU NOSNOU VLOŽKOU</t>
  </si>
  <si>
    <t>přejezd NT1 na desce: 45,0m2=45,000 [A]
přejezd NT1 na pražcích - asfalt: 149,0m2=149,000 [B]
přechod NT1 na desce - litý asfalt: 23,0m2=23,000 [C]
přechod NT1 na pražcích - litý asfalt: 19,0m2=19,000 [D]
Celkem: A+B+C+D=236,000 [E]</t>
  </si>
  <si>
    <t>POTRUBÍ Z TRUB PLASTOVÝCH ODPADNÍCH DN DO 150MM
PVC SN8</t>
  </si>
  <si>
    <t>odvodnění výhybek: 25,0m+5,0m=30,000 [A]</t>
  </si>
  <si>
    <t>POTRUBÍ Z TRUB PLASTOVÝCH ODPADNÍCH DN DO 200MM
PVC SN8</t>
  </si>
  <si>
    <t>odvodnění ŠŽ: 1,5m=1,500 [A]</t>
  </si>
  <si>
    <t>7ks+2ks=9,000 [A]</t>
  </si>
  <si>
    <t>DRENÁŽNÍ ŠACHTICE KONTROLNÍ Z PLAST DÍLCŮ ŠK 80
TELESKOPICKÁ S USAZOVACÍM PROSTOREM</t>
  </si>
  <si>
    <t>odvodnění výhybek: 2ks=2,000 [A]</t>
  </si>
  <si>
    <t>z pol.č.87433: 30,0m=30,000 [A]</t>
  </si>
  <si>
    <t>z pol.č.87434: 1,5m=1,500 [A]</t>
  </si>
  <si>
    <t>DN 150 (z pol.č.87433): 30,0m=30,000 [A]
DN 200 (z pol.č.87434): 1,5m=1,500 [B]
Celkem: A+B=31,500 [C]</t>
  </si>
  <si>
    <t>dle pol.č.914133.B: 4ks=4,000 [A]</t>
  </si>
  <si>
    <t>3,9m2=3,900 [A]</t>
  </si>
  <si>
    <t>dle pol.č.915111: 3,9m2=3,900 [A]</t>
  </si>
  <si>
    <t>915311</t>
  </si>
  <si>
    <t>VODOR DOPRAV ZNAČ Z FÓLIE TRVALÉ - DOD A POKLÁDKA
RELIÉFNÍ NALEPOVACÍ PÁSY</t>
  </si>
  <si>
    <t>4,0m2=4,000 [A]</t>
  </si>
  <si>
    <t>91552</t>
  </si>
  <si>
    <t>VODOR DOPRAV ZNAČ - PÍSMENA
BARVA+PLAST</t>
  </si>
  <si>
    <t>nápis "POZOR TRAM"
8*9ks=72,000 [A]</t>
  </si>
  <si>
    <t>okolo šachet ve svahu: 4,00*1,20*0,16=0,768 [A]</t>
  </si>
  <si>
    <t>SILNIČNÍ A CHODNÍKOVÉ OBRUBY Z BETONOVÝCH OBRUBNÍKŮ ŠÍŘ 150MM
150x250MM</t>
  </si>
  <si>
    <t>113,0m=113,000 [A]</t>
  </si>
  <si>
    <t>SILNIČNÍ A CHODNÍKOVÉ OBRUBY Z BETONOVÝCH OBRUBNÍKŮ ŠÍŘ 150MM
150x300MM</t>
  </si>
  <si>
    <t>714,0m=714,000 [A]</t>
  </si>
  <si>
    <t>5,0m=5,000 [A]</t>
  </si>
  <si>
    <t>ŘEZÁNÍ ASFALTOVÉHO KRYTU VOZOVEK TL DO 50MM
PODÉL KOLEJNICE</t>
  </si>
  <si>
    <t>proříznutí spáry (na délku přejezdu z obou stran kolejnice):
2*27+2*(9+9+9+9)+2*(23+25)+2*(6+5,5)+2*(3+3)+2*(4+4)+2*(7+9)=305,000 [A]</t>
  </si>
  <si>
    <t>proříznutí spáry napojení na stávající asfaltové povrchy: 5,0m=5,000 [A]</t>
  </si>
  <si>
    <t>924420</t>
  </si>
  <si>
    <t>NÁSTUPIŠTĚ L (H) BEZ KONZOLOVÝCH DESEK
VÝŠKY 630MM
VČETNĚ PODKLADNÍHO BETONU</t>
  </si>
  <si>
    <t>267,0m=267,000 [A]</t>
  </si>
  <si>
    <t>92940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</si>
  <si>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šachtičky u označníku. Přípojka dl.12m
Provedení "standard"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</si>
  <si>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šachtičky u označníku. Přípojka Kyselka směr JBC: 21m, Kyselka směr LBC:36m, Škola směr LBC:29m
Provedení "prapor"</t>
  </si>
  <si>
    <t xml:space="preserve">TYPIZOVANÝ OZNAČNÍK DPMLJ BEZ INFORMAČNÍHO DISPLAYE
Provedení "standard" 
Konstrukce dále obsahuje neprosvětlenou dopravní značku, označení zastávky a neprosvětlenou vývěsku na jízdní řád. </t>
  </si>
  <si>
    <t xml:space="preserve">TYPIZOVANÝ OZNAČNÍK DPMLJ BEZ INFORMAČNÍHO DISPLAYE
Provedení "prapor" 
Konstrukce dále obsahuje neprosvětlenou dopravní značku, označení zastávky a neprosvětlenou vývěsku na jízdní řád. </t>
  </si>
  <si>
    <t>ŠTĚRBINOVÉ ŽLABY Z BETONOVÝCH DÍLCŮ ŠÍŘ DO 400MM VÝŠ DO 500MM BEZ OBRUBY</t>
  </si>
  <si>
    <t>3,0m=3,000 [A]</t>
  </si>
  <si>
    <t>125,0m=125,000 [A]</t>
  </si>
  <si>
    <t>93767</t>
  </si>
  <si>
    <t>MOBILIÁŘ - PŘÍSTŘEŠKY PRO ZASTÁVKY VEŘEJNÉ DOPRAVY
Přístřešek 3 modulový se zkrácenými bočnicemi, bez prosvětlené reklamní plochy v bočnici, s lavičkou přes jeden modul, a s neprosvětlenou vývěskou.</t>
  </si>
  <si>
    <t>MOBILIÁŘ - PŘÍSTŘEŠKY PRO ZASTÁVKY VEŘEJNÉ DOPRAVY
Přístřešek 3 modulový s bočnicemi, s prosvětlenou reklamní plochou v bočnici (přípojka od rozpojovací skříně DPMLJ, CYKY 3Cx2,5 mm2 v korugované chráničce DN50), s lavičkou přes jeden modul, a s neprosvětlenou vývěskou.</t>
  </si>
  <si>
    <t>601.3</t>
  </si>
  <si>
    <t>REKONSTRUKCE TT - PROPUSTY</t>
  </si>
  <si>
    <t>dle pol.č.17120: 441,5m3=441,500 [A]</t>
  </si>
  <si>
    <t>dle pol.č.12573.A: 78,1m3=78,100 [A]</t>
  </si>
  <si>
    <t>natěžení a dovoz dle pol.č.17411: 78,1m3=78,100 [A]</t>
  </si>
  <si>
    <t>propust km 5,410: 157,5m3=157,500 [A]
propust km 5,640: 110,8m3=110,800 [B]
propust km 6,452: 117,7m3=117,700 [C]
propust km 6,471: 55,5m3=55,500 [D]
Celkem: A+B+C+D=441,500 [E]</t>
  </si>
  <si>
    <t>uložení na skládku/deponii dle pol.č.13173: 441,5m3=441,500 [A]</t>
  </si>
  <si>
    <t>propust km 5,410: 32,6m3=32,600 [A]
propust km 5,640: 15,3m3=15,300 [B]
propust km 6,452: 23,7m3=23,700 [C]
propust km 6,471: 6,5m3=6,500 [D]
Celkem: A+B+C+D=78,100 [E]</t>
  </si>
  <si>
    <t>propust km 6,452
pod jímku: 1,70*1,70*0,10=0,289 [A]
propust km 6,471
pod jímku: 1,40*1,40*0,10=0,196 [B]
Celkem: A+B=0,485 [C]</t>
  </si>
  <si>
    <t>pod dlažbu z lom. kamene (z pol.č.465512)
propust km 5,410:
vtok: (5,6m2+4,7m2)*0,10=1,030 [A]
výtok: (5,8m2+4,8m2)*0,10=1,060 [B]
propust km 5,640: 
vtok: (5,8m2+3,0m2)*0,10=0,880 [C]
výtok: (4,2m2+3,5m2)*0,10=0,770 [D]
propust km 6,452: 
výtok: 3,6m2*0,10=0,360 [E]
Celkem: A+B+C+D+E=4,100 [F]</t>
  </si>
  <si>
    <t>propust km 5,410: 
pod 2xDN600: 10,85*1,55*0,10=1,682 [A]
propust km 5,640: 
DN400: 9,40*0,60*0,10=0,564 [B]
propust km 6,452: 
DN500: 16,80*0,70*0,10=1,176 [C]
propust km 6,471: 
DN300: 7,20*0,50*0,10=0,360 [D]
Celkem: A+B+C+D=3,782 [E]</t>
  </si>
  <si>
    <t>propust km 5,410: 
pod 2xDN600 - kari-síť 8/100/100: 1,55*10,85*1,1*7,99kg/m2/1000=0,148 [A]
propust km 5,640:
pod DN400 - kari-síť 8/100/100: 0,60*9,40*1,1*7,99kg/m2/1000=0,050 [B]
propust km 6,452: 
pod DN500 - kari-síť 8/100/100: 0,70*16,80*1,1*7,99kg/m2/1000=0,103 [C]
propust km 6,471: 
pod DN300 - kari-síť 8/100/100: 0,50*7,20*1,1*7,99kg/m2/1000=0,032 [D]
Celkem: A+B+C+D=0,333 [E]</t>
  </si>
  <si>
    <t>propust km 5,410: 
2xDN600: 10,85*1,55*0,10=1,682 [A]
propust km 5,640: 
DN400: 9,40*0,60*0,10=0,564 [B]
propust km 5,640: 
DN500: 16,80*0,70*0,10=1,176 [C]
propust km 6,471: 
pod DN300: 7,20*0,50*0,10=0,360 [D]
Celkem: A+B+C+D=3,782 [E]</t>
  </si>
  <si>
    <t>461315</t>
  </si>
  <si>
    <t>PATKY Z PROSTÉHO BETONU C30/37</t>
  </si>
  <si>
    <t>propust km 5,410: 3*2,50*0,30*0,90=2,025 [A]
propust km 5,640: 2*1,10*0,30*0,90=0,594 [B]
propust km 6,452: 1,10*0,30*0,90=0,297 [C]
Celkem: A+B+C=2,916 [D]</t>
  </si>
  <si>
    <t>propust km 5,410: 
vtok: (5,6m2+4,7m2)*0,20=2,060 [A]
výtok: (5,8m2+4,8m2)*0,20=2,120 [B]
propust km 5,640: 
vtok: (5,8m2+3,0m2)*0,20=1,760 [C]
výtok: (4,2m2+3,5m2)*0,20=1,540 [D]
propust km 6,452: 
výtok: 3,6m2*0,20=0,720 [E]
Celkem: A+B+C+D+E=8,200 [F]</t>
  </si>
  <si>
    <t>899122</t>
  </si>
  <si>
    <t>MŘÍŽE LITINOVÉ SAMOSTATNÉ
1,50x150M</t>
  </si>
  <si>
    <t>propust km 6,452 - vtokové jímce: 1ks=1,000 [A]</t>
  </si>
  <si>
    <t>MŘÍŽE LITINOVÉ SAMOSTATNÉ
1,50x1,50M</t>
  </si>
  <si>
    <t>propust km 6,471 - vtokové jímce: 1ks=1,000 [A]</t>
  </si>
  <si>
    <t>propust km 5,410: 10,85*1,0m2=10,850 [A]
propust km 5,640: 9,40*0,35m2=3,290 [B]
propust km 6,452: 16,80*0,42m2=7,056 [C]
propust km 6,471: 7,20*0,25m2=1,800 [D]
Celkem: A+B+C+D=22,996 [E]</t>
  </si>
  <si>
    <t>9182A</t>
  </si>
  <si>
    <t>VTOK JÍMKY BETONOVÉ VČET DLAŽBY PROPUSTU Z TRUB DN DO 300MM</t>
  </si>
  <si>
    <t>propust km 6,471: 1ks=1,000 [A]</t>
  </si>
  <si>
    <t>9182C</t>
  </si>
  <si>
    <t>VTOK JÍMKY BETONOVÉ VČET DLAŽBY PROPUSTU Z TRUB DN DO 500MM</t>
  </si>
  <si>
    <t>propust km 6,452: 1ks=1,000 [A]</t>
  </si>
  <si>
    <t>9183A2</t>
  </si>
  <si>
    <t>PROPUSTY Z TRUB DN 300MM ŽELEZOBETONOVÝCH</t>
  </si>
  <si>
    <t>propust km 6,471: 7,20m=7,200 [A]</t>
  </si>
  <si>
    <t>9183B2</t>
  </si>
  <si>
    <t>PROPUSTY Z TRUB DN 400MM ŽELEZOBETONOVÝCH</t>
  </si>
  <si>
    <t>propust km 5,640: 9,40m=9,400 [A]</t>
  </si>
  <si>
    <t>9183C2</t>
  </si>
  <si>
    <t>PROPUSTY Z TRUB DN 500MM ŽELEZOBETONOVÝCH</t>
  </si>
  <si>
    <t>propust km 6,452: 16,8m=16,800 [A]</t>
  </si>
  <si>
    <t>9183D2</t>
  </si>
  <si>
    <t>PROPUSTY Z TRUB DN 600MM ŽELEZOBETONOVÝCH</t>
  </si>
  <si>
    <t>propust km 5,410: 2*10,85=21,700 [A]</t>
  </si>
  <si>
    <t>SO 611</t>
  </si>
  <si>
    <t>DEFINITIVNÍ TROLEJOVÉ VEDENÍ</t>
  </si>
  <si>
    <t>611</t>
  </si>
  <si>
    <t>SOUPIS SESTAVENÍ A MONTÁŽÍ TV</t>
  </si>
  <si>
    <t>Závěs TD boč. držák na lano
211-030744 TB 2163 /002</t>
  </si>
  <si>
    <t>Závěs nosného lana na laně, vč. vyvěšení</t>
  </si>
  <si>
    <t>Vložená izolace v  laně  -klín.svorky( pro montáž)
210-030208 TU 4131 /002</t>
  </si>
  <si>
    <t>20ks=20,000 [A]</t>
  </si>
  <si>
    <t>Věšák Cu10 (ŘTV)
210-030453 TU 4051 /001S</t>
  </si>
  <si>
    <t>350ks=350,000 [A]</t>
  </si>
  <si>
    <t>Kardan na  stožár včetně upevnění
TU 4073 /001</t>
  </si>
  <si>
    <t>113ks=113,000 [A]</t>
  </si>
  <si>
    <t>Vidlice pro kotvení na stožár včetně upevnění</t>
  </si>
  <si>
    <t>42ks=42,000 [A]</t>
  </si>
  <si>
    <t>Kotvení lana na stožáru izolované s (bez) regulací</t>
  </si>
  <si>
    <t>Lišta pro kotv. lan na stožár (500 mm)
TU 4074 /001</t>
  </si>
  <si>
    <t>Proudové propojení TV -ZV, 2x CU120 každých cca 200 až 250 m - včetně svorek
210-030502 TB 7131 /001</t>
  </si>
  <si>
    <t>Šikmá izolovaná konzola ŘTV - komplet
 trubky GRP 55</t>
  </si>
  <si>
    <t>38ks=38,000 [A]</t>
  </si>
  <si>
    <t>Konzola pro závěs 2x až 4x CU120 - ZV - NV
včetně vyvěšení (GRP 55 do 2 m)</t>
  </si>
  <si>
    <t>37ks=37,000 [A]</t>
  </si>
  <si>
    <t>Trolejový drát 120CU (x1,05)
210-030761</t>
  </si>
  <si>
    <t>1916,0m=1 916,000 [A]</t>
  </si>
  <si>
    <t>Nosné lano    120CU (x1.05)
210-030753</t>
  </si>
  <si>
    <t>KÚ 12 - 460 m - nástavek 15 m
KÚ 13 - 1365 m - nástavek 14 + 24 m
1916,0m=1 916,000 [A]</t>
  </si>
  <si>
    <t>Finální vyregulování systému ŘTV</t>
  </si>
  <si>
    <t>2000,0m=2 000,000 [A]</t>
  </si>
  <si>
    <t>Lano 120CU - ZV (x1,05)
210-030753</t>
  </si>
  <si>
    <t>KÚ ZV 01 - 410 m
KÚ ZV 02 - 704 m ( 61-26 61-52)
2340,0m=2 340,000 [A]</t>
  </si>
  <si>
    <t>Kotvení ZV- NV 2x120CU na stožár</t>
  </si>
  <si>
    <t>propojení přeponkou</t>
  </si>
  <si>
    <t>Montáž  stožáru
210-251001</t>
  </si>
  <si>
    <t>46ks=46,000 [A]</t>
  </si>
  <si>
    <t>Číslo st. vč. podkl. pruhu
210-259003</t>
  </si>
  <si>
    <t>184ks=184,000 [A]</t>
  </si>
  <si>
    <t>Tabulka výstražná na stožár</t>
  </si>
  <si>
    <t>43ks=43,000 [A]</t>
  </si>
  <si>
    <t>Růžková bleskojistka včetně svodu a úkolejnění
(či svodič ve výhybně Kyselka)</t>
  </si>
  <si>
    <t>Kladkostroj západk. 1:3, 20kN, H stožár
TB 5103 /002</t>
  </si>
  <si>
    <t>Lano 35 ANTICORO - nástavky (kotv. PB)</t>
  </si>
  <si>
    <t>160,0m=160,000 [A]</t>
  </si>
  <si>
    <t>Lano 25 ANTICORO - převěsy</t>
  </si>
  <si>
    <t>200,0m=200,000 [A]</t>
  </si>
  <si>
    <t>Pevný bod ŘTV komlet</t>
  </si>
  <si>
    <t>SOUPIS STOŽÁRU TV</t>
  </si>
  <si>
    <t>HEB 320z/8,5 S</t>
  </si>
  <si>
    <t>HEB 320z/9,5 S</t>
  </si>
  <si>
    <t>D8,5s-vo</t>
  </si>
  <si>
    <t>D9,5s-vo</t>
  </si>
  <si>
    <t>D10-vo nost</t>
  </si>
  <si>
    <t>STAVEBNÍ PRÁCE</t>
  </si>
  <si>
    <t>Vytyčení základu
0100011</t>
  </si>
  <si>
    <t>Výkop stož. jámy - kf.1.2 -obs.tr.
0050602</t>
  </si>
  <si>
    <t>180,0m3=180,000 [A]</t>
  </si>
  <si>
    <t>Odvoz zeminy</t>
  </si>
  <si>
    <t>165,0m3=165,000 [A]</t>
  </si>
  <si>
    <t>Betonový základ, četně nadbet.komplet-koef.1,05
210-251102</t>
  </si>
  <si>
    <t>212,0m3=212,000 [A]</t>
  </si>
  <si>
    <t>svorníkový koš 4x M 36</t>
  </si>
  <si>
    <t>svorníkový koš 4x M 42</t>
  </si>
  <si>
    <t>35ks=35,000 [A]</t>
  </si>
  <si>
    <t>svorníkový koš 6x M 42</t>
  </si>
  <si>
    <t>Bednění pro nadbetonování svorníky, kari sítě</t>
  </si>
  <si>
    <t>DEMONTÁŽ  TV</t>
  </si>
  <si>
    <t>Demontáž st. stožáry</t>
  </si>
  <si>
    <t>50ks=50,000 [A]</t>
  </si>
  <si>
    <t>Demontáž st. staré tratě-TV</t>
  </si>
  <si>
    <t>1100,0m=1 100,000 [A]</t>
  </si>
  <si>
    <t>Revize</t>
  </si>
  <si>
    <t>40hod=40,000 [A]</t>
  </si>
  <si>
    <t>Jízdní zkoušky</t>
  </si>
  <si>
    <t xml:space="preserve">KM        </t>
  </si>
  <si>
    <t>6km=6,000 [A]</t>
  </si>
  <si>
    <t>Realizační dokumentace</t>
  </si>
  <si>
    <t>SO 613</t>
  </si>
  <si>
    <t>ZABEZPEČOVACÍ ZAŘÍZENÍ</t>
  </si>
  <si>
    <t>613</t>
  </si>
  <si>
    <t>Materiál elektromontážní - včetně montáže</t>
  </si>
  <si>
    <t>kabel CYKY 5x 10 - napájecí NN
kabel DOM (1105x 1,05)</t>
  </si>
  <si>
    <t>1160,0m=1 160,000 [A]</t>
  </si>
  <si>
    <t>kabel TCEPKPFLE 10X4 0.8
82805S
včetně zatažení smyčky do budoucích skříní zab.zař.</t>
  </si>
  <si>
    <t>(1125x 1,05)
1180,0m=1 180,000 [A]</t>
  </si>
  <si>
    <t>Optotrubka HDPE 40
1x signalizace zab. zař. (1125x1,05)
1x SIL 3.
2x rezerva DPML (červená + modrá)</t>
  </si>
  <si>
    <t>4720,0m=4 720,000 [A]</t>
  </si>
  <si>
    <t>spojka pro kabel TCEKFLEZx (dle skutečnosti)</t>
  </si>
  <si>
    <t>spojka pro CYKY (dle skutečnosti)
000194619</t>
  </si>
  <si>
    <t>Materiál zemní včetně montáže</t>
  </si>
  <si>
    <t>písek kopaný 0-2mm - pro potřeby montáže)
000046114</t>
  </si>
  <si>
    <t>5,0m3=5,000 [A]</t>
  </si>
  <si>
    <t>roura PE korugovaná ohebná pr.105
000046308
pro zaústění do komor - 2 m na kabel (18x2))</t>
  </si>
  <si>
    <t>75,0m=75,000 [A]</t>
  </si>
  <si>
    <t>Kabelová trasa kompl. - úpravy ve společné trase SO 444</t>
  </si>
  <si>
    <t>Multikanál 9-W42</t>
  </si>
  <si>
    <t>Koncovka 9</t>
  </si>
  <si>
    <t>Kabelová komora včetně montáže (KK01 - KK05)</t>
  </si>
  <si>
    <t>beton B10 na obetonování komor
000463089
(obetonování multikanálu a komor)</t>
  </si>
  <si>
    <t>22,0m3=22,000 [A]</t>
  </si>
  <si>
    <t>cihla betonová či deska (pro potřebu montáže)
000046171</t>
  </si>
  <si>
    <t>200ks=200,000 [A]</t>
  </si>
  <si>
    <t>Elektromontáže pro společnou trasu s SO 444</t>
  </si>
  <si>
    <t>kabel  volně uložený (ostatní 2x 1160)
210901103</t>
  </si>
  <si>
    <t>2320,0m=2 320,000 [A]</t>
  </si>
  <si>
    <t>Optotrubka HDPE 40</t>
  </si>
  <si>
    <t>spojky ostatní</t>
  </si>
  <si>
    <t>19ks=19,000 [A]</t>
  </si>
  <si>
    <t>Demontáže</t>
  </si>
  <si>
    <t>demontáže stávajících kabelů
21999011</t>
  </si>
  <si>
    <t>10,0t=10,000 [A]</t>
  </si>
  <si>
    <t>hloubení kabelové rýhy tř.z.4 (pro komory)
460200813</t>
  </si>
  <si>
    <t>15,0m3=15,000 [A]</t>
  </si>
  <si>
    <t>zához jámy třída zeminy 3
460120003</t>
  </si>
  <si>
    <t>jáma pro spojku kabelu do 10kV tř.zeminy 3
460230003</t>
  </si>
  <si>
    <t>odvoz zeminy do 15km
460600001</t>
  </si>
  <si>
    <t>15,0t=15,000 [A]</t>
  </si>
  <si>
    <t>Poplatek za skládku</t>
  </si>
  <si>
    <t>provizorní úprava terénu třída zeminy 3
460620013</t>
  </si>
  <si>
    <t>30,0m2=30,000 [A]</t>
  </si>
  <si>
    <t>kabelový prostup z ohebné roury plast pr.105mm
460510031</t>
  </si>
  <si>
    <t>zatažení lana do chráničky včetně materiálu
460490061</t>
  </si>
  <si>
    <t>110,0m=110,000 [A]</t>
  </si>
  <si>
    <t>Ostatní</t>
  </si>
  <si>
    <t>realizační dokumentace</t>
  </si>
  <si>
    <t>Zkoušky, revize - průkaz způsobilosti</t>
  </si>
  <si>
    <t>SO 614</t>
  </si>
  <si>
    <t>VYHŘÍVÁNÍ NÁSTUPIŠŤ</t>
  </si>
  <si>
    <t>614</t>
  </si>
  <si>
    <t>SOUPIS MONTÁŽÍ A MATERIÁLŮ (zastávka Kyselka, Proseč, Škola)</t>
  </si>
  <si>
    <t>Krycí a podkladová  KARI síť d=6mm</t>
  </si>
  <si>
    <t>900kg=900,000 [A]</t>
  </si>
  <si>
    <t>Podkladní vrstva zámkové dlažby - cem. malta 20 mm
pro uložení topných kabelů</t>
  </si>
  <si>
    <t>Podkladní vrstva cem. malta 100 mm</t>
  </si>
  <si>
    <t>24,0m3=24,000 [A]</t>
  </si>
  <si>
    <t>Instalační pás pro topné smyčky včetně mont.</t>
  </si>
  <si>
    <t>220,0m=220,000 [A]</t>
  </si>
  <si>
    <t>Distanční kladky včetně montáže</t>
  </si>
  <si>
    <t>120ks=120,000 [A]</t>
  </si>
  <si>
    <t>Topný kabel KTOQFQ</t>
  </si>
  <si>
    <t>4100,0m=4 100,000 [A]</t>
  </si>
  <si>
    <t>Ukolejnění kabelem 2xYY 35, včetně přip. na kol.
(plus kabel YY 35 připojení KARI sítě)</t>
  </si>
  <si>
    <t>Rozvaděč , včetně zapojení a upevnění na stožáru</t>
  </si>
  <si>
    <t>Kabel CYKY 4Bx 10, prop. v rozvaděči</t>
  </si>
  <si>
    <t>Připojení topných smyček do rozvaděče</t>
  </si>
  <si>
    <t>24ks=24,000 [A]</t>
  </si>
  <si>
    <t>Souprava snímačů teploty a vlhkosti</t>
  </si>
  <si>
    <t>Připojení trolejové vedení - rozvaděč RE1-RE2
CHBU 35, včetně svorky, ok  a uchycení</t>
  </si>
  <si>
    <t>Stožárová skříň pro kabel DO s rozdělovací spojkou</t>
  </si>
  <si>
    <t>SO 615</t>
  </si>
  <si>
    <t>OHŘEV VÝHYBEK</t>
  </si>
  <si>
    <t>615</t>
  </si>
  <si>
    <t>SOUPIS MONTÁŽÍ A MATERIÁLŮ (výhybna Kyselka)</t>
  </si>
  <si>
    <t>Topení master (na stožáru)
18102
včetně chrániček a kabelových rozvodů a připojení,
 jedná se o komplexní dodávku</t>
  </si>
  <si>
    <t>Montáže  topnice, vedení
18102b
včetně chrániček a kabelových rozvodů a připojení,
 jedná se o komplexní dodávku</t>
  </si>
  <si>
    <t>SO 701</t>
  </si>
  <si>
    <t>OPLOCENÍ</t>
  </si>
  <si>
    <t>701</t>
  </si>
  <si>
    <t>dle pol.č.17120: 19,9m3=19,900 [A]</t>
  </si>
  <si>
    <t>pro nové dřevěné oplocení: 28,00*0,40*0,50+11ks*1,30*1,00*1,00=19,900 [A]</t>
  </si>
  <si>
    <t>uložení výkopu na skládku z pol.č.13273: 19,9m3=19,900 [A]</t>
  </si>
  <si>
    <t>27211</t>
  </si>
  <si>
    <t>ZÁKLADY Z DÍLCŮ BETONOVÝCH
POHLEDOVÁ PODEZDÍVKA OPLOCENÍ
VČ MONOLITICKÉ VÝPLNĚ BETONOVÝCH TVAROVEK A NUTNÉ VÝZTUŽE</t>
  </si>
  <si>
    <t>dřevěné oplocení: 
zídka: 28,00*(0,80+0,40)*0,5*0,19=3,192 [A]
stříška: 28,00*0,19*0,05=0,266 [B]
Celkem: A+B=3,458 [C]</t>
  </si>
  <si>
    <t>oplocení z pletiva: 60ks=60,000 [A]</t>
  </si>
  <si>
    <t>dřevěné oplocení: 11ks=11,000 [A]</t>
  </si>
  <si>
    <t>oplocení z pletiva: 18ks=18,000 [A]</t>
  </si>
  <si>
    <t>34211</t>
  </si>
  <si>
    <t>STĚNY A PŘÍČKY VÝPLŇ A ODDĚL Z DÍLCŮ BETON
PODHRABOVÁ DESKA OPLOCENÍ</t>
  </si>
  <si>
    <t>oplocení z pletiva: 60ks*2,95*0,30*0,05=2,655 [A]</t>
  </si>
  <si>
    <t>76291</t>
  </si>
  <si>
    <t>DŘEVĚNÉ OPLOCENÍ Z ŘEZIVA</t>
  </si>
  <si>
    <t>28,00*2,20=61,600 [A]</t>
  </si>
  <si>
    <t>180,00*1,80=324,000 [A]</t>
  </si>
  <si>
    <t>60,0m=60,000 [A]</t>
  </si>
  <si>
    <t>SO 801.1</t>
  </si>
  <si>
    <t>VEGETAČNÍ ÚPRAVY SMJ N.N.</t>
  </si>
  <si>
    <t>801.1</t>
  </si>
  <si>
    <t>3354,0m2=3 354,000 [A]</t>
  </si>
  <si>
    <t>823,0m2=823,000 [A]</t>
  </si>
  <si>
    <t>18247</t>
  </si>
  <si>
    <t>OŠETŘOVÁNÍ TRÁVNÍKU</t>
  </si>
  <si>
    <t>4x z pol.č.18241+18242: 4*(3354,0m2+823,0m2)=16 708,000 [A]</t>
  </si>
  <si>
    <t>18311</t>
  </si>
  <si>
    <t>ZALOŽENÍ ZÁHONU PRO VÝSADBU</t>
  </si>
  <si>
    <t>keře listnaté plošně: 97,0m2=97,000 [A]
stromy listnaté: 5,0m2=5,000 [B]
Celkem: A+B=102,000 [C]</t>
  </si>
  <si>
    <t>18331</t>
  </si>
  <si>
    <t>SADOVNICKÉ OBDĚLÁNÍ PŮDY</t>
  </si>
  <si>
    <t>dle pol.č.18311: 102,0m2=102,000 [A]</t>
  </si>
  <si>
    <t>183511</t>
  </si>
  <si>
    <t>CHEMICKÉ ODPLEVELENÍ CELOPLOŠNÉ</t>
  </si>
  <si>
    <t>1,5x z pol.č.18241+18242: 1,5*(3354,0m2+823,0m2)=6 265,500 [A]</t>
  </si>
  <si>
    <t>18461</t>
  </si>
  <si>
    <t>MULČOVÁNÍ</t>
  </si>
  <si>
    <t>18471</t>
  </si>
  <si>
    <t>OŠETŘENÍ DŘEVIN VE SKUPINÁCH</t>
  </si>
  <si>
    <t>keře 4x: 97,0m2*4=388,000 [A]</t>
  </si>
  <si>
    <t>18472</t>
  </si>
  <si>
    <t>OŠETŘENÍ DŘEVIN SOLITERNÍCH</t>
  </si>
  <si>
    <t>stromy 4x: 5ks*4=20,000 [A]</t>
  </si>
  <si>
    <t>184A2</t>
  </si>
  <si>
    <t>VYSAZOVÁNÍ KEŘŮ LISTNATÝCH BEZ BALU VČETNĚ VÝKOPU JAMKY
SPECIFIKACE DLE TZ</t>
  </si>
  <si>
    <t>390ks=390,000 [A]</t>
  </si>
  <si>
    <t>184B14</t>
  </si>
  <si>
    <t>VYSAZOVÁNÍ STROMŮ LISTNATÝCH S BALEM OBVOD KMENE DO 14CM, PODCHOZÍ VÝŠ MIN 2,2M
SPECIFIKACE DLE TZ</t>
  </si>
  <si>
    <t>18600</t>
  </si>
  <si>
    <t>ZALÉVÁNÍ VODOU</t>
  </si>
  <si>
    <t>keře 8x10 l/ks: 390*8*10/1000=31,200 [A]
alejové stromy 8x50 l/ks: 5*8*50/1000=2,000 [B]
Celkem: A+B=33,200 [C]</t>
  </si>
  <si>
    <t>SO 801.2</t>
  </si>
  <si>
    <t>VEGETAČNÍ ÚPRAVY MO VRATISLAVICE N.N.</t>
  </si>
  <si>
    <t>801.2</t>
  </si>
  <si>
    <t>880,0m2=880,000 [A]</t>
  </si>
  <si>
    <t>90,0m2=90,000 [A]</t>
  </si>
  <si>
    <t>4x z pol.č.18241+18242: 4*(880,0m2+90,0m2)=3 880,000 [A]</t>
  </si>
  <si>
    <t>keře listnaté plošně: 27,5m2=27,500 [A]
stromy listnaté: 8,0m2=8,000 [B]
Celkem: A+B=35,500 [C]</t>
  </si>
  <si>
    <t>dle pol.č.18311: 35,5m2=35,500 [A]</t>
  </si>
  <si>
    <t>1,5x z pol.č.18241+18242: 1,5*(880,0m2+90,0m2)=1 455,000 [A]</t>
  </si>
  <si>
    <t>keře 4x: 27,5m2*4=110,000 [A]</t>
  </si>
  <si>
    <t>stromy 4x: 8ks*4=32,000 [A]</t>
  </si>
  <si>
    <t>54ks=54,000 [A]</t>
  </si>
  <si>
    <t>keře 8x10 l/ks: 54*8*10/1000=4,320 [A]
alejové stromy 8x50 l/ks: 8*8*50/1000=3,200 [B]
Celkem: A+B=7,520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</si>
</sst>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SUM(C11:C56)</f>
      </c>
      <c r="G7" t="s">
        <v>6</v>
      </c>
      <c>
        <v>15</v>
      </c>
    </row>
    <row r="8" spans="2:8" ht="12.75" customHeight="1">
      <c r="B8" s="3" t="s">
        <v>4</v>
      </c>
      <c s="2">
        <f>SUM(E11:E56)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'000'!H28</f>
      </c>
      <c s="13">
        <f>'000'!P28</f>
      </c>
      <c s="13">
        <f>C11+D11</f>
      </c>
    </row>
    <row r="12" spans="1:5" ht="12.75" customHeight="1">
      <c r="A12" s="7" t="s">
        <v>64</v>
      </c>
      <c s="7" t="s">
        <v>65</v>
      </c>
      <c s="13">
        <f>'001'!H32</f>
      </c>
      <c s="13">
        <f>'001'!P32</f>
      </c>
      <c s="13">
        <f>C12+D12</f>
      </c>
    </row>
    <row r="13" spans="1:5" ht="12.75" customHeight="1">
      <c r="A13" s="7" t="s">
        <v>88</v>
      </c>
      <c s="7" t="s">
        <v>89</v>
      </c>
      <c s="13">
        <f>'011.1'!H141</f>
      </c>
      <c s="13">
        <f>'011.1'!P141</f>
      </c>
      <c s="13">
        <f>C13+D13</f>
      </c>
    </row>
    <row r="14" spans="1:5" ht="12.75" customHeight="1">
      <c r="A14" s="7" t="s">
        <v>227</v>
      </c>
      <c s="7" t="s">
        <v>228</v>
      </c>
      <c s="13">
        <f>'011.2'!H74</f>
      </c>
      <c s="13">
        <f>'011.2'!P74</f>
      </c>
      <c s="13">
        <f>C14+D14</f>
      </c>
    </row>
    <row r="15" spans="1:5" ht="12.75" customHeight="1">
      <c r="A15" s="7" t="s">
        <v>263</v>
      </c>
      <c s="7" t="s">
        <v>264</v>
      </c>
      <c s="13">
        <f>'011.3'!H74</f>
      </c>
      <c s="13">
        <f>'011.3'!P74</f>
      </c>
      <c s="13">
        <f>C15+D15</f>
      </c>
    </row>
    <row r="16" spans="1:5" ht="12.75" customHeight="1">
      <c r="A16" s="7" t="s">
        <v>307</v>
      </c>
      <c s="7" t="s">
        <v>89</v>
      </c>
      <c s="13">
        <f>'012.1'!H183</f>
      </c>
      <c s="13">
        <f>'012.1'!P183</f>
      </c>
      <c s="13">
        <f>C16+D16</f>
      </c>
    </row>
    <row r="17" spans="1:5" ht="12.75" customHeight="1">
      <c r="A17" s="7" t="s">
        <v>370</v>
      </c>
      <c s="7" t="s">
        <v>228</v>
      </c>
      <c s="13">
        <f>'012.2'!H84</f>
      </c>
      <c s="13">
        <f>'012.2'!P84</f>
      </c>
      <c s="13">
        <f>C17+D17</f>
      </c>
    </row>
    <row r="18" spans="1:5" ht="12.75" customHeight="1">
      <c r="A18" s="7" t="s">
        <v>381</v>
      </c>
      <c s="7" t="s">
        <v>264</v>
      </c>
      <c s="13">
        <f>'012.3'!H78</f>
      </c>
      <c s="13">
        <f>'012.3'!P78</f>
      </c>
      <c s="13">
        <f>C18+D18</f>
      </c>
    </row>
    <row r="19" spans="1:5" ht="12.75" customHeight="1">
      <c r="A19" s="7" t="s">
        <v>393</v>
      </c>
      <c s="7" t="s">
        <v>89</v>
      </c>
      <c s="13">
        <f>'013.1'!H153</f>
      </c>
      <c s="13">
        <f>'013.1'!P153</f>
      </c>
      <c s="13">
        <f>C19+D19</f>
      </c>
    </row>
    <row r="20" spans="1:5" ht="12.75" customHeight="1">
      <c r="A20" s="7" t="s">
        <v>409</v>
      </c>
      <c s="7" t="s">
        <v>228</v>
      </c>
      <c s="13">
        <f>'013.2'!H82</f>
      </c>
      <c s="13">
        <f>'013.2'!P82</f>
      </c>
      <c s="13">
        <f>C20+D20</f>
      </c>
    </row>
    <row r="21" spans="1:5" ht="12.75" customHeight="1">
      <c r="A21" s="7" t="s">
        <v>412</v>
      </c>
      <c s="7" t="s">
        <v>264</v>
      </c>
      <c s="13">
        <f>'013.3'!H76</f>
      </c>
      <c s="13">
        <f>'013.3'!P76</f>
      </c>
      <c s="13">
        <f>C21+D21</f>
      </c>
    </row>
    <row r="22" spans="1:5" ht="12.75" customHeight="1">
      <c r="A22" s="7" t="s">
        <v>421</v>
      </c>
      <c s="7" t="s">
        <v>420</v>
      </c>
      <c s="13">
        <f>'101'!H110</f>
      </c>
      <c s="13">
        <f>'101'!P110</f>
      </c>
      <c s="13">
        <f>C22+D22</f>
      </c>
    </row>
    <row r="23" spans="1:5" ht="12.75" customHeight="1">
      <c r="A23" s="7" t="s">
        <v>536</v>
      </c>
      <c s="7" t="s">
        <v>535</v>
      </c>
      <c s="13">
        <f>'102'!H106</f>
      </c>
      <c s="13">
        <f>'102'!P106</f>
      </c>
      <c s="13">
        <f>C23+D23</f>
      </c>
    </row>
    <row r="24" spans="1:5" ht="12.75" customHeight="1">
      <c r="A24" s="7" t="s">
        <v>603</v>
      </c>
      <c s="7" t="s">
        <v>602</v>
      </c>
      <c s="13">
        <f>'103'!H188</f>
      </c>
      <c s="13">
        <f>'103'!P188</f>
      </c>
      <c s="13">
        <f>C24+D24</f>
      </c>
    </row>
    <row r="25" spans="1:5" ht="12.75" customHeight="1">
      <c r="A25" s="7" t="s">
        <v>733</v>
      </c>
      <c s="7" t="s">
        <v>732</v>
      </c>
      <c s="13">
        <f>'201'!H110</f>
      </c>
      <c s="13">
        <f>'201'!P110</f>
      </c>
      <c s="13">
        <f>C25+D25</f>
      </c>
    </row>
    <row r="26" spans="1:5" ht="12.75" customHeight="1">
      <c r="A26" s="7" t="s">
        <v>823</v>
      </c>
      <c s="7" t="s">
        <v>822</v>
      </c>
      <c s="13">
        <f>'202'!H102</f>
      </c>
      <c s="13">
        <f>'202'!P102</f>
      </c>
      <c s="13">
        <f>C26+D26</f>
      </c>
    </row>
    <row r="27" spans="1:5" ht="12.75" customHeight="1">
      <c r="A27" s="7" t="s">
        <v>906</v>
      </c>
      <c s="7" t="s">
        <v>905</v>
      </c>
      <c s="13">
        <f>'251'!H59</f>
      </c>
      <c s="13">
        <f>'251'!P59</f>
      </c>
      <c s="13">
        <f>C27+D27</f>
      </c>
    </row>
    <row r="28" spans="1:5" ht="12.75" customHeight="1">
      <c r="A28" s="7" t="s">
        <v>934</v>
      </c>
      <c s="7" t="s">
        <v>933</v>
      </c>
      <c s="13">
        <f>'252'!H39</f>
      </c>
      <c s="13">
        <f>'252'!P39</f>
      </c>
      <c s="13">
        <f>C28+D28</f>
      </c>
    </row>
    <row r="29" spans="1:5" ht="12.75" customHeight="1">
      <c r="A29" s="7" t="s">
        <v>952</v>
      </c>
      <c s="7" t="s">
        <v>951</v>
      </c>
      <c s="13">
        <f>'253'!H35</f>
      </c>
      <c s="13">
        <f>'253'!P35</f>
      </c>
      <c s="13">
        <f>C29+D29</f>
      </c>
    </row>
    <row r="30" spans="1:5" ht="12.75" customHeight="1">
      <c r="A30" s="7" t="s">
        <v>961</v>
      </c>
      <c s="7" t="s">
        <v>960</v>
      </c>
      <c s="13">
        <f>'301'!H110</f>
      </c>
      <c s="13">
        <f>'301'!P110</f>
      </c>
      <c s="13">
        <f>C30+D30</f>
      </c>
    </row>
    <row r="31" spans="1:5" ht="12.75" customHeight="1">
      <c r="A31" s="7" t="s">
        <v>1059</v>
      </c>
      <c s="7" t="s">
        <v>1058</v>
      </c>
      <c s="13">
        <f>'302'!H54</f>
      </c>
      <c s="13">
        <f>'302'!P54</f>
      </c>
      <c s="13">
        <f>C31+D31</f>
      </c>
    </row>
    <row r="32" spans="1:5" ht="12.75" customHeight="1">
      <c r="A32" s="7" t="s">
        <v>1084</v>
      </c>
      <c s="7" t="s">
        <v>1083</v>
      </c>
      <c s="13">
        <f>'303'!H56</f>
      </c>
      <c s="13">
        <f>'303'!P56</f>
      </c>
      <c s="13">
        <f>C32+D32</f>
      </c>
    </row>
    <row r="33" spans="1:5" ht="12.75" customHeight="1">
      <c r="A33" s="7" t="s">
        <v>1103</v>
      </c>
      <c s="7" t="s">
        <v>1102</v>
      </c>
      <c s="13">
        <f>'310'!H90</f>
      </c>
      <c s="13">
        <f>'310'!P90</f>
      </c>
      <c s="13">
        <f>C33+D33</f>
      </c>
    </row>
    <row r="34" spans="1:5" ht="12.75" customHeight="1">
      <c r="A34" s="7" t="s">
        <v>1154</v>
      </c>
      <c s="7" t="s">
        <v>1153</v>
      </c>
      <c s="13">
        <f>'340'!H115</f>
      </c>
      <c s="13">
        <f>'340'!P115</f>
      </c>
      <c s="13">
        <f>C34+D34</f>
      </c>
    </row>
    <row r="35" spans="1:5" ht="12.75" customHeight="1">
      <c r="A35" s="7" t="s">
        <v>1238</v>
      </c>
      <c s="7" t="s">
        <v>1237</v>
      </c>
      <c s="13">
        <f>'341'!H28</f>
      </c>
      <c s="13">
        <f>'341'!P28</f>
      </c>
      <c s="13">
        <f>C35+D35</f>
      </c>
    </row>
    <row r="36" spans="1:5" ht="12.75" customHeight="1">
      <c r="A36" s="7" t="s">
        <v>1248</v>
      </c>
      <c s="7" t="s">
        <v>1247</v>
      </c>
      <c s="13">
        <f>'342'!H68</f>
      </c>
      <c s="13">
        <f>'342'!P68</f>
      </c>
      <c s="13">
        <f>C36+D36</f>
      </c>
    </row>
    <row r="37" spans="1:5" ht="12.75" customHeight="1">
      <c r="A37" s="7" t="s">
        <v>1282</v>
      </c>
      <c s="7" t="s">
        <v>1281</v>
      </c>
      <c s="13">
        <f>'343'!H78</f>
      </c>
      <c s="13">
        <f>'343'!P78</f>
      </c>
      <c s="13">
        <f>C37+D37</f>
      </c>
    </row>
    <row r="38" spans="1:5" ht="12.75" customHeight="1">
      <c r="A38" s="7" t="s">
        <v>1320</v>
      </c>
      <c s="7" t="s">
        <v>1319</v>
      </c>
      <c s="13">
        <f>'344'!H56</f>
      </c>
      <c s="13">
        <f>'344'!P56</f>
      </c>
      <c s="13">
        <f>C38+D38</f>
      </c>
    </row>
    <row r="39" spans="1:5" ht="12.75" customHeight="1">
      <c r="A39" s="7" t="s">
        <v>1341</v>
      </c>
      <c s="7" t="s">
        <v>1340</v>
      </c>
      <c s="13">
        <f>'345'!H64</f>
      </c>
      <c s="13">
        <f>'345'!P64</f>
      </c>
      <c s="13">
        <f>C39+D39</f>
      </c>
    </row>
    <row r="40" spans="1:5" ht="12.75" customHeight="1">
      <c r="A40" s="7" t="s">
        <v>1366</v>
      </c>
      <c s="7" t="s">
        <v>1367</v>
      </c>
      <c s="13">
        <f>'431'!H107</f>
      </c>
      <c s="13">
        <f>'431'!P107</f>
      </c>
      <c s="13">
        <f>C40+D40</f>
      </c>
    </row>
    <row r="41" spans="1:5" ht="12.75" customHeight="1">
      <c r="A41" s="7" t="s">
        <v>1457</v>
      </c>
      <c s="7" t="s">
        <v>1456</v>
      </c>
      <c s="13">
        <f>'436'!H56</f>
      </c>
      <c s="13">
        <f>'436'!P56</f>
      </c>
      <c s="13">
        <f>C41+D41</f>
      </c>
    </row>
    <row r="42" spans="1:5" ht="12.75" customHeight="1">
      <c r="A42" s="7" t="s">
        <v>1481</v>
      </c>
      <c s="7" t="s">
        <v>1480</v>
      </c>
      <c s="13">
        <f>'441.1'!H89</f>
      </c>
      <c s="13">
        <f>'441.1'!P89</f>
      </c>
      <c s="13">
        <f>C42+D42</f>
      </c>
    </row>
    <row r="43" spans="1:5" ht="12.75" customHeight="1">
      <c r="A43" s="7" t="s">
        <v>1506</v>
      </c>
      <c s="7" t="s">
        <v>1505</v>
      </c>
      <c s="13">
        <f>'441.2'!H77</f>
      </c>
      <c s="13">
        <f>'441.2'!P77</f>
      </c>
      <c s="13">
        <f>C43+D43</f>
      </c>
    </row>
    <row r="44" spans="1:5" ht="12.75" customHeight="1">
      <c r="A44" s="7" t="s">
        <v>1521</v>
      </c>
      <c s="7" t="s">
        <v>1520</v>
      </c>
      <c s="13">
        <f>'441.3'!H83</f>
      </c>
      <c s="13">
        <f>'441.3'!P83</f>
      </c>
      <c s="13">
        <f>C44+D44</f>
      </c>
    </row>
    <row r="45" spans="1:5" ht="12.75" customHeight="1">
      <c r="A45" s="7" t="s">
        <v>1533</v>
      </c>
      <c s="7" t="s">
        <v>1532</v>
      </c>
      <c s="13">
        <f>'441.4'!H85</f>
      </c>
      <c s="13">
        <f>'441.4'!P85</f>
      </c>
      <c s="13">
        <f>C45+D45</f>
      </c>
    </row>
    <row r="46" spans="1:5" ht="12.75" customHeight="1">
      <c r="A46" s="7" t="s">
        <v>1564</v>
      </c>
      <c s="7" t="s">
        <v>1563</v>
      </c>
      <c s="13">
        <f>'455'!H38</f>
      </c>
      <c s="13">
        <f>'455'!P38</f>
      </c>
      <c s="13">
        <f>C46+D46</f>
      </c>
    </row>
    <row r="47" spans="1:5" ht="12.75" customHeight="1">
      <c r="A47" s="7" t="s">
        <v>1568</v>
      </c>
      <c s="7" t="s">
        <v>1569</v>
      </c>
      <c s="13">
        <f>'601.1'!H136</f>
      </c>
      <c s="13">
        <f>'601.1'!P136</f>
      </c>
      <c s="13">
        <f>C47+D47</f>
      </c>
    </row>
    <row r="48" spans="1:5" ht="12.75" customHeight="1">
      <c r="A48" s="7" t="s">
        <v>1716</v>
      </c>
      <c s="7" t="s">
        <v>1717</v>
      </c>
      <c s="13">
        <f>'601.2'!H205</f>
      </c>
      <c s="13">
        <f>'601.2'!P205</f>
      </c>
      <c s="13">
        <f>C48+D48</f>
      </c>
    </row>
    <row r="49" spans="1:5" ht="12.75" customHeight="1">
      <c r="A49" s="7" t="s">
        <v>1866</v>
      </c>
      <c s="7" t="s">
        <v>1867</v>
      </c>
      <c s="13">
        <f>'601.3'!H70</f>
      </c>
      <c s="13">
        <f>'601.3'!P70</f>
      </c>
      <c s="13">
        <f>C49+D49</f>
      </c>
    </row>
    <row r="50" spans="1:5" ht="12.75" customHeight="1">
      <c r="A50" s="7" t="s">
        <v>1909</v>
      </c>
      <c s="7" t="s">
        <v>1908</v>
      </c>
      <c s="13">
        <f>'611'!H112</f>
      </c>
      <c s="13">
        <f>'611'!P112</f>
      </c>
      <c s="13">
        <f>C50+D50</f>
      </c>
    </row>
    <row r="51" spans="1:5" ht="12.75" customHeight="1">
      <c r="A51" s="7" t="s">
        <v>1983</v>
      </c>
      <c s="7" t="s">
        <v>1982</v>
      </c>
      <c s="13">
        <f>'613'!H83</f>
      </c>
      <c s="13">
        <f>'613'!P83</f>
      </c>
      <c s="13">
        <f>C51+D51</f>
      </c>
    </row>
    <row r="52" spans="1:5" ht="12.75" customHeight="1">
      <c r="A52" s="7" t="s">
        <v>2032</v>
      </c>
      <c s="7" t="s">
        <v>2031</v>
      </c>
      <c s="13">
        <f>'614'!H40</f>
      </c>
      <c s="13">
        <f>'614'!P40</f>
      </c>
      <c s="13">
        <f>C52+D52</f>
      </c>
    </row>
    <row r="53" spans="1:5" ht="12.75" customHeight="1">
      <c r="A53" s="7" t="s">
        <v>2055</v>
      </c>
      <c s="7" t="s">
        <v>2054</v>
      </c>
      <c s="13">
        <f>'615'!H18</f>
      </c>
      <c s="13">
        <f>'615'!P18</f>
      </c>
      <c s="13">
        <f>C53+D53</f>
      </c>
    </row>
    <row r="54" spans="1:5" ht="12.75" customHeight="1">
      <c r="A54" s="7" t="s">
        <v>2061</v>
      </c>
      <c s="7" t="s">
        <v>2060</v>
      </c>
      <c s="13">
        <f>'701'!H53</f>
      </c>
      <c s="13">
        <f>'701'!P53</f>
      </c>
      <c s="13">
        <f>C54+D54</f>
      </c>
    </row>
    <row r="55" spans="1:5" ht="12.75" customHeight="1">
      <c r="A55" s="7" t="s">
        <v>2081</v>
      </c>
      <c s="7" t="s">
        <v>2080</v>
      </c>
      <c s="13">
        <f>'801.1'!H38</f>
      </c>
      <c s="13">
        <f>'801.1'!P38</f>
      </c>
      <c s="13">
        <f>C55+D55</f>
      </c>
    </row>
    <row r="56" spans="1:5" ht="12.75" customHeight="1">
      <c r="A56" s="7" t="s">
        <v>2114</v>
      </c>
      <c s="7" t="s">
        <v>2113</v>
      </c>
      <c s="13">
        <f>'801.2'!H38</f>
      </c>
      <c s="13">
        <f>'801.2'!P38</f>
      </c>
      <c s="13">
        <f>C56+D56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011.1'!A1" tooltip="Odkaz na stranku objektu [011.1]" display="011.1"/>
    <hyperlink ref="A14" location="#'011.2'!A1" tooltip="Odkaz na stranku objektu [011.2]" display="011.2"/>
    <hyperlink ref="A15" location="#'011.3'!A1" tooltip="Odkaz na stranku objektu [011.3]" display="011.3"/>
    <hyperlink ref="A16" location="#'012.1'!A1" tooltip="Odkaz na stranku objektu [012.1]" display="012.1"/>
    <hyperlink ref="A17" location="#'012.2'!A1" tooltip="Odkaz na stranku objektu [012.2]" display="012.2"/>
    <hyperlink ref="A18" location="#'012.3'!A1" tooltip="Odkaz na stranku objektu [012.3]" display="012.3"/>
    <hyperlink ref="A19" location="#'013.1'!A1" tooltip="Odkaz na stranku objektu [013.1]" display="013.1"/>
    <hyperlink ref="A20" location="#'013.2'!A1" tooltip="Odkaz na stranku objektu [013.2]" display="013.2"/>
    <hyperlink ref="A21" location="#'013.3'!A1" tooltip="Odkaz na stranku objektu [013.3]" display="013.3"/>
    <hyperlink ref="A22" location="#'101'!A1" tooltip="Odkaz na stranku objektu [101]" display="101"/>
    <hyperlink ref="A23" location="#'102'!A1" tooltip="Odkaz na stranku objektu [102]" display="102"/>
    <hyperlink ref="A24" location="#'103'!A1" tooltip="Odkaz na stranku objektu [103]" display="103"/>
    <hyperlink ref="A25" location="#'201'!A1" tooltip="Odkaz na stranku objektu [201]" display="201"/>
    <hyperlink ref="A26" location="#'202'!A1" tooltip="Odkaz na stranku objektu [202]" display="202"/>
    <hyperlink ref="A27" location="#'251'!A1" tooltip="Odkaz na stranku objektu [251]" display="251"/>
    <hyperlink ref="A28" location="#'252'!A1" tooltip="Odkaz na stranku objektu [252]" display="252"/>
    <hyperlink ref="A29" location="#'253'!A1" tooltip="Odkaz na stranku objektu [253]" display="253"/>
    <hyperlink ref="A30" location="#'301'!A1" tooltip="Odkaz na stranku objektu [301]" display="301"/>
    <hyperlink ref="A31" location="#'302'!A1" tooltip="Odkaz na stranku objektu [302]" display="302"/>
    <hyperlink ref="A32" location="#'303'!A1" tooltip="Odkaz na stranku objektu [303]" display="303"/>
    <hyperlink ref="A33" location="#'310'!A1" tooltip="Odkaz na stranku objektu [310]" display="310"/>
    <hyperlink ref="A34" location="#'340'!A1" tooltip="Odkaz na stranku objektu [340]" display="340"/>
    <hyperlink ref="A35" location="#'341'!A1" tooltip="Odkaz na stranku objektu [341]" display="341"/>
    <hyperlink ref="A36" location="#'342'!A1" tooltip="Odkaz na stranku objektu [342]" display="342"/>
    <hyperlink ref="A37" location="#'343'!A1" tooltip="Odkaz na stranku objektu [343]" display="343"/>
    <hyperlink ref="A38" location="#'344'!A1" tooltip="Odkaz na stranku objektu [344]" display="344"/>
    <hyperlink ref="A39" location="#'345'!A1" tooltip="Odkaz na stranku objektu [345]" display="345"/>
    <hyperlink ref="A40" location="#'431'!A1" tooltip="Odkaz na stranku objektu [431]" display="431"/>
    <hyperlink ref="A41" location="#'436'!A1" tooltip="Odkaz na stranku objektu [436]" display="436"/>
    <hyperlink ref="A42" location="#'441.1'!A1" tooltip="Odkaz na stranku objektu [441.1]" display="441.1"/>
    <hyperlink ref="A43" location="#'441.2'!A1" tooltip="Odkaz na stranku objektu [441.2]" display="441.2"/>
    <hyperlink ref="A44" location="#'441.3'!A1" tooltip="Odkaz na stranku objektu [441.3]" display="441.3"/>
    <hyperlink ref="A45" location="#'441.4'!A1" tooltip="Odkaz na stranku objektu [441.4]" display="441.4"/>
    <hyperlink ref="A46" location="#'455'!A1" tooltip="Odkaz na stranku objektu [455]" display="455"/>
    <hyperlink ref="A47" location="#'601.1'!A1" tooltip="Odkaz na stranku objektu [601.1]" display="601.1"/>
    <hyperlink ref="A48" location="#'601.2'!A1" tooltip="Odkaz na stranku objektu [601.2]" display="601.2"/>
    <hyperlink ref="A49" location="#'601.3'!A1" tooltip="Odkaz na stranku objektu [601.3]" display="601.3"/>
    <hyperlink ref="A50" location="#'611'!A1" tooltip="Odkaz na stranku objektu [611]" display="611"/>
    <hyperlink ref="A51" location="#'613'!A1" tooltip="Odkaz na stranku objektu [613]" display="613"/>
    <hyperlink ref="A52" location="#'614'!A1" tooltip="Odkaz na stranku objektu [614]" display="614"/>
    <hyperlink ref="A53" location="#'615'!A1" tooltip="Odkaz na stranku objektu [615]" display="615"/>
    <hyperlink ref="A54" location="#'701'!A1" tooltip="Odkaz na stranku objektu [701]" display="701"/>
    <hyperlink ref="A55" location="#'801.1'!A1" tooltip="Odkaz na stranku objektu [801.1]" display="801.1"/>
    <hyperlink ref="A56" location="#'801.2'!A1" tooltip="Odkaz na stranku objektu [801.2]" display="801.2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391</v>
      </c>
      <c s="5" t="s">
        <v>392</v>
      </c>
      <c s="5"/>
    </row>
    <row r="6" spans="1:5" ht="12.75" customHeight="1">
      <c r="A6" t="s">
        <v>17</v>
      </c>
      <c r="C6" s="5" t="s">
        <v>393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308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92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394</v>
      </c>
      <c s="7" t="s">
        <v>93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133</v>
      </c>
    </row>
    <row r="18" spans="1:16" ht="12.75">
      <c r="A18" s="7">
        <v>4</v>
      </c>
      <c s="7" t="s">
        <v>100</v>
      </c>
      <c s="7" t="s">
        <v>44</v>
      </c>
      <c s="7" t="s">
        <v>395</v>
      </c>
      <c s="7" t="s">
        <v>93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>
      <c r="A20" s="7">
        <v>5</v>
      </c>
      <c s="7" t="s">
        <v>104</v>
      </c>
      <c s="7" t="s">
        <v>44</v>
      </c>
      <c s="7" t="s">
        <v>96</v>
      </c>
      <c s="7" t="s">
        <v>93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94</v>
      </c>
    </row>
    <row r="22" spans="1:16" ht="12.75">
      <c r="A22" s="7">
        <v>6</v>
      </c>
      <c s="7" t="s">
        <v>108</v>
      </c>
      <c s="7" t="s">
        <v>44</v>
      </c>
      <c s="7" t="s">
        <v>312</v>
      </c>
      <c s="7" t="s">
        <v>93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133</v>
      </c>
    </row>
    <row r="24" spans="1:16" ht="12.75">
      <c r="A24" s="7">
        <v>7</v>
      </c>
      <c s="7" t="s">
        <v>111</v>
      </c>
      <c s="7" t="s">
        <v>44</v>
      </c>
      <c s="7" t="s">
        <v>98</v>
      </c>
      <c s="7" t="s">
        <v>93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94</v>
      </c>
    </row>
    <row r="26" spans="1:16" ht="12.75" customHeight="1">
      <c r="A26" s="16"/>
      <c s="16"/>
      <c s="16" t="s">
        <v>91</v>
      </c>
      <c s="16" t="s">
        <v>90</v>
      </c>
      <c s="16"/>
      <c s="16"/>
      <c s="16"/>
      <c s="16">
        <f>SUM(H12:H25)</f>
      </c>
      <c r="P26">
        <f>ROUND(SUM(P12:P25),2)</f>
      </c>
    </row>
    <row r="28" spans="1:8" ht="12.75" customHeight="1">
      <c r="A28" s="9"/>
      <c s="9"/>
      <c s="9" t="s">
        <v>95</v>
      </c>
      <c s="9" t="s">
        <v>99</v>
      </c>
      <c s="9"/>
      <c s="11"/>
      <c s="9"/>
      <c s="11"/>
    </row>
    <row r="29" spans="1:16" ht="12.75">
      <c r="A29" s="7">
        <v>8</v>
      </c>
      <c s="7" t="s">
        <v>114</v>
      </c>
      <c s="7" t="s">
        <v>44</v>
      </c>
      <c s="7" t="s">
        <v>315</v>
      </c>
      <c s="7" t="s">
        <v>93</v>
      </c>
      <c s="10">
        <v>5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164</v>
      </c>
    </row>
    <row r="31" spans="1:16" ht="12.75">
      <c r="A31" s="7">
        <v>9</v>
      </c>
      <c s="7" t="s">
        <v>116</v>
      </c>
      <c s="7" t="s">
        <v>44</v>
      </c>
      <c s="7" t="s">
        <v>318</v>
      </c>
      <c s="7" t="s">
        <v>93</v>
      </c>
      <c s="10">
        <v>2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102</v>
      </c>
    </row>
    <row r="33" spans="1:16" ht="12.75">
      <c r="A33" s="7">
        <v>10</v>
      </c>
      <c s="7" t="s">
        <v>119</v>
      </c>
      <c s="7" t="s">
        <v>44</v>
      </c>
      <c s="7" t="s">
        <v>101</v>
      </c>
      <c s="7" t="s">
        <v>93</v>
      </c>
      <c s="10">
        <v>3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72</v>
      </c>
    </row>
    <row r="35" spans="1:16" ht="12.75" customHeight="1">
      <c r="A35" s="16"/>
      <c s="16"/>
      <c s="16" t="s">
        <v>95</v>
      </c>
      <c s="16" t="s">
        <v>99</v>
      </c>
      <c s="16"/>
      <c s="16"/>
      <c s="16"/>
      <c s="16">
        <f>SUM(H29:H34)</f>
      </c>
      <c r="P35">
        <f>ROUND(SUM(P29:P34),2)</f>
      </c>
    </row>
    <row r="37" spans="1:8" ht="12.75" customHeight="1">
      <c r="A37" s="9"/>
      <c s="9"/>
      <c s="9" t="s">
        <v>97</v>
      </c>
      <c s="9" t="s">
        <v>103</v>
      </c>
      <c s="9"/>
      <c s="11"/>
      <c s="9"/>
      <c s="11"/>
    </row>
    <row r="38" spans="1:16" ht="12.75">
      <c r="A38" s="7">
        <v>11</v>
      </c>
      <c s="7" t="s">
        <v>122</v>
      </c>
      <c s="7" t="s">
        <v>44</v>
      </c>
      <c s="7" t="s">
        <v>105</v>
      </c>
      <c s="7" t="s">
        <v>106</v>
      </c>
      <c s="10">
        <v>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396</v>
      </c>
    </row>
    <row r="40" spans="1:16" ht="12.75">
      <c r="A40" s="7">
        <v>12</v>
      </c>
      <c s="7" t="s">
        <v>124</v>
      </c>
      <c s="7" t="s">
        <v>44</v>
      </c>
      <c s="7" t="s">
        <v>109</v>
      </c>
      <c s="7" t="s">
        <v>106</v>
      </c>
      <c s="10">
        <v>6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110</v>
      </c>
    </row>
    <row r="42" spans="1:16" ht="12.75">
      <c r="A42" s="7">
        <v>13</v>
      </c>
      <c s="7" t="s">
        <v>127</v>
      </c>
      <c s="7" t="s">
        <v>44</v>
      </c>
      <c s="7" t="s">
        <v>397</v>
      </c>
      <c s="7" t="s">
        <v>106</v>
      </c>
      <c s="10">
        <v>124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398</v>
      </c>
    </row>
    <row r="44" spans="1:16" ht="12.75">
      <c r="A44" s="7">
        <v>14</v>
      </c>
      <c s="7" t="s">
        <v>131</v>
      </c>
      <c s="7" t="s">
        <v>44</v>
      </c>
      <c s="7" t="s">
        <v>117</v>
      </c>
      <c s="7" t="s">
        <v>106</v>
      </c>
      <c s="10">
        <v>25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399</v>
      </c>
    </row>
    <row r="46" spans="1:16" ht="12.75">
      <c r="A46" s="7">
        <v>15</v>
      </c>
      <c s="7" t="s">
        <v>134</v>
      </c>
      <c s="7" t="s">
        <v>44</v>
      </c>
      <c s="7" t="s">
        <v>120</v>
      </c>
      <c s="7" t="s">
        <v>106</v>
      </c>
      <c s="10">
        <v>26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121</v>
      </c>
    </row>
    <row r="48" spans="1:16" ht="12.75">
      <c r="A48" s="7">
        <v>16</v>
      </c>
      <c s="7" t="s">
        <v>136</v>
      </c>
      <c s="7" t="s">
        <v>44</v>
      </c>
      <c s="7" t="s">
        <v>123</v>
      </c>
      <c s="7" t="s">
        <v>106</v>
      </c>
      <c s="10">
        <v>6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110</v>
      </c>
    </row>
    <row r="50" spans="1:16" ht="12.75">
      <c r="A50" s="7">
        <v>17</v>
      </c>
      <c s="7" t="s">
        <v>138</v>
      </c>
      <c s="7" t="s">
        <v>44</v>
      </c>
      <c s="7" t="s">
        <v>125</v>
      </c>
      <c s="7" t="s">
        <v>106</v>
      </c>
      <c s="10">
        <v>193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400</v>
      </c>
    </row>
    <row r="52" spans="1:16" ht="12.75">
      <c r="A52" s="7">
        <v>18</v>
      </c>
      <c s="7" t="s">
        <v>140</v>
      </c>
      <c s="7" t="s">
        <v>44</v>
      </c>
      <c s="7" t="s">
        <v>128</v>
      </c>
      <c s="7" t="s">
        <v>93</v>
      </c>
      <c s="10">
        <v>30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387</v>
      </c>
    </row>
    <row r="54" spans="1:16" ht="12.75" customHeight="1">
      <c r="A54" s="16"/>
      <c s="16"/>
      <c s="16" t="s">
        <v>97</v>
      </c>
      <c s="16" t="s">
        <v>103</v>
      </c>
      <c s="16"/>
      <c s="16"/>
      <c s="16"/>
      <c s="16">
        <f>SUM(H38:H53)</f>
      </c>
      <c r="P54">
        <f>ROUND(SUM(P38:P53),2)</f>
      </c>
    </row>
    <row r="56" spans="1:8" ht="12.75" customHeight="1">
      <c r="A56" s="9"/>
      <c s="9"/>
      <c s="9" t="s">
        <v>100</v>
      </c>
      <c s="9" t="s">
        <v>130</v>
      </c>
      <c s="9"/>
      <c s="11"/>
      <c s="9"/>
      <c s="11"/>
    </row>
    <row r="57" spans="1:16" ht="12.75">
      <c r="A57" s="7">
        <v>19</v>
      </c>
      <c s="7" t="s">
        <v>142</v>
      </c>
      <c s="7" t="s">
        <v>44</v>
      </c>
      <c s="7" t="s">
        <v>132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135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137</v>
      </c>
      <c s="7" t="s">
        <v>93</v>
      </c>
      <c s="10">
        <v>5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164</v>
      </c>
    </row>
    <row r="63" spans="1:16" ht="12.75">
      <c r="A63" s="7">
        <v>22</v>
      </c>
      <c s="7" t="s">
        <v>149</v>
      </c>
      <c s="7" t="s">
        <v>44</v>
      </c>
      <c s="7" t="s">
        <v>139</v>
      </c>
      <c s="7" t="s">
        <v>93</v>
      </c>
      <c s="10">
        <v>3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72</v>
      </c>
    </row>
    <row r="65" spans="1:16" ht="12.75">
      <c r="A65" s="7">
        <v>23</v>
      </c>
      <c s="7" t="s">
        <v>152</v>
      </c>
      <c s="7" t="s">
        <v>44</v>
      </c>
      <c s="7" t="s">
        <v>141</v>
      </c>
      <c s="7" t="s">
        <v>93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133</v>
      </c>
    </row>
    <row r="67" spans="1:16" ht="12.75">
      <c r="A67" s="7">
        <v>24</v>
      </c>
      <c s="7" t="s">
        <v>154</v>
      </c>
      <c s="7" t="s">
        <v>44</v>
      </c>
      <c s="7" t="s">
        <v>143</v>
      </c>
      <c s="7" t="s">
        <v>93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133</v>
      </c>
    </row>
    <row r="69" spans="1:16" ht="12.75">
      <c r="A69" s="7">
        <v>25</v>
      </c>
      <c s="7" t="s">
        <v>156</v>
      </c>
      <c s="7" t="s">
        <v>44</v>
      </c>
      <c s="7" t="s">
        <v>145</v>
      </c>
      <c s="7" t="s">
        <v>93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133</v>
      </c>
    </row>
    <row r="71" spans="1:16" ht="12.75">
      <c r="A71" s="7">
        <v>26</v>
      </c>
      <c s="7" t="s">
        <v>160</v>
      </c>
      <c s="7" t="s">
        <v>44</v>
      </c>
      <c s="7" t="s">
        <v>147</v>
      </c>
      <c s="7" t="s">
        <v>46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47</v>
      </c>
    </row>
    <row r="73" spans="1:16" ht="12.75" customHeight="1">
      <c r="A73" s="16"/>
      <c s="16"/>
      <c s="16" t="s">
        <v>100</v>
      </c>
      <c s="16" t="s">
        <v>130</v>
      </c>
      <c s="16"/>
      <c s="16"/>
      <c s="16"/>
      <c s="16">
        <f>SUM(H57:H72)</f>
      </c>
      <c r="P73">
        <f>ROUND(SUM(P57:P72),2)</f>
      </c>
    </row>
    <row r="75" spans="1:8" ht="12.75" customHeight="1">
      <c r="A75" s="9"/>
      <c s="9"/>
      <c s="9" t="s">
        <v>104</v>
      </c>
      <c s="9" t="s">
        <v>148</v>
      </c>
      <c s="9"/>
      <c s="11"/>
      <c s="9"/>
      <c s="11"/>
    </row>
    <row r="76" spans="1:16" ht="12.75">
      <c r="A76" s="7">
        <v>27</v>
      </c>
      <c s="7" t="s">
        <v>162</v>
      </c>
      <c s="7" t="s">
        <v>44</v>
      </c>
      <c s="7" t="s">
        <v>150</v>
      </c>
      <c s="7" t="s">
        <v>93</v>
      </c>
      <c s="10">
        <v>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94</v>
      </c>
    </row>
    <row r="78" spans="1:16" ht="12.75">
      <c r="A78" s="7">
        <v>28</v>
      </c>
      <c s="7" t="s">
        <v>165</v>
      </c>
      <c s="7" t="s">
        <v>44</v>
      </c>
      <c s="7" t="s">
        <v>153</v>
      </c>
      <c s="7" t="s">
        <v>93</v>
      </c>
      <c s="10">
        <v>4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94</v>
      </c>
    </row>
    <row r="80" spans="1:16" ht="12.75">
      <c r="A80" s="7">
        <v>29</v>
      </c>
      <c s="7" t="s">
        <v>167</v>
      </c>
      <c s="7" t="s">
        <v>44</v>
      </c>
      <c s="7" t="s">
        <v>155</v>
      </c>
      <c s="7" t="s">
        <v>93</v>
      </c>
      <c s="10">
        <v>4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94</v>
      </c>
    </row>
    <row r="82" spans="1:16" ht="12.75">
      <c r="A82" s="7">
        <v>30</v>
      </c>
      <c s="7" t="s">
        <v>170</v>
      </c>
      <c s="7" t="s">
        <v>44</v>
      </c>
      <c s="7" t="s">
        <v>157</v>
      </c>
      <c s="7" t="s">
        <v>106</v>
      </c>
      <c s="10">
        <v>489</v>
      </c>
      <c s="14"/>
      <c s="13">
        <f>ROUND((G82*F82),2)</f>
      </c>
      <c r="O82">
        <f>rekapitulace!H8</f>
      </c>
      <c>
        <f>O82/100*H82</f>
      </c>
    </row>
    <row r="83" spans="4:4" ht="38.25">
      <c r="D83" s="15" t="s">
        <v>401</v>
      </c>
    </row>
    <row r="84" spans="1:16" ht="12.75" customHeight="1">
      <c r="A84" s="16"/>
      <c s="16"/>
      <c s="16" t="s">
        <v>104</v>
      </c>
      <c s="16" t="s">
        <v>148</v>
      </c>
      <c s="16"/>
      <c s="16"/>
      <c s="16"/>
      <c s="16">
        <f>SUM(H76:H83)</f>
      </c>
      <c r="P84">
        <f>ROUND(SUM(P76:P83),2)</f>
      </c>
    </row>
    <row r="86" spans="1:8" ht="12.75" customHeight="1">
      <c r="A86" s="9"/>
      <c s="9"/>
      <c s="9" t="s">
        <v>108</v>
      </c>
      <c s="9" t="s">
        <v>159</v>
      </c>
      <c s="9"/>
      <c s="11"/>
      <c s="9"/>
      <c s="11"/>
    </row>
    <row r="87" spans="1:16" ht="12.75">
      <c r="A87" s="7">
        <v>31</v>
      </c>
      <c s="7" t="s">
        <v>172</v>
      </c>
      <c s="7" t="s">
        <v>44</v>
      </c>
      <c s="7" t="s">
        <v>161</v>
      </c>
      <c s="7" t="s">
        <v>93</v>
      </c>
      <c s="10">
        <v>2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102</v>
      </c>
    </row>
    <row r="89" spans="1:16" ht="12.75">
      <c r="A89" s="7">
        <v>32</v>
      </c>
      <c s="7" t="s">
        <v>174</v>
      </c>
      <c s="7" t="s">
        <v>44</v>
      </c>
      <c s="7" t="s">
        <v>163</v>
      </c>
      <c s="7" t="s">
        <v>93</v>
      </c>
      <c s="10">
        <v>2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102</v>
      </c>
    </row>
    <row r="91" spans="1:16" ht="12.75">
      <c r="A91" s="7">
        <v>33</v>
      </c>
      <c s="7" t="s">
        <v>177</v>
      </c>
      <c s="7" t="s">
        <v>44</v>
      </c>
      <c s="7" t="s">
        <v>166</v>
      </c>
      <c s="7" t="s">
        <v>93</v>
      </c>
      <c s="10">
        <v>2</v>
      </c>
      <c s="14"/>
      <c s="13">
        <f>ROUND((G91*F91),2)</f>
      </c>
      <c r="O91">
        <f>rekapitulace!H8</f>
      </c>
      <c>
        <f>O91/100*H91</f>
      </c>
    </row>
    <row r="92" spans="4:4" ht="25.5">
      <c r="D92" s="15" t="s">
        <v>102</v>
      </c>
    </row>
    <row r="93" spans="1:16" ht="12.75">
      <c r="A93" s="7">
        <v>34</v>
      </c>
      <c s="7" t="s">
        <v>179</v>
      </c>
      <c s="7" t="s">
        <v>44</v>
      </c>
      <c s="7" t="s">
        <v>168</v>
      </c>
      <c s="7" t="s">
        <v>93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102</v>
      </c>
    </row>
    <row r="95" spans="1:16" ht="12.75" customHeight="1">
      <c r="A95" s="16"/>
      <c s="16"/>
      <c s="16" t="s">
        <v>108</v>
      </c>
      <c s="16" t="s">
        <v>159</v>
      </c>
      <c s="16"/>
      <c s="16"/>
      <c s="16"/>
      <c s="16">
        <f>SUM(H87:H94)</f>
      </c>
      <c r="P95">
        <f>ROUND(SUM(P87:P94),2)</f>
      </c>
    </row>
    <row r="97" spans="1:8" ht="12.75" customHeight="1">
      <c r="A97" s="9"/>
      <c s="9"/>
      <c s="9" t="s">
        <v>111</v>
      </c>
      <c s="9" t="s">
        <v>169</v>
      </c>
      <c s="9"/>
      <c s="11"/>
      <c s="9"/>
      <c s="11"/>
    </row>
    <row r="98" spans="1:16" ht="12.75">
      <c r="A98" s="7">
        <v>35</v>
      </c>
      <c s="7" t="s">
        <v>182</v>
      </c>
      <c s="7" t="s">
        <v>44</v>
      </c>
      <c s="7" t="s">
        <v>171</v>
      </c>
      <c s="7" t="s">
        <v>93</v>
      </c>
      <c s="10">
        <v>6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151</v>
      </c>
    </row>
    <row r="100" spans="1:16" ht="12.75">
      <c r="A100" s="7">
        <v>36</v>
      </c>
      <c s="7" t="s">
        <v>186</v>
      </c>
      <c s="7" t="s">
        <v>44</v>
      </c>
      <c s="7" t="s">
        <v>173</v>
      </c>
      <c s="7" t="s">
        <v>93</v>
      </c>
      <c s="10">
        <v>6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151</v>
      </c>
    </row>
    <row r="102" spans="1:16" ht="12.75">
      <c r="A102" s="7">
        <v>37</v>
      </c>
      <c s="7" t="s">
        <v>188</v>
      </c>
      <c s="7" t="s">
        <v>44</v>
      </c>
      <c s="7" t="s">
        <v>175</v>
      </c>
      <c s="7" t="s">
        <v>106</v>
      </c>
      <c s="10">
        <v>4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402</v>
      </c>
    </row>
    <row r="104" spans="1:16" ht="12.75">
      <c r="A104" s="7">
        <v>38</v>
      </c>
      <c s="7" t="s">
        <v>191</v>
      </c>
      <c s="7" t="s">
        <v>44</v>
      </c>
      <c s="7" t="s">
        <v>178</v>
      </c>
      <c s="7" t="s">
        <v>93</v>
      </c>
      <c s="10">
        <v>8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213</v>
      </c>
    </row>
    <row r="106" spans="1:16" ht="12.75">
      <c r="A106" s="7">
        <v>39</v>
      </c>
      <c s="7" t="s">
        <v>194</v>
      </c>
      <c s="7" t="s">
        <v>44</v>
      </c>
      <c s="7" t="s">
        <v>180</v>
      </c>
      <c s="7" t="s">
        <v>106</v>
      </c>
      <c s="10">
        <v>55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403</v>
      </c>
    </row>
    <row r="108" spans="1:16" ht="12.75">
      <c r="A108" s="7">
        <v>40</v>
      </c>
      <c s="7" t="s">
        <v>197</v>
      </c>
      <c s="7" t="s">
        <v>44</v>
      </c>
      <c s="7" t="s">
        <v>183</v>
      </c>
      <c s="7" t="s">
        <v>184</v>
      </c>
      <c s="10">
        <v>21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404</v>
      </c>
    </row>
    <row r="110" spans="1:16" ht="12.75">
      <c r="A110" s="7">
        <v>41</v>
      </c>
      <c s="7" t="s">
        <v>199</v>
      </c>
      <c s="7" t="s">
        <v>44</v>
      </c>
      <c s="7" t="s">
        <v>187</v>
      </c>
      <c s="7" t="s">
        <v>93</v>
      </c>
      <c s="10">
        <v>3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72</v>
      </c>
    </row>
    <row r="112" spans="1:16" ht="12.75">
      <c r="A112" s="7">
        <v>42</v>
      </c>
      <c s="7" t="s">
        <v>201</v>
      </c>
      <c s="7" t="s">
        <v>44</v>
      </c>
      <c s="7" t="s">
        <v>189</v>
      </c>
      <c s="7" t="s">
        <v>106</v>
      </c>
      <c s="10">
        <v>43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405</v>
      </c>
    </row>
    <row r="114" spans="1:16" ht="12.75">
      <c r="A114" s="7">
        <v>43</v>
      </c>
      <c s="7" t="s">
        <v>203</v>
      </c>
      <c s="7" t="s">
        <v>44</v>
      </c>
      <c s="7" t="s">
        <v>192</v>
      </c>
      <c s="7" t="s">
        <v>106</v>
      </c>
      <c s="10">
        <v>395</v>
      </c>
      <c s="14"/>
      <c s="13">
        <f>ROUND((G114*F114),2)</f>
      </c>
      <c r="O114">
        <f>rekapitulace!H8</f>
      </c>
      <c>
        <f>O114/100*H114</f>
      </c>
    </row>
    <row r="115" spans="4:4" ht="38.25">
      <c r="D115" s="15" t="s">
        <v>406</v>
      </c>
    </row>
    <row r="116" spans="1:16" ht="12.75">
      <c r="A116" s="7">
        <v>44</v>
      </c>
      <c s="7" t="s">
        <v>205</v>
      </c>
      <c s="7" t="s">
        <v>44</v>
      </c>
      <c s="7" t="s">
        <v>195</v>
      </c>
      <c s="7" t="s">
        <v>106</v>
      </c>
      <c s="10">
        <v>42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407</v>
      </c>
    </row>
    <row r="118" spans="1:16" ht="12.75">
      <c r="A118" s="7">
        <v>45</v>
      </c>
      <c s="7" t="s">
        <v>207</v>
      </c>
      <c s="7" t="s">
        <v>44</v>
      </c>
      <c s="7" t="s">
        <v>198</v>
      </c>
      <c s="7" t="s">
        <v>106</v>
      </c>
      <c s="10">
        <v>193</v>
      </c>
      <c s="14"/>
      <c s="13">
        <f>ROUND((G118*F118),2)</f>
      </c>
      <c r="O118">
        <f>rekapitulace!H8</f>
      </c>
      <c>
        <f>O118/100*H118</f>
      </c>
    </row>
    <row r="119" spans="4:4" ht="38.25">
      <c r="D119" s="15" t="s">
        <v>400</v>
      </c>
    </row>
    <row r="120" spans="1:16" ht="12.75">
      <c r="A120" s="7">
        <v>46</v>
      </c>
      <c s="7" t="s">
        <v>209</v>
      </c>
      <c s="7" t="s">
        <v>44</v>
      </c>
      <c s="7" t="s">
        <v>200</v>
      </c>
      <c s="7" t="s">
        <v>93</v>
      </c>
      <c s="10">
        <v>1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133</v>
      </c>
    </row>
    <row r="122" spans="1:16" ht="12.75">
      <c r="A122" s="7">
        <v>47</v>
      </c>
      <c s="7" t="s">
        <v>211</v>
      </c>
      <c s="7" t="s">
        <v>44</v>
      </c>
      <c s="7" t="s">
        <v>202</v>
      </c>
      <c s="7" t="s">
        <v>93</v>
      </c>
      <c s="10">
        <v>1</v>
      </c>
      <c s="14"/>
      <c s="13">
        <f>ROUND((G122*F122),2)</f>
      </c>
      <c r="O122">
        <f>rekapitulace!H8</f>
      </c>
      <c>
        <f>O122/100*H122</f>
      </c>
    </row>
    <row r="123" spans="4:4" ht="25.5">
      <c r="D123" s="15" t="s">
        <v>133</v>
      </c>
    </row>
    <row r="124" spans="1:16" ht="12.75">
      <c r="A124" s="7">
        <v>48</v>
      </c>
      <c s="7" t="s">
        <v>214</v>
      </c>
      <c s="7" t="s">
        <v>44</v>
      </c>
      <c s="7" t="s">
        <v>204</v>
      </c>
      <c s="7" t="s">
        <v>93</v>
      </c>
      <c s="10">
        <v>4</v>
      </c>
      <c s="14"/>
      <c s="13">
        <f>ROUND((G124*F124),2)</f>
      </c>
      <c r="O124">
        <f>rekapitulace!H8</f>
      </c>
      <c>
        <f>O124/100*H124</f>
      </c>
    </row>
    <row r="125" spans="4:4" ht="25.5">
      <c r="D125" s="15" t="s">
        <v>94</v>
      </c>
    </row>
    <row r="126" spans="1:16" ht="12.75">
      <c r="A126" s="7">
        <v>49</v>
      </c>
      <c s="7" t="s">
        <v>217</v>
      </c>
      <c s="7" t="s">
        <v>44</v>
      </c>
      <c s="7" t="s">
        <v>206</v>
      </c>
      <c s="7" t="s">
        <v>93</v>
      </c>
      <c s="10">
        <v>4</v>
      </c>
      <c s="14"/>
      <c s="13">
        <f>ROUND((G126*F126),2)</f>
      </c>
      <c r="O126">
        <f>rekapitulace!H8</f>
      </c>
      <c>
        <f>O126/100*H126</f>
      </c>
    </row>
    <row r="127" spans="4:4" ht="25.5">
      <c r="D127" s="15" t="s">
        <v>94</v>
      </c>
    </row>
    <row r="128" spans="1:16" ht="12.75">
      <c r="A128" s="7">
        <v>50</v>
      </c>
      <c s="7" t="s">
        <v>219</v>
      </c>
      <c s="7" t="s">
        <v>44</v>
      </c>
      <c s="7" t="s">
        <v>208</v>
      </c>
      <c s="7" t="s">
        <v>93</v>
      </c>
      <c s="10">
        <v>6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151</v>
      </c>
    </row>
    <row r="130" spans="1:16" ht="12.75">
      <c r="A130" s="7">
        <v>51</v>
      </c>
      <c s="7" t="s">
        <v>221</v>
      </c>
      <c s="7" t="s">
        <v>44</v>
      </c>
      <c s="7" t="s">
        <v>210</v>
      </c>
      <c s="7" t="s">
        <v>93</v>
      </c>
      <c s="10">
        <v>2</v>
      </c>
      <c s="14"/>
      <c s="13">
        <f>ROUND((G130*F130),2)</f>
      </c>
      <c r="O130">
        <f>rekapitulace!H8</f>
      </c>
      <c>
        <f>O130/100*H130</f>
      </c>
    </row>
    <row r="131" spans="4:4" ht="25.5">
      <c r="D131" s="15" t="s">
        <v>102</v>
      </c>
    </row>
    <row r="132" spans="1:16" ht="12.75">
      <c r="A132" s="7">
        <v>52</v>
      </c>
      <c s="7" t="s">
        <v>223</v>
      </c>
      <c s="7" t="s">
        <v>44</v>
      </c>
      <c s="7" t="s">
        <v>212</v>
      </c>
      <c s="7" t="s">
        <v>93</v>
      </c>
      <c s="10">
        <v>10</v>
      </c>
      <c s="14"/>
      <c s="13">
        <f>ROUND((G132*F132),2)</f>
      </c>
      <c r="O132">
        <f>rekapitulace!H8</f>
      </c>
      <c>
        <f>O132/100*H132</f>
      </c>
    </row>
    <row r="133" spans="4:4" ht="25.5">
      <c r="D133" s="15" t="s">
        <v>380</v>
      </c>
    </row>
    <row r="134" spans="1:16" ht="12.75">
      <c r="A134" s="7">
        <v>53</v>
      </c>
      <c s="7" t="s">
        <v>225</v>
      </c>
      <c s="7" t="s">
        <v>44</v>
      </c>
      <c s="7" t="s">
        <v>215</v>
      </c>
      <c s="7" t="s">
        <v>93</v>
      </c>
      <c s="10">
        <v>4</v>
      </c>
      <c s="14"/>
      <c s="13">
        <f>ROUND((G134*F134),2)</f>
      </c>
      <c r="O134">
        <f>rekapitulace!H8</f>
      </c>
      <c>
        <f>O134/100*H134</f>
      </c>
    </row>
    <row r="135" spans="4:4" ht="25.5">
      <c r="D135" s="15" t="s">
        <v>94</v>
      </c>
    </row>
    <row r="136" spans="1:16" ht="12.75" customHeight="1">
      <c r="A136" s="16"/>
      <c s="16"/>
      <c s="16" t="s">
        <v>111</v>
      </c>
      <c s="16" t="s">
        <v>169</v>
      </c>
      <c s="16"/>
      <c s="16"/>
      <c s="16"/>
      <c s="16">
        <f>SUM(H98:H135)</f>
      </c>
      <c r="P136">
        <f>ROUND(SUM(P98:P135),2)</f>
      </c>
    </row>
    <row r="138" spans="1:8" ht="12.75" customHeight="1">
      <c r="A138" s="9"/>
      <c s="9"/>
      <c s="9" t="s">
        <v>114</v>
      </c>
      <c s="9" t="s">
        <v>216</v>
      </c>
      <c s="9"/>
      <c s="11"/>
      <c s="9"/>
      <c s="11"/>
    </row>
    <row r="139" spans="1:16" ht="12.75">
      <c r="A139" s="7">
        <v>54</v>
      </c>
      <c s="7" t="s">
        <v>342</v>
      </c>
      <c s="7" t="s">
        <v>44</v>
      </c>
      <c s="7" t="s">
        <v>218</v>
      </c>
      <c s="7" t="s">
        <v>93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133</v>
      </c>
    </row>
    <row r="141" spans="1:16" ht="12.75">
      <c r="A141" s="7">
        <v>55</v>
      </c>
      <c s="7" t="s">
        <v>344</v>
      </c>
      <c s="7" t="s">
        <v>44</v>
      </c>
      <c s="7" t="s">
        <v>220</v>
      </c>
      <c s="7" t="s">
        <v>93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133</v>
      </c>
    </row>
    <row r="143" spans="1:16" ht="12.75">
      <c r="A143" s="7">
        <v>56</v>
      </c>
      <c s="7" t="s">
        <v>346</v>
      </c>
      <c s="7" t="s">
        <v>44</v>
      </c>
      <c s="7" t="s">
        <v>222</v>
      </c>
      <c s="7" t="s">
        <v>46</v>
      </c>
      <c s="10">
        <v>1</v>
      </c>
      <c s="14"/>
      <c s="13">
        <f>ROUND((G143*F143),2)</f>
      </c>
      <c r="O143">
        <f>rekapitulace!H8</f>
      </c>
      <c>
        <f>O143/100*H143</f>
      </c>
    </row>
    <row r="144" spans="4:4" ht="25.5">
      <c r="D144" s="15" t="s">
        <v>47</v>
      </c>
    </row>
    <row r="145" spans="1:16" ht="12.75">
      <c r="A145" s="7">
        <v>57</v>
      </c>
      <c s="7" t="s">
        <v>348</v>
      </c>
      <c s="7" t="s">
        <v>44</v>
      </c>
      <c s="7" t="s">
        <v>224</v>
      </c>
      <c s="7" t="s">
        <v>93</v>
      </c>
      <c s="10">
        <v>1</v>
      </c>
      <c s="14"/>
      <c s="13">
        <f>ROUND((G145*F145),2)</f>
      </c>
      <c r="O145">
        <f>rekapitulace!H8</f>
      </c>
      <c>
        <f>O145/100*H145</f>
      </c>
    </row>
    <row r="146" spans="4:4" ht="25.5">
      <c r="D146" s="15" t="s">
        <v>133</v>
      </c>
    </row>
    <row r="147" spans="1:16" ht="12.75">
      <c r="A147" s="7">
        <v>58</v>
      </c>
      <c s="7" t="s">
        <v>349</v>
      </c>
      <c s="7" t="s">
        <v>44</v>
      </c>
      <c s="7" t="s">
        <v>226</v>
      </c>
      <c s="7" t="s">
        <v>93</v>
      </c>
      <c s="10">
        <v>1</v>
      </c>
      <c s="14"/>
      <c s="13">
        <f>ROUND((G147*F147),2)</f>
      </c>
      <c r="O147">
        <f>rekapitulace!H8</f>
      </c>
      <c>
        <f>O147/100*H147</f>
      </c>
    </row>
    <row r="148" spans="4:4" ht="25.5">
      <c r="D148" s="15" t="s">
        <v>133</v>
      </c>
    </row>
    <row r="149" spans="1:16" ht="12.75">
      <c r="A149" s="7">
        <v>59</v>
      </c>
      <c s="7" t="s">
        <v>351</v>
      </c>
      <c s="7" t="s">
        <v>44</v>
      </c>
      <c s="7" t="s">
        <v>408</v>
      </c>
      <c s="7" t="s">
        <v>93</v>
      </c>
      <c s="10">
        <v>1</v>
      </c>
      <c s="14"/>
      <c s="13">
        <f>ROUND((G149*F149),2)</f>
      </c>
      <c r="O149">
        <f>rekapitulace!H8</f>
      </c>
      <c>
        <f>O149/100*H149</f>
      </c>
    </row>
    <row r="150" spans="4:4" ht="25.5">
      <c r="D150" s="15" t="s">
        <v>133</v>
      </c>
    </row>
    <row r="151" spans="1:16" ht="12.75" customHeight="1">
      <c r="A151" s="16"/>
      <c s="16"/>
      <c s="16" t="s">
        <v>114</v>
      </c>
      <c s="16" t="s">
        <v>216</v>
      </c>
      <c s="16"/>
      <c s="16"/>
      <c s="16"/>
      <c s="16">
        <f>SUM(H139:H150)</f>
      </c>
      <c r="P151">
        <f>ROUND(SUM(P139:P150),2)</f>
      </c>
    </row>
    <row r="153" spans="1:16" ht="12.75" customHeight="1">
      <c r="A153" s="16"/>
      <c s="16"/>
      <c s="16"/>
      <c s="16" t="s">
        <v>63</v>
      </c>
      <c s="16"/>
      <c s="16"/>
      <c s="16"/>
      <c s="16">
        <f>+H26+H35+H54+H73+H84+H95+H136+H151</f>
      </c>
      <c r="P153">
        <f>+P26+P35+P54+P73+P84+P95+P136+P151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391</v>
      </c>
      <c s="5" t="s">
        <v>392</v>
      </c>
      <c s="5"/>
    </row>
    <row r="6" spans="1:5" ht="12.75" customHeight="1">
      <c r="A6" t="s">
        <v>17</v>
      </c>
      <c r="C6" s="5" t="s">
        <v>409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371</v>
      </c>
      <c s="7" t="s">
        <v>93</v>
      </c>
      <c s="10">
        <v>3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72</v>
      </c>
    </row>
    <row r="18" spans="1:16" ht="12.75">
      <c r="A18" s="7">
        <v>4</v>
      </c>
      <c s="7" t="s">
        <v>100</v>
      </c>
      <c s="7" t="s">
        <v>44</v>
      </c>
      <c s="7" t="s">
        <v>232</v>
      </c>
      <c s="7" t="s">
        <v>93</v>
      </c>
      <c s="10">
        <v>6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151</v>
      </c>
    </row>
    <row r="20" spans="1:16" ht="12.75">
      <c r="A20" s="7">
        <v>5</v>
      </c>
      <c s="7" t="s">
        <v>104</v>
      </c>
      <c s="7" t="s">
        <v>44</v>
      </c>
      <c s="7" t="s">
        <v>372</v>
      </c>
      <c s="7" t="s">
        <v>93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133</v>
      </c>
    </row>
    <row r="22" spans="1:16" ht="12.75">
      <c r="A22" s="7">
        <v>6</v>
      </c>
      <c s="7" t="s">
        <v>108</v>
      </c>
      <c s="7" t="s">
        <v>44</v>
      </c>
      <c s="7" t="s">
        <v>410</v>
      </c>
      <c s="7" t="s">
        <v>93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102</v>
      </c>
    </row>
    <row r="24" spans="1:16" ht="12.75">
      <c r="A24" s="7">
        <v>7</v>
      </c>
      <c s="7" t="s">
        <v>111</v>
      </c>
      <c s="7" t="s">
        <v>44</v>
      </c>
      <c s="7" t="s">
        <v>234</v>
      </c>
      <c s="7" t="s">
        <v>93</v>
      </c>
      <c s="10">
        <v>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102</v>
      </c>
    </row>
    <row r="26" spans="1:16" ht="12.75">
      <c r="A26" s="7">
        <v>8</v>
      </c>
      <c s="7" t="s">
        <v>114</v>
      </c>
      <c s="7" t="s">
        <v>44</v>
      </c>
      <c s="7" t="s">
        <v>235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236</v>
      </c>
      <c s="7" t="s">
        <v>93</v>
      </c>
      <c s="10">
        <v>1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133</v>
      </c>
    </row>
    <row r="30" spans="1:16" ht="12.75">
      <c r="A30" s="7">
        <v>10</v>
      </c>
      <c s="7" t="s">
        <v>119</v>
      </c>
      <c s="7" t="s">
        <v>44</v>
      </c>
      <c s="7" t="s">
        <v>237</v>
      </c>
      <c s="7" t="s">
        <v>93</v>
      </c>
      <c s="10">
        <v>5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164</v>
      </c>
    </row>
    <row r="32" spans="1:16" ht="12.75">
      <c r="A32" s="7">
        <v>11</v>
      </c>
      <c s="7" t="s">
        <v>122</v>
      </c>
      <c s="7" t="s">
        <v>44</v>
      </c>
      <c s="7" t="s">
        <v>238</v>
      </c>
      <c s="7" t="s">
        <v>93</v>
      </c>
      <c s="10">
        <v>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164</v>
      </c>
    </row>
    <row r="34" spans="1:16" ht="12.75">
      <c r="A34" s="7">
        <v>12</v>
      </c>
      <c s="7" t="s">
        <v>124</v>
      </c>
      <c s="7" t="s">
        <v>44</v>
      </c>
      <c s="7" t="s">
        <v>239</v>
      </c>
      <c s="7" t="s">
        <v>93</v>
      </c>
      <c s="10">
        <v>14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316</v>
      </c>
    </row>
    <row r="36" spans="1:16" ht="12.75">
      <c r="A36" s="7">
        <v>13</v>
      </c>
      <c s="7" t="s">
        <v>127</v>
      </c>
      <c s="7" t="s">
        <v>44</v>
      </c>
      <c s="7" t="s">
        <v>240</v>
      </c>
      <c s="7" t="s">
        <v>93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102</v>
      </c>
    </row>
    <row r="38" spans="1:16" ht="12.75">
      <c r="A38" s="7">
        <v>14</v>
      </c>
      <c s="7" t="s">
        <v>131</v>
      </c>
      <c s="7" t="s">
        <v>44</v>
      </c>
      <c s="7" t="s">
        <v>241</v>
      </c>
      <c s="7" t="s">
        <v>93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102</v>
      </c>
    </row>
    <row r="40" spans="1:16" ht="12.75">
      <c r="A40" s="7">
        <v>15</v>
      </c>
      <c s="7" t="s">
        <v>134</v>
      </c>
      <c s="7" t="s">
        <v>44</v>
      </c>
      <c s="7" t="s">
        <v>242</v>
      </c>
      <c s="7" t="s">
        <v>93</v>
      </c>
      <c s="10">
        <v>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94</v>
      </c>
    </row>
    <row r="42" spans="1:16" ht="12.75">
      <c r="A42" s="7">
        <v>16</v>
      </c>
      <c s="7" t="s">
        <v>136</v>
      </c>
      <c s="7" t="s">
        <v>44</v>
      </c>
      <c s="7" t="s">
        <v>243</v>
      </c>
      <c s="7" t="s">
        <v>106</v>
      </c>
      <c s="10">
        <v>193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400</v>
      </c>
    </row>
    <row r="44" spans="1:16" ht="12.75">
      <c r="A44" s="7">
        <v>17</v>
      </c>
      <c s="7" t="s">
        <v>138</v>
      </c>
      <c s="7" t="s">
        <v>44</v>
      </c>
      <c s="7" t="s">
        <v>244</v>
      </c>
      <c s="7" t="s">
        <v>106</v>
      </c>
      <c s="10">
        <v>193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400</v>
      </c>
    </row>
    <row r="46" spans="1:16" ht="12.75">
      <c r="A46" s="7">
        <v>18</v>
      </c>
      <c s="7" t="s">
        <v>140</v>
      </c>
      <c s="7" t="s">
        <v>44</v>
      </c>
      <c s="7" t="s">
        <v>245</v>
      </c>
      <c s="7" t="s">
        <v>93</v>
      </c>
      <c s="10">
        <v>30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387</v>
      </c>
    </row>
    <row r="48" spans="1:16" ht="12.75">
      <c r="A48" s="7">
        <v>19</v>
      </c>
      <c s="7" t="s">
        <v>142</v>
      </c>
      <c s="7" t="s">
        <v>44</v>
      </c>
      <c s="7" t="s">
        <v>246</v>
      </c>
      <c s="7" t="s">
        <v>93</v>
      </c>
      <c s="10">
        <v>3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72</v>
      </c>
    </row>
    <row r="50" spans="1:16" ht="12.75">
      <c r="A50" s="7">
        <v>20</v>
      </c>
      <c s="7" t="s">
        <v>144</v>
      </c>
      <c s="7" t="s">
        <v>44</v>
      </c>
      <c s="7" t="s">
        <v>247</v>
      </c>
      <c s="7" t="s">
        <v>93</v>
      </c>
      <c s="10">
        <v>7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340</v>
      </c>
    </row>
    <row r="52" spans="1:16" ht="12.75">
      <c r="A52" s="7">
        <v>21</v>
      </c>
      <c s="7" t="s">
        <v>146</v>
      </c>
      <c s="7" t="s">
        <v>44</v>
      </c>
      <c s="7" t="s">
        <v>374</v>
      </c>
      <c s="7" t="s">
        <v>249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51</v>
      </c>
    </row>
    <row r="54" spans="1:16" ht="12.75">
      <c r="A54" s="7">
        <v>22</v>
      </c>
      <c s="7" t="s">
        <v>149</v>
      </c>
      <c s="7" t="s">
        <v>44</v>
      </c>
      <c s="7" t="s">
        <v>248</v>
      </c>
      <c s="7" t="s">
        <v>249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376</v>
      </c>
    </row>
    <row r="56" spans="1:16" ht="12.75">
      <c r="A56" s="7">
        <v>23</v>
      </c>
      <c s="7" t="s">
        <v>152</v>
      </c>
      <c s="7" t="s">
        <v>44</v>
      </c>
      <c s="7" t="s">
        <v>251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252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253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>
      <c r="A62" s="7">
        <v>26</v>
      </c>
      <c s="7" t="s">
        <v>160</v>
      </c>
      <c s="7" t="s">
        <v>44</v>
      </c>
      <c s="7" t="s">
        <v>254</v>
      </c>
      <c s="7" t="s">
        <v>93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133</v>
      </c>
    </row>
    <row r="64" spans="1:16" ht="12.75">
      <c r="A64" s="7">
        <v>27</v>
      </c>
      <c s="7" t="s">
        <v>162</v>
      </c>
      <c s="7" t="s">
        <v>44</v>
      </c>
      <c s="7" t="s">
        <v>255</v>
      </c>
      <c s="7" t="s">
        <v>93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133</v>
      </c>
    </row>
    <row r="66" spans="1:16" ht="12.75">
      <c r="A66" s="7">
        <v>28</v>
      </c>
      <c s="7" t="s">
        <v>165</v>
      </c>
      <c s="7" t="s">
        <v>44</v>
      </c>
      <c s="7" t="s">
        <v>256</v>
      </c>
      <c s="7" t="s">
        <v>93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133</v>
      </c>
    </row>
    <row r="68" spans="1:16" ht="12.75">
      <c r="A68" s="7">
        <v>29</v>
      </c>
      <c s="7" t="s">
        <v>167</v>
      </c>
      <c s="7" t="s">
        <v>44</v>
      </c>
      <c s="7" t="s">
        <v>257</v>
      </c>
      <c s="7" t="s">
        <v>93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133</v>
      </c>
    </row>
    <row r="70" spans="1:16" ht="12.75">
      <c r="A70" s="7">
        <v>30</v>
      </c>
      <c s="7" t="s">
        <v>170</v>
      </c>
      <c s="7" t="s">
        <v>44</v>
      </c>
      <c s="7" t="s">
        <v>411</v>
      </c>
      <c s="7" t="s">
        <v>93</v>
      </c>
      <c s="10">
        <v>3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72</v>
      </c>
    </row>
    <row r="72" spans="1:16" ht="12.75">
      <c r="A72" s="7">
        <v>31</v>
      </c>
      <c s="7" t="s">
        <v>172</v>
      </c>
      <c s="7" t="s">
        <v>44</v>
      </c>
      <c s="7" t="s">
        <v>379</v>
      </c>
      <c s="7" t="s">
        <v>93</v>
      </c>
      <c s="10">
        <v>2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102</v>
      </c>
    </row>
    <row r="74" spans="1:16" ht="12.75">
      <c r="A74" s="7">
        <v>32</v>
      </c>
      <c s="7" t="s">
        <v>174</v>
      </c>
      <c s="7" t="s">
        <v>44</v>
      </c>
      <c s="7" t="s">
        <v>259</v>
      </c>
      <c s="7" t="s">
        <v>93</v>
      </c>
      <c s="10">
        <v>5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164</v>
      </c>
    </row>
    <row r="76" spans="1:16" ht="12.75">
      <c r="A76" s="7">
        <v>33</v>
      </c>
      <c s="7" t="s">
        <v>177</v>
      </c>
      <c s="7" t="s">
        <v>44</v>
      </c>
      <c s="7" t="s">
        <v>260</v>
      </c>
      <c s="7" t="s">
        <v>93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164</v>
      </c>
    </row>
    <row r="78" spans="1:16" ht="12.75">
      <c r="A78" s="7">
        <v>34</v>
      </c>
      <c s="7" t="s">
        <v>179</v>
      </c>
      <c s="7" t="s">
        <v>44</v>
      </c>
      <c s="7" t="s">
        <v>261</v>
      </c>
      <c s="7" t="s">
        <v>93</v>
      </c>
      <c s="10">
        <v>8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213</v>
      </c>
    </row>
    <row r="80" spans="1:16" ht="12.75" customHeight="1">
      <c r="A80" s="16"/>
      <c s="16"/>
      <c s="16" t="s">
        <v>91</v>
      </c>
      <c s="16" t="s">
        <v>229</v>
      </c>
      <c s="16"/>
      <c s="16"/>
      <c s="16"/>
      <c s="16">
        <f>SUM(H12:H79)</f>
      </c>
      <c r="P80">
        <f>ROUND(SUM(P12:P79),2)</f>
      </c>
    </row>
    <row r="82" spans="1:16" ht="12.75" customHeight="1">
      <c r="A82" s="16"/>
      <c s="16"/>
      <c s="16"/>
      <c s="16" t="s">
        <v>63</v>
      </c>
      <c s="16"/>
      <c s="16"/>
      <c s="16"/>
      <c s="16">
        <f>+H80</f>
      </c>
      <c r="P82">
        <f>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391</v>
      </c>
      <c s="5" t="s">
        <v>392</v>
      </c>
      <c s="5"/>
    </row>
    <row r="6" spans="1:5" ht="12.75" customHeight="1">
      <c r="A6" t="s">
        <v>17</v>
      </c>
      <c r="C6" s="5" t="s">
        <v>412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106</v>
      </c>
      <c s="10">
        <v>43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405</v>
      </c>
    </row>
    <row r="14" spans="1:16" ht="12.75">
      <c r="A14" s="7">
        <v>2</v>
      </c>
      <c s="7" t="s">
        <v>95</v>
      </c>
      <c s="7" t="s">
        <v>44</v>
      </c>
      <c s="7" t="s">
        <v>267</v>
      </c>
      <c s="7" t="s">
        <v>106</v>
      </c>
      <c s="10">
        <v>27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413</v>
      </c>
    </row>
    <row r="16" spans="1:16" ht="12.75">
      <c r="A16" s="7">
        <v>3</v>
      </c>
      <c s="7" t="s">
        <v>97</v>
      </c>
      <c s="7" t="s">
        <v>44</v>
      </c>
      <c s="7" t="s">
        <v>269</v>
      </c>
      <c s="7" t="s">
        <v>106</v>
      </c>
      <c s="10">
        <v>12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107</v>
      </c>
    </row>
    <row r="18" spans="1:16" ht="12.75">
      <c r="A18" s="7">
        <v>4</v>
      </c>
      <c s="7" t="s">
        <v>100</v>
      </c>
      <c s="7" t="s">
        <v>44</v>
      </c>
      <c s="7" t="s">
        <v>271</v>
      </c>
      <c s="7" t="s">
        <v>106</v>
      </c>
      <c s="10">
        <v>27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413</v>
      </c>
    </row>
    <row r="20" spans="1:16" ht="12.75">
      <c r="A20" s="7">
        <v>5</v>
      </c>
      <c s="7" t="s">
        <v>104</v>
      </c>
      <c s="7" t="s">
        <v>44</v>
      </c>
      <c s="7" t="s">
        <v>272</v>
      </c>
      <c s="7" t="s">
        <v>106</v>
      </c>
      <c s="10">
        <v>12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107</v>
      </c>
    </row>
    <row r="22" spans="1:16" ht="12.75">
      <c r="A22" s="7">
        <v>6</v>
      </c>
      <c s="7" t="s">
        <v>108</v>
      </c>
      <c s="7" t="s">
        <v>44</v>
      </c>
      <c s="7" t="s">
        <v>273</v>
      </c>
      <c s="7" t="s">
        <v>106</v>
      </c>
      <c s="10">
        <v>42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407</v>
      </c>
    </row>
    <row r="24" spans="1:16" ht="12.75">
      <c r="A24" s="7">
        <v>7</v>
      </c>
      <c s="7" t="s">
        <v>111</v>
      </c>
      <c s="7" t="s">
        <v>44</v>
      </c>
      <c s="7" t="s">
        <v>274</v>
      </c>
      <c s="7" t="s">
        <v>106</v>
      </c>
      <c s="10">
        <v>12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107</v>
      </c>
    </row>
    <row r="26" spans="1:16" ht="12.75">
      <c r="A26" s="7">
        <v>8</v>
      </c>
      <c s="7" t="s">
        <v>114</v>
      </c>
      <c s="7" t="s">
        <v>44</v>
      </c>
      <c s="7" t="s">
        <v>384</v>
      </c>
      <c s="7" t="s">
        <v>93</v>
      </c>
      <c s="10">
        <v>1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133</v>
      </c>
    </row>
    <row r="28" spans="1:16" ht="12.75">
      <c r="A28" s="7">
        <v>9</v>
      </c>
      <c s="7" t="s">
        <v>116</v>
      </c>
      <c s="7" t="s">
        <v>44</v>
      </c>
      <c s="7" t="s">
        <v>275</v>
      </c>
      <c s="7" t="s">
        <v>93</v>
      </c>
      <c s="10">
        <v>4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94</v>
      </c>
    </row>
    <row r="30" spans="1:16" ht="12.75">
      <c r="A30" s="7">
        <v>10</v>
      </c>
      <c s="7" t="s">
        <v>119</v>
      </c>
      <c s="7" t="s">
        <v>44</v>
      </c>
      <c s="7" t="s">
        <v>276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385</v>
      </c>
      <c s="7" t="s">
        <v>93</v>
      </c>
      <c s="10">
        <v>1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133</v>
      </c>
    </row>
    <row r="34" spans="1:16" ht="12.75">
      <c r="A34" s="7">
        <v>12</v>
      </c>
      <c s="7" t="s">
        <v>124</v>
      </c>
      <c s="7" t="s">
        <v>44</v>
      </c>
      <c s="7" t="s">
        <v>277</v>
      </c>
      <c s="7" t="s">
        <v>93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94</v>
      </c>
    </row>
    <row r="36" spans="1:16" ht="12.75">
      <c r="A36" s="7">
        <v>13</v>
      </c>
      <c s="7" t="s">
        <v>127</v>
      </c>
      <c s="7" t="s">
        <v>44</v>
      </c>
      <c s="7" t="s">
        <v>278</v>
      </c>
      <c s="7" t="s">
        <v>93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102</v>
      </c>
    </row>
    <row r="38" spans="1:16" ht="12.75">
      <c r="A38" s="7">
        <v>14</v>
      </c>
      <c s="7" t="s">
        <v>131</v>
      </c>
      <c s="7" t="s">
        <v>44</v>
      </c>
      <c s="7" t="s">
        <v>279</v>
      </c>
      <c s="7" t="s">
        <v>93</v>
      </c>
      <c s="10">
        <v>4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94</v>
      </c>
    </row>
    <row r="40" spans="1:16" ht="12.75">
      <c r="A40" s="7">
        <v>15</v>
      </c>
      <c s="7" t="s">
        <v>134</v>
      </c>
      <c s="7" t="s">
        <v>44</v>
      </c>
      <c s="7" t="s">
        <v>280</v>
      </c>
      <c s="7" t="s">
        <v>93</v>
      </c>
      <c s="10">
        <v>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94</v>
      </c>
    </row>
    <row r="42" spans="1:16" ht="12.75">
      <c r="A42" s="7">
        <v>16</v>
      </c>
      <c s="7" t="s">
        <v>136</v>
      </c>
      <c s="7" t="s">
        <v>44</v>
      </c>
      <c s="7" t="s">
        <v>281</v>
      </c>
      <c s="7" t="s">
        <v>106</v>
      </c>
      <c s="10">
        <v>193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400</v>
      </c>
    </row>
    <row r="44" spans="1:16" ht="12.75">
      <c r="A44" s="7">
        <v>17</v>
      </c>
      <c s="7" t="s">
        <v>138</v>
      </c>
      <c s="7" t="s">
        <v>44</v>
      </c>
      <c s="7" t="s">
        <v>282</v>
      </c>
      <c s="7" t="s">
        <v>93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102</v>
      </c>
    </row>
    <row r="46" spans="1:16" ht="12.75">
      <c r="A46" s="7">
        <v>18</v>
      </c>
      <c s="7" t="s">
        <v>140</v>
      </c>
      <c s="7" t="s">
        <v>44</v>
      </c>
      <c s="7" t="s">
        <v>283</v>
      </c>
      <c s="7" t="s">
        <v>106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110</v>
      </c>
    </row>
    <row r="48" spans="1:16" ht="12.75">
      <c r="A48" s="7">
        <v>19</v>
      </c>
      <c s="7" t="s">
        <v>142</v>
      </c>
      <c s="7" t="s">
        <v>44</v>
      </c>
      <c s="7" t="s">
        <v>284</v>
      </c>
      <c s="7" t="s">
        <v>106</v>
      </c>
      <c s="10">
        <v>124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398</v>
      </c>
    </row>
    <row r="50" spans="1:16" ht="12.75">
      <c r="A50" s="7">
        <v>20</v>
      </c>
      <c s="7" t="s">
        <v>144</v>
      </c>
      <c s="7" t="s">
        <v>44</v>
      </c>
      <c s="7" t="s">
        <v>286</v>
      </c>
      <c s="7" t="s">
        <v>106</v>
      </c>
      <c s="10">
        <v>9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396</v>
      </c>
    </row>
    <row r="52" spans="1:16" ht="12.75">
      <c r="A52" s="7">
        <v>21</v>
      </c>
      <c s="7" t="s">
        <v>146</v>
      </c>
      <c s="7" t="s">
        <v>44</v>
      </c>
      <c s="7" t="s">
        <v>287</v>
      </c>
      <c s="7" t="s">
        <v>106</v>
      </c>
      <c s="10">
        <v>199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414</v>
      </c>
    </row>
    <row r="54" spans="1:16" ht="12.75">
      <c r="A54" s="7">
        <v>22</v>
      </c>
      <c s="7" t="s">
        <v>149</v>
      </c>
      <c s="7" t="s">
        <v>44</v>
      </c>
      <c s="7" t="s">
        <v>289</v>
      </c>
      <c s="7" t="s">
        <v>106</v>
      </c>
      <c s="10">
        <v>489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401</v>
      </c>
    </row>
    <row r="56" spans="1:16" ht="12.75">
      <c r="A56" s="7">
        <v>23</v>
      </c>
      <c s="7" t="s">
        <v>152</v>
      </c>
      <c s="7" t="s">
        <v>44</v>
      </c>
      <c s="7" t="s">
        <v>290</v>
      </c>
      <c s="7" t="s">
        <v>106</v>
      </c>
      <c s="10">
        <v>43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405</v>
      </c>
    </row>
    <row r="58" spans="1:16" ht="12.75">
      <c r="A58" s="7">
        <v>24</v>
      </c>
      <c s="7" t="s">
        <v>154</v>
      </c>
      <c s="7" t="s">
        <v>44</v>
      </c>
      <c s="7" t="s">
        <v>291</v>
      </c>
      <c s="7" t="s">
        <v>106</v>
      </c>
      <c s="10">
        <v>395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406</v>
      </c>
    </row>
    <row r="60" spans="1:16" ht="12.75">
      <c r="A60" s="7">
        <v>25</v>
      </c>
      <c s="7" t="s">
        <v>156</v>
      </c>
      <c s="7" t="s">
        <v>44</v>
      </c>
      <c s="7" t="s">
        <v>292</v>
      </c>
      <c s="7" t="s">
        <v>93</v>
      </c>
      <c s="10">
        <v>16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415</v>
      </c>
    </row>
    <row r="62" spans="1:16" ht="12.75">
      <c r="A62" s="7">
        <v>26</v>
      </c>
      <c s="7" t="s">
        <v>160</v>
      </c>
      <c s="7" t="s">
        <v>44</v>
      </c>
      <c s="7" t="s">
        <v>294</v>
      </c>
      <c s="7" t="s">
        <v>106</v>
      </c>
      <c s="10">
        <v>76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416</v>
      </c>
    </row>
    <row r="64" spans="1:16" ht="12.75">
      <c r="A64" s="7">
        <v>27</v>
      </c>
      <c s="7" t="s">
        <v>162</v>
      </c>
      <c s="7" t="s">
        <v>44</v>
      </c>
      <c s="7" t="s">
        <v>296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165</v>
      </c>
      <c s="7" t="s">
        <v>44</v>
      </c>
      <c s="7" t="s">
        <v>297</v>
      </c>
      <c s="7" t="s">
        <v>298</v>
      </c>
      <c s="10">
        <v>2.77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417</v>
      </c>
    </row>
    <row r="68" spans="1:16" ht="12.75">
      <c r="A68" s="7">
        <v>29</v>
      </c>
      <c s="7" t="s">
        <v>167</v>
      </c>
      <c s="7" t="s">
        <v>44</v>
      </c>
      <c s="7" t="s">
        <v>300</v>
      </c>
      <c s="7" t="s">
        <v>298</v>
      </c>
      <c s="10">
        <v>2.909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418</v>
      </c>
    </row>
    <row r="70" spans="1:16" ht="12.75">
      <c r="A70" s="7">
        <v>30</v>
      </c>
      <c s="7" t="s">
        <v>170</v>
      </c>
      <c s="7" t="s">
        <v>44</v>
      </c>
      <c s="7" t="s">
        <v>302</v>
      </c>
      <c s="7" t="s">
        <v>106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402</v>
      </c>
    </row>
    <row r="72" spans="1:16" ht="12.75">
      <c r="A72" s="7">
        <v>31</v>
      </c>
      <c s="7" t="s">
        <v>172</v>
      </c>
      <c s="7" t="s">
        <v>44</v>
      </c>
      <c s="7" t="s">
        <v>304</v>
      </c>
      <c s="7" t="s">
        <v>106</v>
      </c>
      <c s="10">
        <v>4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402</v>
      </c>
    </row>
    <row r="74" spans="1:16" ht="12.75" customHeight="1">
      <c r="A74" s="16"/>
      <c s="16"/>
      <c s="16" t="s">
        <v>91</v>
      </c>
      <c s="16" t="s">
        <v>229</v>
      </c>
      <c s="16"/>
      <c s="16"/>
      <c s="16"/>
      <c s="16">
        <f>SUM(H12:H73)</f>
      </c>
      <c r="P74">
        <f>ROUND(SUM(P12:P73),2)</f>
      </c>
    </row>
    <row r="76" spans="1:16" ht="12.75" customHeight="1">
      <c r="A76" s="16"/>
      <c s="16"/>
      <c s="16"/>
      <c s="16" t="s">
        <v>63</v>
      </c>
      <c s="16"/>
      <c s="16"/>
      <c s="16"/>
      <c s="16">
        <f>+H74</f>
      </c>
      <c r="P76">
        <f>+P74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419</v>
      </c>
      <c s="5" t="s">
        <v>420</v>
      </c>
      <c s="5"/>
    </row>
    <row r="6" spans="1:5" ht="12.75" customHeight="1">
      <c r="A6" t="s">
        <v>17</v>
      </c>
      <c r="C6" s="5" t="s">
        <v>421</v>
      </c>
      <c s="5" t="s">
        <v>420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1566.01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424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1589.25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427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429</v>
      </c>
      <c s="7" t="s">
        <v>44</v>
      </c>
      <c s="7" t="s">
        <v>430</v>
      </c>
      <c s="7" t="s">
        <v>298</v>
      </c>
      <c s="10">
        <v>1564.25</v>
      </c>
      <c s="14"/>
      <c s="13">
        <f>ROUND((G19*F19),2)</f>
      </c>
      <c r="O19">
        <f>rekapitulace!H8</f>
      </c>
      <c>
        <f>O19/100*H19</f>
      </c>
    </row>
    <row r="20" spans="4:4" ht="76.5">
      <c r="D20" s="15" t="s">
        <v>431</v>
      </c>
    </row>
    <row r="21" spans="1:16" ht="12.75">
      <c r="A21" s="7">
        <v>4</v>
      </c>
      <c s="7" t="s">
        <v>432</v>
      </c>
      <c s="7" t="s">
        <v>44</v>
      </c>
      <c s="7" t="s">
        <v>433</v>
      </c>
      <c s="7" t="s">
        <v>298</v>
      </c>
      <c s="10">
        <v>1589.25</v>
      </c>
      <c s="14"/>
      <c s="13">
        <f>ROUND((G21*F21),2)</f>
      </c>
      <c r="O21">
        <f>rekapitulace!H8</f>
      </c>
      <c>
        <f>O21/100*H21</f>
      </c>
    </row>
    <row r="22" spans="4:4" ht="242.25">
      <c r="D22" s="15" t="s">
        <v>434</v>
      </c>
    </row>
    <row r="23" spans="1:16" ht="12.75">
      <c r="A23" s="7">
        <v>5</v>
      </c>
      <c s="7" t="s">
        <v>435</v>
      </c>
      <c s="7" t="s">
        <v>44</v>
      </c>
      <c s="7" t="s">
        <v>436</v>
      </c>
      <c s="7" t="s">
        <v>298</v>
      </c>
      <c s="10">
        <v>1.76</v>
      </c>
      <c s="14"/>
      <c s="13">
        <f>ROUND((G23*F23),2)</f>
      </c>
      <c r="O23">
        <f>rekapitulace!H8</f>
      </c>
      <c>
        <f>O23/100*H23</f>
      </c>
    </row>
    <row r="24" spans="4:4" ht="63.75">
      <c r="D24" s="15" t="s">
        <v>437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1566.01</v>
      </c>
      <c s="14"/>
      <c s="13">
        <f>ROUND((G25*F25),2)</f>
      </c>
      <c r="O25">
        <f>rekapitulace!H8</f>
      </c>
      <c>
        <f>O25/100*H25</f>
      </c>
    </row>
    <row r="26" spans="4:4" ht="165.75">
      <c r="D26" s="15" t="s">
        <v>440</v>
      </c>
    </row>
    <row r="27" spans="1:16" ht="12.75">
      <c r="A27" s="7">
        <v>7</v>
      </c>
      <c s="7" t="s">
        <v>441</v>
      </c>
      <c s="7" t="s">
        <v>44</v>
      </c>
      <c s="7" t="s">
        <v>442</v>
      </c>
      <c s="7" t="s">
        <v>298</v>
      </c>
      <c s="10">
        <v>1564.25</v>
      </c>
      <c s="14"/>
      <c s="13">
        <f>ROUND((G27*F27),2)</f>
      </c>
      <c r="O27">
        <f>rekapitulace!H8</f>
      </c>
      <c>
        <f>O27/100*H27</f>
      </c>
    </row>
    <row r="28" spans="4:4" ht="51">
      <c r="D28" s="15" t="s">
        <v>443</v>
      </c>
    </row>
    <row r="29" spans="1:16" ht="12.75">
      <c r="A29" s="7">
        <v>8</v>
      </c>
      <c s="7" t="s">
        <v>444</v>
      </c>
      <c s="7" t="s">
        <v>44</v>
      </c>
      <c s="7" t="s">
        <v>445</v>
      </c>
      <c s="7" t="s">
        <v>298</v>
      </c>
      <c s="10">
        <v>25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446</v>
      </c>
    </row>
    <row r="31" spans="1:16" ht="12.75">
      <c r="A31" s="7">
        <v>9</v>
      </c>
      <c s="7" t="s">
        <v>447</v>
      </c>
      <c s="7" t="s">
        <v>44</v>
      </c>
      <c s="7" t="s">
        <v>448</v>
      </c>
      <c s="7" t="s">
        <v>298</v>
      </c>
      <c s="10">
        <v>1.392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449</v>
      </c>
    </row>
    <row r="33" spans="1:16" ht="12.75">
      <c r="A33" s="7">
        <v>10</v>
      </c>
      <c s="7" t="s">
        <v>450</v>
      </c>
      <c s="7" t="s">
        <v>44</v>
      </c>
      <c s="7" t="s">
        <v>451</v>
      </c>
      <c s="7" t="s">
        <v>452</v>
      </c>
      <c s="10">
        <v>3128.5</v>
      </c>
      <c s="14"/>
      <c s="13">
        <f>ROUND((G33*F33),2)</f>
      </c>
      <c r="O33">
        <f>rekapitulace!H8</f>
      </c>
      <c>
        <f>O33/100*H33</f>
      </c>
    </row>
    <row r="34" spans="4:4" ht="76.5">
      <c r="D34" s="15" t="s">
        <v>453</v>
      </c>
    </row>
    <row r="35" spans="1:16" ht="12.75" customHeight="1">
      <c r="A35" s="16"/>
      <c s="16"/>
      <c s="16" t="s">
        <v>24</v>
      </c>
      <c s="16" t="s">
        <v>428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454</v>
      </c>
      <c s="9"/>
      <c s="11"/>
      <c s="9"/>
      <c s="11"/>
    </row>
    <row r="38" spans="1:16" ht="12.75">
      <c r="A38" s="7">
        <v>11</v>
      </c>
      <c s="7" t="s">
        <v>455</v>
      </c>
      <c s="7" t="s">
        <v>44</v>
      </c>
      <c s="7" t="s">
        <v>456</v>
      </c>
      <c s="7" t="s">
        <v>106</v>
      </c>
      <c s="10">
        <v>460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457</v>
      </c>
    </row>
    <row r="40" spans="1:16" ht="12.75" customHeight="1">
      <c r="A40" s="16"/>
      <c s="16"/>
      <c s="16" t="s">
        <v>34</v>
      </c>
      <c s="16" t="s">
        <v>454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458</v>
      </c>
      <c s="9"/>
      <c s="11"/>
      <c s="9"/>
      <c s="11"/>
    </row>
    <row r="43" spans="1:16" ht="12.75">
      <c r="A43" s="7">
        <v>12</v>
      </c>
      <c s="7" t="s">
        <v>459</v>
      </c>
      <c s="7" t="s">
        <v>44</v>
      </c>
      <c s="7" t="s">
        <v>460</v>
      </c>
      <c s="7" t="s">
        <v>298</v>
      </c>
      <c s="10">
        <v>0.32</v>
      </c>
      <c s="14"/>
      <c s="13">
        <f>ROUND((G43*F43),2)</f>
      </c>
      <c r="O43">
        <f>rekapitulace!H8</f>
      </c>
      <c>
        <f>O43/100*H43</f>
      </c>
    </row>
    <row r="44" spans="4:4" ht="63.75">
      <c r="D44" s="15" t="s">
        <v>461</v>
      </c>
    </row>
    <row r="45" spans="1:16" ht="12.75" customHeight="1">
      <c r="A45" s="16"/>
      <c s="16"/>
      <c s="16" t="s">
        <v>36</v>
      </c>
      <c s="16" t="s">
        <v>458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37</v>
      </c>
      <c s="9" t="s">
        <v>462</v>
      </c>
      <c s="9"/>
      <c s="11"/>
      <c s="9"/>
      <c s="11"/>
    </row>
    <row r="48" spans="1:16" ht="12.75">
      <c r="A48" s="7">
        <v>13</v>
      </c>
      <c s="7" t="s">
        <v>463</v>
      </c>
      <c s="7" t="s">
        <v>44</v>
      </c>
      <c s="7" t="s">
        <v>464</v>
      </c>
      <c s="7" t="s">
        <v>452</v>
      </c>
      <c s="10">
        <v>3114</v>
      </c>
      <c s="14"/>
      <c s="13">
        <f>ROUND((G48*F48),2)</f>
      </c>
      <c r="O48">
        <f>rekapitulace!H8</f>
      </c>
      <c>
        <f>O48/100*H48</f>
      </c>
    </row>
    <row r="49" spans="4:4" ht="76.5">
      <c r="D49" s="15" t="s">
        <v>465</v>
      </c>
    </row>
    <row r="50" spans="1:16" ht="12.75">
      <c r="A50" s="7">
        <v>14</v>
      </c>
      <c s="7" t="s">
        <v>466</v>
      </c>
      <c s="7" t="s">
        <v>44</v>
      </c>
      <c s="7" t="s">
        <v>467</v>
      </c>
      <c s="7" t="s">
        <v>298</v>
      </c>
      <c s="10">
        <v>1032.405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468</v>
      </c>
    </row>
    <row r="52" spans="1:16" ht="12.75">
      <c r="A52" s="7">
        <v>15</v>
      </c>
      <c s="7" t="s">
        <v>469</v>
      </c>
      <c s="7" t="s">
        <v>44</v>
      </c>
      <c s="7" t="s">
        <v>470</v>
      </c>
      <c s="7" t="s">
        <v>452</v>
      </c>
      <c s="10">
        <v>31.5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471</v>
      </c>
    </row>
    <row r="54" spans="1:16" ht="12.75">
      <c r="A54" s="7">
        <v>16</v>
      </c>
      <c s="7" t="s">
        <v>472</v>
      </c>
      <c s="7" t="s">
        <v>44</v>
      </c>
      <c s="7" t="s">
        <v>473</v>
      </c>
      <c s="7" t="s">
        <v>452</v>
      </c>
      <c s="10">
        <v>3114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465</v>
      </c>
    </row>
    <row r="56" spans="1:16" ht="12.75">
      <c r="A56" s="7">
        <v>17</v>
      </c>
      <c s="7" t="s">
        <v>474</v>
      </c>
      <c s="7" t="s">
        <v>44</v>
      </c>
      <c s="7" t="s">
        <v>475</v>
      </c>
      <c s="7" t="s">
        <v>452</v>
      </c>
      <c s="10">
        <v>6228</v>
      </c>
      <c s="14"/>
      <c s="13">
        <f>ROUND((G56*F56),2)</f>
      </c>
      <c r="O56">
        <f>rekapitulace!H8</f>
      </c>
      <c>
        <f>O56/100*H56</f>
      </c>
    </row>
    <row r="57" spans="4:4" ht="76.5">
      <c r="D57" s="15" t="s">
        <v>476</v>
      </c>
    </row>
    <row r="58" spans="1:16" ht="12.75">
      <c r="A58" s="7">
        <v>18</v>
      </c>
      <c s="7" t="s">
        <v>477</v>
      </c>
      <c s="7" t="s">
        <v>44</v>
      </c>
      <c s="7" t="s">
        <v>478</v>
      </c>
      <c s="7" t="s">
        <v>452</v>
      </c>
      <c s="10">
        <v>3114</v>
      </c>
      <c s="14"/>
      <c s="13">
        <f>ROUND((G58*F58),2)</f>
      </c>
      <c r="O58">
        <f>rekapitulace!H8</f>
      </c>
      <c>
        <f>O58/100*H58</f>
      </c>
    </row>
    <row r="59" spans="4:4" ht="76.5">
      <c r="D59" s="15" t="s">
        <v>465</v>
      </c>
    </row>
    <row r="60" spans="1:16" ht="12.75">
      <c r="A60" s="7">
        <v>19</v>
      </c>
      <c s="7" t="s">
        <v>479</v>
      </c>
      <c s="7" t="s">
        <v>44</v>
      </c>
      <c s="7" t="s">
        <v>480</v>
      </c>
      <c s="7" t="s">
        <v>452</v>
      </c>
      <c s="10">
        <v>3114</v>
      </c>
      <c s="14"/>
      <c s="13">
        <f>ROUND((G60*F60),2)</f>
      </c>
      <c r="O60">
        <f>rekapitulace!H8</f>
      </c>
      <c>
        <f>O60/100*H60</f>
      </c>
    </row>
    <row r="61" spans="4:4" ht="76.5">
      <c r="D61" s="15" t="s">
        <v>465</v>
      </c>
    </row>
    <row r="62" spans="1:16" ht="12.75">
      <c r="A62" s="7">
        <v>20</v>
      </c>
      <c s="7" t="s">
        <v>481</v>
      </c>
      <c s="7" t="s">
        <v>44</v>
      </c>
      <c s="7" t="s">
        <v>482</v>
      </c>
      <c s="7" t="s">
        <v>452</v>
      </c>
      <c s="10">
        <v>3114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465</v>
      </c>
    </row>
    <row r="64" spans="1:16" ht="12.75">
      <c r="A64" s="7">
        <v>21</v>
      </c>
      <c s="7" t="s">
        <v>483</v>
      </c>
      <c s="7" t="s">
        <v>44</v>
      </c>
      <c s="7" t="s">
        <v>484</v>
      </c>
      <c s="7" t="s">
        <v>452</v>
      </c>
      <c s="10">
        <v>3114</v>
      </c>
      <c s="14"/>
      <c s="13">
        <f>ROUND((G64*F64),2)</f>
      </c>
      <c r="O64">
        <f>rekapitulace!H8</f>
      </c>
      <c>
        <f>O64/100*H64</f>
      </c>
    </row>
    <row r="65" spans="4:4" ht="89.25">
      <c r="D65" s="15" t="s">
        <v>485</v>
      </c>
    </row>
    <row r="66" spans="1:16" ht="12.75">
      <c r="A66" s="7">
        <v>22</v>
      </c>
      <c s="7" t="s">
        <v>486</v>
      </c>
      <c s="7" t="s">
        <v>44</v>
      </c>
      <c s="7" t="s">
        <v>487</v>
      </c>
      <c s="7" t="s">
        <v>106</v>
      </c>
      <c s="10">
        <v>71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488</v>
      </c>
    </row>
    <row r="68" spans="1:16" ht="12.75" customHeight="1">
      <c r="A68" s="16"/>
      <c s="16"/>
      <c s="16" t="s">
        <v>37</v>
      </c>
      <c s="16" t="s">
        <v>462</v>
      </c>
      <c s="16"/>
      <c s="16"/>
      <c s="16"/>
      <c s="16">
        <f>SUM(H48:H67)</f>
      </c>
      <c r="P68">
        <f>ROUND(SUM(P48:P67),2)</f>
      </c>
    </row>
    <row r="70" spans="1:8" ht="12.75" customHeight="1">
      <c r="A70" s="9"/>
      <c s="9"/>
      <c s="9" t="s">
        <v>40</v>
      </c>
      <c s="9" t="s">
        <v>489</v>
      </c>
      <c s="9"/>
      <c s="11"/>
      <c s="9"/>
      <c s="11"/>
    </row>
    <row r="71" spans="1:16" ht="12.75">
      <c r="A71" s="7">
        <v>23</v>
      </c>
      <c s="7" t="s">
        <v>490</v>
      </c>
      <c s="7" t="s">
        <v>44</v>
      </c>
      <c s="7" t="s">
        <v>491</v>
      </c>
      <c s="7" t="s">
        <v>106</v>
      </c>
      <c s="10">
        <v>4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402</v>
      </c>
    </row>
    <row r="73" spans="1:16" ht="12.75">
      <c r="A73" s="7">
        <v>24</v>
      </c>
      <c s="7" t="s">
        <v>492</v>
      </c>
      <c s="7" t="s">
        <v>44</v>
      </c>
      <c s="7" t="s">
        <v>493</v>
      </c>
      <c s="7" t="s">
        <v>68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102</v>
      </c>
    </row>
    <row r="75" spans="1:16" ht="12.75">
      <c r="A75" s="7">
        <v>25</v>
      </c>
      <c s="7" t="s">
        <v>494</v>
      </c>
      <c s="7" t="s">
        <v>44</v>
      </c>
      <c s="7" t="s">
        <v>495</v>
      </c>
      <c s="7" t="s">
        <v>68</v>
      </c>
      <c s="10">
        <v>2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102</v>
      </c>
    </row>
    <row r="77" spans="1:16" ht="12.75">
      <c r="A77" s="7">
        <v>26</v>
      </c>
      <c s="7" t="s">
        <v>496</v>
      </c>
      <c s="7" t="s">
        <v>44</v>
      </c>
      <c s="7" t="s">
        <v>497</v>
      </c>
      <c s="7" t="s">
        <v>68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102</v>
      </c>
    </row>
    <row r="79" spans="1:16" ht="12.75">
      <c r="A79" s="7">
        <v>27</v>
      </c>
      <c s="7" t="s">
        <v>498</v>
      </c>
      <c s="7" t="s">
        <v>44</v>
      </c>
      <c s="7" t="s">
        <v>499</v>
      </c>
      <c s="7" t="s">
        <v>106</v>
      </c>
      <c s="10">
        <v>4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402</v>
      </c>
    </row>
    <row r="81" spans="1:16" ht="12.75">
      <c r="A81" s="7">
        <v>28</v>
      </c>
      <c s="7" t="s">
        <v>500</v>
      </c>
      <c s="7" t="s">
        <v>44</v>
      </c>
      <c s="7" t="s">
        <v>501</v>
      </c>
      <c s="7" t="s">
        <v>106</v>
      </c>
      <c s="10">
        <v>4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502</v>
      </c>
    </row>
    <row r="83" spans="1:16" ht="12.75" customHeight="1">
      <c r="A83" s="16"/>
      <c s="16"/>
      <c s="16" t="s">
        <v>40</v>
      </c>
      <c s="16" t="s">
        <v>75</v>
      </c>
      <c s="16"/>
      <c s="16"/>
      <c s="16"/>
      <c s="16">
        <f>SUM(H71:H82)</f>
      </c>
      <c r="P83">
        <f>ROUND(SUM(P71:P82),2)</f>
      </c>
    </row>
    <row r="85" spans="1:8" ht="12.75" customHeight="1">
      <c r="A85" s="9"/>
      <c s="9"/>
      <c s="9" t="s">
        <v>83</v>
      </c>
      <c s="9" t="s">
        <v>82</v>
      </c>
      <c s="9"/>
      <c s="11"/>
      <c s="9"/>
      <c s="11"/>
    </row>
    <row r="86" spans="1:16" ht="12.75">
      <c r="A86" s="7">
        <v>29</v>
      </c>
      <c s="7" t="s">
        <v>503</v>
      </c>
      <c s="7" t="s">
        <v>44</v>
      </c>
      <c s="7" t="s">
        <v>504</v>
      </c>
      <c s="7" t="s">
        <v>68</v>
      </c>
      <c s="10">
        <v>18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505</v>
      </c>
    </row>
    <row r="88" spans="1:16" ht="12.75">
      <c r="A88" s="7">
        <v>30</v>
      </c>
      <c s="7" t="s">
        <v>506</v>
      </c>
      <c s="7" t="s">
        <v>44</v>
      </c>
      <c s="7" t="s">
        <v>507</v>
      </c>
      <c s="7" t="s">
        <v>68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4:4" ht="51">
      <c r="D89" s="15" t="s">
        <v>508</v>
      </c>
    </row>
    <row r="90" spans="1:16" ht="12.75">
      <c r="A90" s="7">
        <v>31</v>
      </c>
      <c s="7" t="s">
        <v>509</v>
      </c>
      <c s="7" t="s">
        <v>44</v>
      </c>
      <c s="7" t="s">
        <v>510</v>
      </c>
      <c s="7" t="s">
        <v>68</v>
      </c>
      <c s="10">
        <v>6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151</v>
      </c>
    </row>
    <row r="92" spans="1:16" ht="12.75">
      <c r="A92" s="7">
        <v>32</v>
      </c>
      <c s="7" t="s">
        <v>511</v>
      </c>
      <c s="7" t="s">
        <v>44</v>
      </c>
      <c s="7" t="s">
        <v>512</v>
      </c>
      <c s="7" t="s">
        <v>452</v>
      </c>
      <c s="10">
        <v>119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513</v>
      </c>
    </row>
    <row r="94" spans="1:16" ht="12.75">
      <c r="A94" s="7">
        <v>33</v>
      </c>
      <c s="7" t="s">
        <v>514</v>
      </c>
      <c s="7" t="s">
        <v>44</v>
      </c>
      <c s="7" t="s">
        <v>515</v>
      </c>
      <c s="7" t="s">
        <v>452</v>
      </c>
      <c s="10">
        <v>119</v>
      </c>
      <c s="14"/>
      <c s="13">
        <f>ROUND((G94*F94),2)</f>
      </c>
      <c r="O94">
        <f>rekapitulace!H8</f>
      </c>
      <c>
        <f>O94/100*H94</f>
      </c>
    </row>
    <row r="95" spans="4:4" ht="76.5">
      <c r="D95" s="15" t="s">
        <v>516</v>
      </c>
    </row>
    <row r="96" spans="1:16" ht="12.75">
      <c r="A96" s="7">
        <v>34</v>
      </c>
      <c s="7" t="s">
        <v>517</v>
      </c>
      <c s="7" t="s">
        <v>44</v>
      </c>
      <c s="7" t="s">
        <v>518</v>
      </c>
      <c s="7" t="s">
        <v>106</v>
      </c>
      <c s="10">
        <v>40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519</v>
      </c>
    </row>
    <row r="98" spans="1:16" ht="12.75">
      <c r="A98" s="7">
        <v>35</v>
      </c>
      <c s="7" t="s">
        <v>520</v>
      </c>
      <c s="7" t="s">
        <v>44</v>
      </c>
      <c s="7" t="s">
        <v>521</v>
      </c>
      <c s="7" t="s">
        <v>106</v>
      </c>
      <c s="10">
        <v>36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325</v>
      </c>
    </row>
    <row r="100" spans="1:16" ht="12.75">
      <c r="A100" s="7">
        <v>36</v>
      </c>
      <c s="7" t="s">
        <v>522</v>
      </c>
      <c s="7" t="s">
        <v>44</v>
      </c>
      <c s="7" t="s">
        <v>523</v>
      </c>
      <c s="7" t="s">
        <v>106</v>
      </c>
      <c s="10">
        <v>449</v>
      </c>
      <c s="14"/>
      <c s="13">
        <f>ROUND((G100*F100),2)</f>
      </c>
      <c r="O100">
        <f>rekapitulace!H8</f>
      </c>
      <c>
        <f>O100/100*H100</f>
      </c>
    </row>
    <row r="101" spans="4:4" ht="242.25">
      <c r="D101" s="15" t="s">
        <v>524</v>
      </c>
    </row>
    <row r="102" spans="1:16" ht="12.75">
      <c r="A102" s="7">
        <v>37</v>
      </c>
      <c s="7" t="s">
        <v>525</v>
      </c>
      <c s="7" t="s">
        <v>44</v>
      </c>
      <c s="7" t="s">
        <v>526</v>
      </c>
      <c s="7" t="s">
        <v>106</v>
      </c>
      <c s="10">
        <v>154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527</v>
      </c>
    </row>
    <row r="104" spans="1:16" ht="12.75">
      <c r="A104" s="7">
        <v>38</v>
      </c>
      <c s="7" t="s">
        <v>528</v>
      </c>
      <c s="7" t="s">
        <v>44</v>
      </c>
      <c s="7" t="s">
        <v>529</v>
      </c>
      <c s="7" t="s">
        <v>106</v>
      </c>
      <c s="10">
        <v>123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530</v>
      </c>
    </row>
    <row r="106" spans="1:16" ht="12.75">
      <c r="A106" s="7">
        <v>39</v>
      </c>
      <c s="7" t="s">
        <v>531</v>
      </c>
      <c s="7" t="s">
        <v>44</v>
      </c>
      <c s="7" t="s">
        <v>532</v>
      </c>
      <c s="7" t="s">
        <v>106</v>
      </c>
      <c s="10">
        <v>71</v>
      </c>
      <c s="14"/>
      <c s="13">
        <f>ROUND((G106*F106),2)</f>
      </c>
      <c r="O106">
        <f>rekapitulace!H8</f>
      </c>
      <c>
        <f>O106/100*H106</f>
      </c>
    </row>
    <row r="107" spans="4:4" ht="51">
      <c r="D107" s="15" t="s">
        <v>533</v>
      </c>
    </row>
    <row r="108" spans="1:16" ht="12.75" customHeight="1">
      <c r="A108" s="16"/>
      <c s="16"/>
      <c s="16" t="s">
        <v>83</v>
      </c>
      <c s="16" t="s">
        <v>82</v>
      </c>
      <c s="16"/>
      <c s="16"/>
      <c s="16"/>
      <c s="16">
        <f>SUM(H86:H107)</f>
      </c>
      <c r="P108">
        <f>ROUND(SUM(P86:P107),2)</f>
      </c>
    </row>
    <row r="110" spans="1:16" ht="12.75" customHeight="1">
      <c r="A110" s="16"/>
      <c s="16"/>
      <c s="16"/>
      <c s="16" t="s">
        <v>63</v>
      </c>
      <c s="16"/>
      <c s="16"/>
      <c s="16"/>
      <c s="16">
        <f>+H16+H35+H40+H45+H68+H83+H108</f>
      </c>
      <c r="P110">
        <f>+P16+P35+P40+P45+P68+P83+P108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534</v>
      </c>
      <c s="5" t="s">
        <v>535</v>
      </c>
      <c s="5"/>
    </row>
    <row r="6" spans="1:5" ht="12.75" customHeight="1">
      <c r="A6" t="s">
        <v>17</v>
      </c>
      <c r="C6" s="5" t="s">
        <v>536</v>
      </c>
      <c s="5" t="s">
        <v>535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100.5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537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173.4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538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429</v>
      </c>
      <c s="7" t="s">
        <v>44</v>
      </c>
      <c s="7" t="s">
        <v>430</v>
      </c>
      <c s="7" t="s">
        <v>298</v>
      </c>
      <c s="10">
        <v>100.5</v>
      </c>
      <c s="14"/>
      <c s="13">
        <f>ROUND((G19*F19),2)</f>
      </c>
      <c r="O19">
        <f>rekapitulace!H8</f>
      </c>
      <c>
        <f>O19/100*H19</f>
      </c>
    </row>
    <row r="20" spans="4:4" ht="63.75">
      <c r="D20" s="15" t="s">
        <v>539</v>
      </c>
    </row>
    <row r="21" spans="1:16" ht="12.75">
      <c r="A21" s="7">
        <v>5</v>
      </c>
      <c s="7" t="s">
        <v>432</v>
      </c>
      <c s="7" t="s">
        <v>61</v>
      </c>
      <c s="7" t="s">
        <v>433</v>
      </c>
      <c s="7" t="s">
        <v>298</v>
      </c>
      <c s="10">
        <v>173.4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540</v>
      </c>
    </row>
    <row r="23" spans="1:16" ht="12.75">
      <c r="A23" s="7">
        <v>4</v>
      </c>
      <c s="7" t="s">
        <v>432</v>
      </c>
      <c s="7" t="s">
        <v>59</v>
      </c>
      <c s="7" t="s">
        <v>541</v>
      </c>
      <c s="7" t="s">
        <v>298</v>
      </c>
      <c s="10">
        <v>58</v>
      </c>
      <c s="14"/>
      <c s="13">
        <f>ROUND((G23*F23),2)</f>
      </c>
      <c r="O23">
        <f>rekapitulace!H8</f>
      </c>
      <c>
        <f>O23/100*H23</f>
      </c>
    </row>
    <row r="24" spans="4:4" ht="89.25">
      <c r="D24" s="15" t="s">
        <v>542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100.5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543</v>
      </c>
    </row>
    <row r="27" spans="1:16" ht="12.75">
      <c r="A27" s="7">
        <v>7</v>
      </c>
      <c s="7" t="s">
        <v>441</v>
      </c>
      <c s="7" t="s">
        <v>44</v>
      </c>
      <c s="7" t="s">
        <v>442</v>
      </c>
      <c s="7" t="s">
        <v>298</v>
      </c>
      <c s="10">
        <v>100.5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544</v>
      </c>
    </row>
    <row r="29" spans="1:16" ht="12.75">
      <c r="A29" s="7">
        <v>8</v>
      </c>
      <c s="7" t="s">
        <v>444</v>
      </c>
      <c s="7" t="s">
        <v>44</v>
      </c>
      <c s="7" t="s">
        <v>445</v>
      </c>
      <c s="7" t="s">
        <v>298</v>
      </c>
      <c s="10">
        <v>72.9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545</v>
      </c>
    </row>
    <row r="31" spans="1:16" ht="12.75">
      <c r="A31" s="7">
        <v>9</v>
      </c>
      <c s="7" t="s">
        <v>450</v>
      </c>
      <c s="7" t="s">
        <v>44</v>
      </c>
      <c s="7" t="s">
        <v>451</v>
      </c>
      <c s="7" t="s">
        <v>452</v>
      </c>
      <c s="10">
        <v>1556</v>
      </c>
      <c s="14"/>
      <c s="13">
        <f>ROUND((G31*F31),2)</f>
      </c>
      <c r="O31">
        <f>rekapitulace!H8</f>
      </c>
      <c>
        <f>O31/100*H31</f>
      </c>
    </row>
    <row r="32" spans="4:4" ht="204">
      <c r="D32" s="15" t="s">
        <v>546</v>
      </c>
    </row>
    <row r="33" spans="1:16" ht="12.75">
      <c r="A33" s="7">
        <v>10</v>
      </c>
      <c s="7" t="s">
        <v>547</v>
      </c>
      <c s="7" t="s">
        <v>44</v>
      </c>
      <c s="7" t="s">
        <v>548</v>
      </c>
      <c s="7" t="s">
        <v>298</v>
      </c>
      <c s="10">
        <v>58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549</v>
      </c>
    </row>
    <row r="35" spans="1:16" ht="12.75" customHeight="1">
      <c r="A35" s="16"/>
      <c s="16"/>
      <c s="16" t="s">
        <v>24</v>
      </c>
      <c s="16" t="s">
        <v>428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454</v>
      </c>
      <c s="9"/>
      <c s="11"/>
      <c s="9"/>
      <c s="11"/>
    </row>
    <row r="38" spans="1:16" ht="12.75">
      <c r="A38" s="7">
        <v>11</v>
      </c>
      <c s="7" t="s">
        <v>455</v>
      </c>
      <c s="7" t="s">
        <v>44</v>
      </c>
      <c s="7" t="s">
        <v>456</v>
      </c>
      <c s="7" t="s">
        <v>106</v>
      </c>
      <c s="10">
        <v>29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550</v>
      </c>
    </row>
    <row r="40" spans="1:16" ht="12.75" customHeight="1">
      <c r="A40" s="16"/>
      <c s="16"/>
      <c s="16" t="s">
        <v>34</v>
      </c>
      <c s="16" t="s">
        <v>454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37</v>
      </c>
      <c s="9" t="s">
        <v>462</v>
      </c>
      <c s="9"/>
      <c s="11"/>
      <c s="9"/>
      <c s="11"/>
    </row>
    <row r="43" spans="1:16" ht="12.75">
      <c r="A43" s="7">
        <v>12</v>
      </c>
      <c s="7" t="s">
        <v>463</v>
      </c>
      <c s="7" t="s">
        <v>44</v>
      </c>
      <c s="7" t="s">
        <v>551</v>
      </c>
      <c s="7" t="s">
        <v>452</v>
      </c>
      <c s="10">
        <v>205</v>
      </c>
      <c s="14"/>
      <c s="13">
        <f>ROUND((G43*F43),2)</f>
      </c>
      <c r="O43">
        <f>rekapitulace!H8</f>
      </c>
      <c>
        <f>O43/100*H43</f>
      </c>
    </row>
    <row r="44" spans="4:4" ht="204">
      <c r="D44" s="15" t="s">
        <v>552</v>
      </c>
    </row>
    <row r="45" spans="1:16" ht="12.75">
      <c r="A45" s="7">
        <v>13</v>
      </c>
      <c s="7" t="s">
        <v>466</v>
      </c>
      <c s="7" t="s">
        <v>44</v>
      </c>
      <c s="7" t="s">
        <v>467</v>
      </c>
      <c s="7" t="s">
        <v>298</v>
      </c>
      <c s="10">
        <v>393.02</v>
      </c>
      <c s="14"/>
      <c s="13">
        <f>ROUND((G45*F45),2)</f>
      </c>
      <c r="O45">
        <f>rekapitulace!H8</f>
      </c>
      <c>
        <f>O45/100*H45</f>
      </c>
    </row>
    <row r="46" spans="4:4" ht="178.5">
      <c r="D46" s="15" t="s">
        <v>553</v>
      </c>
    </row>
    <row r="47" spans="1:16" ht="12.75">
      <c r="A47" s="7">
        <v>14</v>
      </c>
      <c s="7" t="s">
        <v>472</v>
      </c>
      <c s="7" t="s">
        <v>44</v>
      </c>
      <c s="7" t="s">
        <v>473</v>
      </c>
      <c s="7" t="s">
        <v>452</v>
      </c>
      <c s="10">
        <v>205</v>
      </c>
      <c s="14"/>
      <c s="13">
        <f>ROUND((G47*F47),2)</f>
      </c>
      <c r="O47">
        <f>rekapitulace!H8</f>
      </c>
      <c>
        <f>O47/100*H47</f>
      </c>
    </row>
    <row r="48" spans="4:4" ht="204">
      <c r="D48" s="15" t="s">
        <v>552</v>
      </c>
    </row>
    <row r="49" spans="1:16" ht="12.75">
      <c r="A49" s="7">
        <v>15</v>
      </c>
      <c s="7" t="s">
        <v>554</v>
      </c>
      <c s="7" t="s">
        <v>44</v>
      </c>
      <c s="7" t="s">
        <v>555</v>
      </c>
      <c s="7" t="s">
        <v>452</v>
      </c>
      <c s="10">
        <v>410</v>
      </c>
      <c s="14"/>
      <c s="13">
        <f>ROUND((G49*F49),2)</f>
      </c>
      <c r="O49">
        <f>rekapitulace!H8</f>
      </c>
      <c>
        <f>O49/100*H49</f>
      </c>
    </row>
    <row r="50" spans="4:4" ht="204">
      <c r="D50" s="15" t="s">
        <v>556</v>
      </c>
    </row>
    <row r="51" spans="1:16" ht="12.75">
      <c r="A51" s="7">
        <v>16</v>
      </c>
      <c s="7" t="s">
        <v>557</v>
      </c>
      <c s="7" t="s">
        <v>44</v>
      </c>
      <c s="7" t="s">
        <v>558</v>
      </c>
      <c s="7" t="s">
        <v>452</v>
      </c>
      <c s="10">
        <v>205</v>
      </c>
      <c s="14"/>
      <c s="13">
        <f>ROUND((G51*F51),2)</f>
      </c>
      <c r="O51">
        <f>rekapitulace!H8</f>
      </c>
      <c>
        <f>O51/100*H51</f>
      </c>
    </row>
    <row r="52" spans="4:4" ht="204">
      <c r="D52" s="15" t="s">
        <v>552</v>
      </c>
    </row>
    <row r="53" spans="1:16" ht="12.75">
      <c r="A53" s="7">
        <v>17</v>
      </c>
      <c s="7" t="s">
        <v>559</v>
      </c>
      <c s="7" t="s">
        <v>44</v>
      </c>
      <c s="7" t="s">
        <v>560</v>
      </c>
      <c s="7" t="s">
        <v>452</v>
      </c>
      <c s="10">
        <v>205</v>
      </c>
      <c s="14"/>
      <c s="13">
        <f>ROUND((G53*F53),2)</f>
      </c>
      <c r="O53">
        <f>rekapitulace!H8</f>
      </c>
      <c>
        <f>O53/100*H53</f>
      </c>
    </row>
    <row r="54" spans="4:4" ht="204">
      <c r="D54" s="15" t="s">
        <v>552</v>
      </c>
    </row>
    <row r="55" spans="1:16" ht="12.75">
      <c r="A55" s="7">
        <v>18</v>
      </c>
      <c s="7" t="s">
        <v>561</v>
      </c>
      <c s="7" t="s">
        <v>44</v>
      </c>
      <c s="7" t="s">
        <v>562</v>
      </c>
      <c s="7" t="s">
        <v>452</v>
      </c>
      <c s="10">
        <v>205</v>
      </c>
      <c s="14"/>
      <c s="13">
        <f>ROUND((G55*F55),2)</f>
      </c>
      <c r="O55">
        <f>rekapitulace!H8</f>
      </c>
      <c>
        <f>O55/100*H55</f>
      </c>
    </row>
    <row r="56" spans="4:4" ht="204">
      <c r="D56" s="15" t="s">
        <v>552</v>
      </c>
    </row>
    <row r="57" spans="1:16" ht="12.75">
      <c r="A57" s="7">
        <v>19</v>
      </c>
      <c s="7" t="s">
        <v>483</v>
      </c>
      <c s="7" t="s">
        <v>44</v>
      </c>
      <c s="7" t="s">
        <v>484</v>
      </c>
      <c s="7" t="s">
        <v>452</v>
      </c>
      <c s="10">
        <v>205</v>
      </c>
      <c s="14"/>
      <c s="13">
        <f>ROUND((G57*F57),2)</f>
      </c>
      <c r="O57">
        <f>rekapitulace!H8</f>
      </c>
      <c>
        <f>O57/100*H57</f>
      </c>
    </row>
    <row r="58" spans="4:4" ht="76.5">
      <c r="D58" s="15" t="s">
        <v>563</v>
      </c>
    </row>
    <row r="59" spans="1:16" ht="12.75">
      <c r="A59" s="7">
        <v>20</v>
      </c>
      <c s="7" t="s">
        <v>564</v>
      </c>
      <c s="7" t="s">
        <v>44</v>
      </c>
      <c s="7" t="s">
        <v>565</v>
      </c>
      <c s="7" t="s">
        <v>452</v>
      </c>
      <c s="10">
        <v>18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566</v>
      </c>
    </row>
    <row r="61" spans="1:16" ht="12.75">
      <c r="A61" s="7">
        <v>21</v>
      </c>
      <c s="7" t="s">
        <v>567</v>
      </c>
      <c s="7" t="s">
        <v>44</v>
      </c>
      <c s="7" t="s">
        <v>568</v>
      </c>
      <c s="7" t="s">
        <v>452</v>
      </c>
      <c s="10">
        <v>1118</v>
      </c>
      <c s="14"/>
      <c s="13">
        <f>ROUND((G61*F61),2)</f>
      </c>
      <c r="O61">
        <f>rekapitulace!H8</f>
      </c>
      <c>
        <f>O61/100*H61</f>
      </c>
    </row>
    <row r="62" spans="4:4" ht="63.75">
      <c r="D62" s="15" t="s">
        <v>569</v>
      </c>
    </row>
    <row r="63" spans="1:16" ht="12.75">
      <c r="A63" s="7">
        <v>22</v>
      </c>
      <c s="7" t="s">
        <v>570</v>
      </c>
      <c s="7" t="s">
        <v>44</v>
      </c>
      <c s="7" t="s">
        <v>571</v>
      </c>
      <c s="7" t="s">
        <v>452</v>
      </c>
      <c s="10">
        <v>111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572</v>
      </c>
    </row>
    <row r="65" spans="1:16" ht="12.75">
      <c r="A65" s="7">
        <v>23</v>
      </c>
      <c s="7" t="s">
        <v>573</v>
      </c>
      <c s="7" t="s">
        <v>44</v>
      </c>
      <c s="7" t="s">
        <v>574</v>
      </c>
      <c s="7" t="s">
        <v>452</v>
      </c>
      <c s="10">
        <v>37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575</v>
      </c>
    </row>
    <row r="67" spans="1:16" ht="12.75">
      <c r="A67" s="7">
        <v>24</v>
      </c>
      <c s="7" t="s">
        <v>576</v>
      </c>
      <c s="7" t="s">
        <v>44</v>
      </c>
      <c s="7" t="s">
        <v>577</v>
      </c>
      <c s="7" t="s">
        <v>452</v>
      </c>
      <c s="10">
        <v>45</v>
      </c>
      <c s="14"/>
      <c s="13">
        <f>ROUND((G67*F67),2)</f>
      </c>
      <c r="O67">
        <f>rekapitulace!H8</f>
      </c>
      <c>
        <f>O67/100*H67</f>
      </c>
    </row>
    <row r="68" spans="4:4" ht="38.25">
      <c r="D68" s="15" t="s">
        <v>578</v>
      </c>
    </row>
    <row r="69" spans="1:16" ht="12.75">
      <c r="A69" s="7">
        <v>25</v>
      </c>
      <c s="7" t="s">
        <v>579</v>
      </c>
      <c s="7" t="s">
        <v>44</v>
      </c>
      <c s="7" t="s">
        <v>580</v>
      </c>
      <c s="7" t="s">
        <v>452</v>
      </c>
      <c s="10">
        <v>26</v>
      </c>
      <c s="14"/>
      <c s="13">
        <f>ROUND((G69*F69),2)</f>
      </c>
      <c r="O69">
        <f>rekapitulace!H8</f>
      </c>
      <c>
        <f>O69/100*H69</f>
      </c>
    </row>
    <row r="70" spans="4:4" ht="38.25">
      <c r="D70" s="15" t="s">
        <v>581</v>
      </c>
    </row>
    <row r="71" spans="1:16" ht="12.75">
      <c r="A71" s="7">
        <v>26</v>
      </c>
      <c s="7" t="s">
        <v>486</v>
      </c>
      <c s="7" t="s">
        <v>44</v>
      </c>
      <c s="7" t="s">
        <v>487</v>
      </c>
      <c s="7" t="s">
        <v>106</v>
      </c>
      <c s="10">
        <v>30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582</v>
      </c>
    </row>
    <row r="73" spans="1:16" ht="12.75" customHeight="1">
      <c r="A73" s="16"/>
      <c s="16"/>
      <c s="16" t="s">
        <v>37</v>
      </c>
      <c s="16" t="s">
        <v>462</v>
      </c>
      <c s="16"/>
      <c s="16"/>
      <c s="16"/>
      <c s="16">
        <f>SUM(H43:H72)</f>
      </c>
      <c r="P73">
        <f>ROUND(SUM(P43:P72),2)</f>
      </c>
    </row>
    <row r="75" spans="1:8" ht="12.75" customHeight="1">
      <c r="A75" s="9"/>
      <c s="9"/>
      <c s="9" t="s">
        <v>39</v>
      </c>
      <c s="9" t="s">
        <v>583</v>
      </c>
      <c s="9"/>
      <c s="11"/>
      <c s="9"/>
      <c s="11"/>
    </row>
    <row r="76" spans="1:16" ht="12.75">
      <c r="A76" s="7">
        <v>27</v>
      </c>
      <c s="7" t="s">
        <v>584</v>
      </c>
      <c s="7" t="s">
        <v>44</v>
      </c>
      <c s="7" t="s">
        <v>585</v>
      </c>
      <c s="7" t="s">
        <v>452</v>
      </c>
      <c s="10">
        <v>88.5</v>
      </c>
      <c s="14"/>
      <c s="13">
        <f>ROUND((G76*F76),2)</f>
      </c>
      <c r="O76">
        <f>rekapitulace!H8</f>
      </c>
      <c>
        <f>O76/100*H76</f>
      </c>
    </row>
    <row r="77" spans="4:4" ht="102">
      <c r="D77" s="15" t="s">
        <v>586</v>
      </c>
    </row>
    <row r="78" spans="1:16" ht="12.75" customHeight="1">
      <c r="A78" s="16"/>
      <c s="16"/>
      <c s="16" t="s">
        <v>39</v>
      </c>
      <c s="16" t="s">
        <v>583</v>
      </c>
      <c s="16"/>
      <c s="16"/>
      <c s="16"/>
      <c s="16">
        <f>SUM(H76:H77)</f>
      </c>
      <c r="P78">
        <f>ROUND(SUM(P76:P77),2)</f>
      </c>
    </row>
    <row r="80" spans="1:8" ht="12.75" customHeight="1">
      <c r="A80" s="9"/>
      <c s="9"/>
      <c s="9" t="s">
        <v>40</v>
      </c>
      <c s="9" t="s">
        <v>489</v>
      </c>
      <c s="9"/>
      <c s="11"/>
      <c s="9"/>
      <c s="11"/>
    </row>
    <row r="81" spans="1:16" ht="12.75">
      <c r="A81" s="7">
        <v>28</v>
      </c>
      <c s="7" t="s">
        <v>492</v>
      </c>
      <c s="7" t="s">
        <v>44</v>
      </c>
      <c s="7" t="s">
        <v>493</v>
      </c>
      <c s="7" t="s">
        <v>68</v>
      </c>
      <c s="10">
        <v>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133</v>
      </c>
    </row>
    <row r="83" spans="1:16" ht="12.75">
      <c r="A83" s="7">
        <v>29</v>
      </c>
      <c s="7" t="s">
        <v>494</v>
      </c>
      <c s="7" t="s">
        <v>44</v>
      </c>
      <c s="7" t="s">
        <v>495</v>
      </c>
      <c s="7" t="s">
        <v>68</v>
      </c>
      <c s="10">
        <v>3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72</v>
      </c>
    </row>
    <row r="85" spans="1:16" ht="12.75">
      <c r="A85" s="7">
        <v>30</v>
      </c>
      <c s="7" t="s">
        <v>496</v>
      </c>
      <c s="7" t="s">
        <v>44</v>
      </c>
      <c s="7" t="s">
        <v>497</v>
      </c>
      <c s="7" t="s">
        <v>68</v>
      </c>
      <c s="10">
        <v>4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94</v>
      </c>
    </row>
    <row r="87" spans="1:16" ht="12.75" customHeight="1">
      <c r="A87" s="16"/>
      <c s="16"/>
      <c s="16" t="s">
        <v>40</v>
      </c>
      <c s="16" t="s">
        <v>75</v>
      </c>
      <c s="16"/>
      <c s="16"/>
      <c s="16"/>
      <c s="16">
        <f>SUM(H81:H86)</f>
      </c>
      <c r="P87">
        <f>ROUND(SUM(P81:P86),2)</f>
      </c>
    </row>
    <row r="89" spans="1:8" ht="12.75" customHeight="1">
      <c r="A89" s="9"/>
      <c s="9"/>
      <c s="9" t="s">
        <v>83</v>
      </c>
      <c s="9" t="s">
        <v>82</v>
      </c>
      <c s="9"/>
      <c s="11"/>
      <c s="9"/>
      <c s="11"/>
    </row>
    <row r="90" spans="1:16" ht="12.75">
      <c r="A90" s="7">
        <v>31</v>
      </c>
      <c s="7" t="s">
        <v>587</v>
      </c>
      <c s="7" t="s">
        <v>44</v>
      </c>
      <c s="7" t="s">
        <v>588</v>
      </c>
      <c s="7" t="s">
        <v>106</v>
      </c>
      <c s="10">
        <v>42</v>
      </c>
      <c s="14"/>
      <c s="13">
        <f>ROUND((G90*F90),2)</f>
      </c>
      <c r="O90">
        <f>rekapitulace!H8</f>
      </c>
      <c>
        <f>O90/100*H90</f>
      </c>
    </row>
    <row r="91" spans="4:4" ht="89.25">
      <c r="D91" s="15" t="s">
        <v>589</v>
      </c>
    </row>
    <row r="92" spans="1:16" ht="12.75">
      <c r="A92" s="7">
        <v>32</v>
      </c>
      <c s="7" t="s">
        <v>503</v>
      </c>
      <c s="7" t="s">
        <v>44</v>
      </c>
      <c s="7" t="s">
        <v>504</v>
      </c>
      <c s="7" t="s">
        <v>68</v>
      </c>
      <c s="10">
        <v>3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72</v>
      </c>
    </row>
    <row r="94" spans="1:16" ht="12.75">
      <c r="A94" s="7">
        <v>33</v>
      </c>
      <c s="7" t="s">
        <v>506</v>
      </c>
      <c s="7" t="s">
        <v>44</v>
      </c>
      <c s="7" t="s">
        <v>507</v>
      </c>
      <c s="7" t="s">
        <v>68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4:4" ht="76.5">
      <c r="D95" s="15" t="s">
        <v>590</v>
      </c>
    </row>
    <row r="96" spans="1:16" ht="12.75">
      <c r="A96" s="7">
        <v>34</v>
      </c>
      <c s="7" t="s">
        <v>591</v>
      </c>
      <c s="7" t="s">
        <v>44</v>
      </c>
      <c s="7" t="s">
        <v>592</v>
      </c>
      <c s="7" t="s">
        <v>106</v>
      </c>
      <c s="10">
        <v>729</v>
      </c>
      <c s="14"/>
      <c s="13">
        <f>ROUND((G96*F96),2)</f>
      </c>
      <c r="O96">
        <f>rekapitulace!H8</f>
      </c>
      <c>
        <f>O96/100*H96</f>
      </c>
    </row>
    <row r="97" spans="4:4" ht="76.5">
      <c r="D97" s="15" t="s">
        <v>593</v>
      </c>
    </row>
    <row r="98" spans="1:16" ht="12.75">
      <c r="A98" s="7">
        <v>35</v>
      </c>
      <c s="7" t="s">
        <v>594</v>
      </c>
      <c s="7" t="s">
        <v>44</v>
      </c>
      <c s="7" t="s">
        <v>595</v>
      </c>
      <c s="7" t="s">
        <v>106</v>
      </c>
      <c s="10">
        <v>107</v>
      </c>
      <c s="14"/>
      <c s="13">
        <f>ROUND((G98*F98),2)</f>
      </c>
      <c r="O98">
        <f>rekapitulace!H8</f>
      </c>
      <c>
        <f>O98/100*H98</f>
      </c>
    </row>
    <row r="99" spans="4:4" ht="38.25">
      <c r="D99" s="15" t="s">
        <v>596</v>
      </c>
    </row>
    <row r="100" spans="1:16" ht="12.75">
      <c r="A100" s="7">
        <v>36</v>
      </c>
      <c s="7" t="s">
        <v>531</v>
      </c>
      <c s="7" t="s">
        <v>44</v>
      </c>
      <c s="7" t="s">
        <v>532</v>
      </c>
      <c s="7" t="s">
        <v>106</v>
      </c>
      <c s="10">
        <v>30</v>
      </c>
      <c s="14"/>
      <c s="13">
        <f>ROUND((G100*F100),2)</f>
      </c>
      <c r="O100">
        <f>rekapitulace!H8</f>
      </c>
      <c>
        <f>O100/100*H100</f>
      </c>
    </row>
    <row r="101" spans="4:4" ht="51">
      <c r="D101" s="15" t="s">
        <v>597</v>
      </c>
    </row>
    <row r="102" spans="1:16" ht="12.75">
      <c r="A102" s="7">
        <v>37</v>
      </c>
      <c s="7" t="s">
        <v>598</v>
      </c>
      <c s="7" t="s">
        <v>59</v>
      </c>
      <c s="7" t="s">
        <v>599</v>
      </c>
      <c s="7" t="s">
        <v>106</v>
      </c>
      <c s="10">
        <v>28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600</v>
      </c>
    </row>
    <row r="104" spans="1:16" ht="12.75" customHeight="1">
      <c r="A104" s="16"/>
      <c s="16"/>
      <c s="16" t="s">
        <v>83</v>
      </c>
      <c s="16" t="s">
        <v>82</v>
      </c>
      <c s="16"/>
      <c s="16"/>
      <c s="16"/>
      <c s="16">
        <f>SUM(H90:H103)</f>
      </c>
      <c r="P104">
        <f>ROUND(SUM(P90:P103),2)</f>
      </c>
    </row>
    <row r="106" spans="1:16" ht="12.75" customHeight="1">
      <c r="A106" s="16"/>
      <c s="16"/>
      <c s="16"/>
      <c s="16" t="s">
        <v>63</v>
      </c>
      <c s="16"/>
      <c s="16"/>
      <c s="16"/>
      <c s="16">
        <f>+H16+H35+H40+H73+H78+H87+H104</f>
      </c>
      <c r="P106">
        <f>+P16+P35+P40+P73+P78+P87+P104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601</v>
      </c>
      <c s="5" t="s">
        <v>602</v>
      </c>
      <c s="5"/>
    </row>
    <row r="6" spans="1:5" ht="12.75" customHeight="1">
      <c r="A6" t="s">
        <v>17</v>
      </c>
      <c r="C6" s="5" t="s">
        <v>603</v>
      </c>
      <c s="5" t="s">
        <v>602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436.54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604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307.05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605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429</v>
      </c>
      <c s="7" t="s">
        <v>44</v>
      </c>
      <c s="7" t="s">
        <v>430</v>
      </c>
      <c s="7" t="s">
        <v>298</v>
      </c>
      <c s="10">
        <v>114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606</v>
      </c>
    </row>
    <row r="21" spans="1:16" ht="12.75">
      <c r="A21" s="7">
        <v>4</v>
      </c>
      <c s="7" t="s">
        <v>432</v>
      </c>
      <c s="7" t="s">
        <v>59</v>
      </c>
      <c s="7" t="s">
        <v>541</v>
      </c>
      <c s="7" t="s">
        <v>298</v>
      </c>
      <c s="10">
        <v>16.6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607</v>
      </c>
    </row>
    <row r="23" spans="1:16" ht="12.75">
      <c r="A23" s="7">
        <v>5</v>
      </c>
      <c s="7" t="s">
        <v>432</v>
      </c>
      <c s="7" t="s">
        <v>61</v>
      </c>
      <c s="7" t="s">
        <v>433</v>
      </c>
      <c s="7" t="s">
        <v>298</v>
      </c>
      <c s="10">
        <v>307.05</v>
      </c>
      <c s="14"/>
      <c s="13">
        <f>ROUND((G23*F23),2)</f>
      </c>
      <c r="O23">
        <f>rekapitulace!H8</f>
      </c>
      <c>
        <f>O23/100*H23</f>
      </c>
    </row>
    <row r="24" spans="4:4" ht="255">
      <c r="D24" s="15" t="s">
        <v>608</v>
      </c>
    </row>
    <row r="25" spans="1:16" ht="12.75">
      <c r="A25" s="7">
        <v>6</v>
      </c>
      <c s="7" t="s">
        <v>609</v>
      </c>
      <c s="7" t="s">
        <v>44</v>
      </c>
      <c s="7" t="s">
        <v>610</v>
      </c>
      <c s="7" t="s">
        <v>298</v>
      </c>
      <c s="10">
        <v>312</v>
      </c>
      <c s="14"/>
      <c s="13">
        <f>ROUND((G25*F25),2)</f>
      </c>
      <c r="O25">
        <f>rekapitulace!H8</f>
      </c>
      <c>
        <f>O25/100*H25</f>
      </c>
    </row>
    <row r="26" spans="4:4" ht="76.5">
      <c r="D26" s="15" t="s">
        <v>611</v>
      </c>
    </row>
    <row r="27" spans="1:16" ht="12.75">
      <c r="A27" s="7">
        <v>7</v>
      </c>
      <c s="7" t="s">
        <v>435</v>
      </c>
      <c s="7" t="s">
        <v>44</v>
      </c>
      <c s="7" t="s">
        <v>436</v>
      </c>
      <c s="7" t="s">
        <v>298</v>
      </c>
      <c s="10">
        <v>17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612</v>
      </c>
    </row>
    <row r="29" spans="1:16" ht="12.75">
      <c r="A29" s="7">
        <v>8</v>
      </c>
      <c s="7" t="s">
        <v>438</v>
      </c>
      <c s="7" t="s">
        <v>44</v>
      </c>
      <c s="7" t="s">
        <v>439</v>
      </c>
      <c s="7" t="s">
        <v>298</v>
      </c>
      <c s="10">
        <v>436.54</v>
      </c>
      <c s="14"/>
      <c s="13">
        <f>ROUND((G29*F29),2)</f>
      </c>
      <c r="O29">
        <f>rekapitulace!H8</f>
      </c>
      <c>
        <f>O29/100*H29</f>
      </c>
    </row>
    <row r="30" spans="4:4" ht="293.25">
      <c r="D30" s="15" t="s">
        <v>613</v>
      </c>
    </row>
    <row r="31" spans="1:16" ht="12.75">
      <c r="A31" s="7">
        <v>9</v>
      </c>
      <c s="7" t="s">
        <v>441</v>
      </c>
      <c s="7" t="s">
        <v>44</v>
      </c>
      <c s="7" t="s">
        <v>442</v>
      </c>
      <c s="7" t="s">
        <v>298</v>
      </c>
      <c s="10">
        <v>114</v>
      </c>
      <c s="14"/>
      <c s="13">
        <f>ROUND((G31*F31),2)</f>
      </c>
      <c r="O31">
        <f>rekapitulace!H8</f>
      </c>
      <c>
        <f>O31/100*H31</f>
      </c>
    </row>
    <row r="32" spans="4:4" ht="76.5">
      <c r="D32" s="15" t="s">
        <v>614</v>
      </c>
    </row>
    <row r="33" spans="1:16" ht="12.75">
      <c r="A33" s="7">
        <v>10</v>
      </c>
      <c s="7" t="s">
        <v>444</v>
      </c>
      <c s="7" t="s">
        <v>44</v>
      </c>
      <c s="7" t="s">
        <v>445</v>
      </c>
      <c s="7" t="s">
        <v>298</v>
      </c>
      <c s="10">
        <v>27.3</v>
      </c>
      <c s="14"/>
      <c s="13">
        <f>ROUND((G33*F33),2)</f>
      </c>
      <c r="O33">
        <f>rekapitulace!H8</f>
      </c>
      <c>
        <f>O33/100*H33</f>
      </c>
    </row>
    <row r="34" spans="4:4" ht="51">
      <c r="D34" s="15" t="s">
        <v>615</v>
      </c>
    </row>
    <row r="35" spans="1:16" ht="12.75">
      <c r="A35" s="7">
        <v>11</v>
      </c>
      <c s="7" t="s">
        <v>616</v>
      </c>
      <c s="7" t="s">
        <v>44</v>
      </c>
      <c s="7" t="s">
        <v>617</v>
      </c>
      <c s="7" t="s">
        <v>298</v>
      </c>
      <c s="10">
        <v>172.21</v>
      </c>
      <c s="14"/>
      <c s="13">
        <f>ROUND((G35*F35),2)</f>
      </c>
      <c r="O35">
        <f>rekapitulace!H8</f>
      </c>
      <c>
        <f>O35/100*H35</f>
      </c>
    </row>
    <row r="36" spans="4:4" ht="191.25">
      <c r="D36" s="15" t="s">
        <v>618</v>
      </c>
    </row>
    <row r="37" spans="1:16" ht="12.75">
      <c r="A37" s="7">
        <v>12</v>
      </c>
      <c s="7" t="s">
        <v>447</v>
      </c>
      <c s="7" t="s">
        <v>44</v>
      </c>
      <c s="7" t="s">
        <v>448</v>
      </c>
      <c s="7" t="s">
        <v>298</v>
      </c>
      <c s="10">
        <v>207.394</v>
      </c>
      <c s="14"/>
      <c s="13">
        <f>ROUND((G37*F37),2)</f>
      </c>
      <c r="O37">
        <f>rekapitulace!H8</f>
      </c>
      <c>
        <f>O37/100*H37</f>
      </c>
    </row>
    <row r="38" spans="4:4" ht="242.25">
      <c r="D38" s="15" t="s">
        <v>619</v>
      </c>
    </row>
    <row r="39" spans="1:16" ht="12.75">
      <c r="A39" s="7">
        <v>13</v>
      </c>
      <c s="7" t="s">
        <v>450</v>
      </c>
      <c s="7" t="s">
        <v>44</v>
      </c>
      <c s="7" t="s">
        <v>451</v>
      </c>
      <c s="7" t="s">
        <v>452</v>
      </c>
      <c s="10">
        <v>1026</v>
      </c>
      <c s="14"/>
      <c s="13">
        <f>ROUND((G39*F39),2)</f>
      </c>
      <c r="O39">
        <f>rekapitulace!H8</f>
      </c>
      <c>
        <f>O39/100*H39</f>
      </c>
    </row>
    <row r="40" spans="4:4" ht="255">
      <c r="D40" s="15" t="s">
        <v>620</v>
      </c>
    </row>
    <row r="41" spans="1:16" ht="12.75">
      <c r="A41" s="7">
        <v>14</v>
      </c>
      <c s="7" t="s">
        <v>547</v>
      </c>
      <c s="7" t="s">
        <v>44</v>
      </c>
      <c s="7" t="s">
        <v>548</v>
      </c>
      <c s="7" t="s">
        <v>298</v>
      </c>
      <c s="10">
        <v>16.6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621</v>
      </c>
    </row>
    <row r="43" spans="1:16" ht="12.75" customHeight="1">
      <c r="A43" s="16"/>
      <c s="16"/>
      <c s="16" t="s">
        <v>24</v>
      </c>
      <c s="16" t="s">
        <v>428</v>
      </c>
      <c s="16"/>
      <c s="16"/>
      <c s="16"/>
      <c s="16">
        <f>SUM(H19:H42)</f>
      </c>
      <c r="P43">
        <f>ROUND(SUM(P19:P42),2)</f>
      </c>
    </row>
    <row r="45" spans="1:8" ht="12.75" customHeight="1">
      <c r="A45" s="9"/>
      <c s="9"/>
      <c s="9" t="s">
        <v>34</v>
      </c>
      <c s="9" t="s">
        <v>454</v>
      </c>
      <c s="9"/>
      <c s="11"/>
      <c s="9"/>
      <c s="11"/>
    </row>
    <row r="46" spans="1:16" ht="12.75">
      <c r="A46" s="7">
        <v>15</v>
      </c>
      <c s="7" t="s">
        <v>455</v>
      </c>
      <c s="7" t="s">
        <v>44</v>
      </c>
      <c s="7" t="s">
        <v>622</v>
      </c>
      <c s="7" t="s">
        <v>106</v>
      </c>
      <c s="10">
        <v>63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623</v>
      </c>
    </row>
    <row r="48" spans="1:16" ht="12.75">
      <c r="A48" s="7">
        <v>16</v>
      </c>
      <c s="7" t="s">
        <v>624</v>
      </c>
      <c s="7" t="s">
        <v>44</v>
      </c>
      <c s="7" t="s">
        <v>625</v>
      </c>
      <c s="7" t="s">
        <v>452</v>
      </c>
      <c s="10">
        <v>156</v>
      </c>
      <c s="14"/>
      <c s="13">
        <f>ROUND((G48*F48),2)</f>
      </c>
      <c r="O48">
        <f>rekapitulace!H8</f>
      </c>
      <c>
        <f>O48/100*H48</f>
      </c>
    </row>
    <row r="49" spans="4:4" ht="76.5">
      <c r="D49" s="15" t="s">
        <v>626</v>
      </c>
    </row>
    <row r="50" spans="1:16" ht="12.75">
      <c r="A50" s="7">
        <v>17</v>
      </c>
      <c s="7" t="s">
        <v>627</v>
      </c>
      <c s="7" t="s">
        <v>44</v>
      </c>
      <c s="7" t="s">
        <v>628</v>
      </c>
      <c s="7" t="s">
        <v>298</v>
      </c>
      <c s="10">
        <v>29.25</v>
      </c>
      <c s="14"/>
      <c s="13">
        <f>ROUND((G50*F50),2)</f>
      </c>
      <c r="O50">
        <f>rekapitulace!H8</f>
      </c>
      <c>
        <f>O50/100*H50</f>
      </c>
    </row>
    <row r="51" spans="4:4" ht="76.5">
      <c r="D51" s="15" t="s">
        <v>629</v>
      </c>
    </row>
    <row r="52" spans="1:16" ht="12.75" customHeight="1">
      <c r="A52" s="16"/>
      <c s="16"/>
      <c s="16" t="s">
        <v>34</v>
      </c>
      <c s="16" t="s">
        <v>454</v>
      </c>
      <c s="16"/>
      <c s="16"/>
      <c s="16"/>
      <c s="16">
        <f>SUM(H46:H51)</f>
      </c>
      <c r="P52">
        <f>ROUND(SUM(P46:P51),2)</f>
      </c>
    </row>
    <row r="54" spans="1:8" ht="12.75" customHeight="1">
      <c r="A54" s="9"/>
      <c s="9"/>
      <c s="9" t="s">
        <v>35</v>
      </c>
      <c s="9" t="s">
        <v>630</v>
      </c>
      <c s="9"/>
      <c s="11"/>
      <c s="9"/>
      <c s="11"/>
    </row>
    <row r="55" spans="1:16" ht="12.75">
      <c r="A55" s="7">
        <v>18</v>
      </c>
      <c s="7" t="s">
        <v>631</v>
      </c>
      <c s="7" t="s">
        <v>44</v>
      </c>
      <c s="7" t="s">
        <v>632</v>
      </c>
      <c s="7" t="s">
        <v>298</v>
      </c>
      <c s="10">
        <v>32</v>
      </c>
      <c s="14"/>
      <c s="13">
        <f>ROUND((G55*F55),2)</f>
      </c>
      <c r="O55">
        <f>rekapitulace!H8</f>
      </c>
      <c>
        <f>O55/100*H55</f>
      </c>
    </row>
    <row r="56" spans="4:4" ht="76.5">
      <c r="D56" s="15" t="s">
        <v>633</v>
      </c>
    </row>
    <row r="57" spans="1:16" ht="12.75">
      <c r="A57" s="7">
        <v>19</v>
      </c>
      <c s="7" t="s">
        <v>634</v>
      </c>
      <c s="7" t="s">
        <v>44</v>
      </c>
      <c s="7" t="s">
        <v>635</v>
      </c>
      <c s="7" t="s">
        <v>636</v>
      </c>
      <c s="10">
        <v>3.84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637</v>
      </c>
    </row>
    <row r="59" spans="1:16" ht="12.75">
      <c r="A59" s="7">
        <v>20</v>
      </c>
      <c s="7" t="s">
        <v>638</v>
      </c>
      <c s="7" t="s">
        <v>44</v>
      </c>
      <c s="7" t="s">
        <v>639</v>
      </c>
      <c s="7" t="s">
        <v>298</v>
      </c>
      <c s="10">
        <v>70</v>
      </c>
      <c s="14"/>
      <c s="13">
        <f>ROUND((G59*F59),2)</f>
      </c>
      <c r="O59">
        <f>rekapitulace!H8</f>
      </c>
      <c>
        <f>O59/100*H59</f>
      </c>
    </row>
    <row r="60" spans="4:4" ht="76.5">
      <c r="D60" s="15" t="s">
        <v>640</v>
      </c>
    </row>
    <row r="61" spans="1:16" ht="12.75">
      <c r="A61" s="7">
        <v>21</v>
      </c>
      <c s="7" t="s">
        <v>641</v>
      </c>
      <c s="7" t="s">
        <v>44</v>
      </c>
      <c s="7" t="s">
        <v>642</v>
      </c>
      <c s="7" t="s">
        <v>298</v>
      </c>
      <c s="10">
        <v>0.176</v>
      </c>
      <c s="14"/>
      <c s="13">
        <f>ROUND((G61*F61),2)</f>
      </c>
      <c r="O61">
        <f>rekapitulace!H8</f>
      </c>
      <c>
        <f>O61/100*H61</f>
      </c>
    </row>
    <row r="62" spans="4:4" ht="89.25">
      <c r="D62" s="15" t="s">
        <v>643</v>
      </c>
    </row>
    <row r="63" spans="1:16" ht="12.75">
      <c r="A63" s="7">
        <v>22</v>
      </c>
      <c s="7" t="s">
        <v>644</v>
      </c>
      <c s="7" t="s">
        <v>44</v>
      </c>
      <c s="7" t="s">
        <v>645</v>
      </c>
      <c s="7" t="s">
        <v>298</v>
      </c>
      <c s="10">
        <v>146.25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646</v>
      </c>
    </row>
    <row r="65" spans="1:16" ht="12.75" customHeight="1">
      <c r="A65" s="16"/>
      <c s="16"/>
      <c s="16" t="s">
        <v>35</v>
      </c>
      <c s="16" t="s">
        <v>630</v>
      </c>
      <c s="16"/>
      <c s="16"/>
      <c s="16"/>
      <c s="16">
        <f>SUM(H55:H64)</f>
      </c>
      <c r="P65">
        <f>ROUND(SUM(P55:P64),2)</f>
      </c>
    </row>
    <row r="67" spans="1:8" ht="12.75" customHeight="1">
      <c r="A67" s="9"/>
      <c s="9"/>
      <c s="9" t="s">
        <v>36</v>
      </c>
      <c s="9" t="s">
        <v>458</v>
      </c>
      <c s="9"/>
      <c s="11"/>
      <c s="9"/>
      <c s="11"/>
    </row>
    <row r="68" spans="1:16" ht="12.75">
      <c r="A68" s="7">
        <v>23</v>
      </c>
      <c s="7" t="s">
        <v>647</v>
      </c>
      <c s="7" t="s">
        <v>44</v>
      </c>
      <c s="7" t="s">
        <v>648</v>
      </c>
      <c s="7" t="s">
        <v>298</v>
      </c>
      <c s="10">
        <v>5.44</v>
      </c>
      <c s="14"/>
      <c s="13">
        <f>ROUND((G68*F68),2)</f>
      </c>
      <c r="O68">
        <f>rekapitulace!H8</f>
      </c>
      <c>
        <f>O68/100*H68</f>
      </c>
    </row>
    <row r="69" spans="4:4" ht="229.5">
      <c r="D69" s="15" t="s">
        <v>649</v>
      </c>
    </row>
    <row r="70" spans="1:16" ht="12.75">
      <c r="A70" s="7">
        <v>24</v>
      </c>
      <c s="7" t="s">
        <v>650</v>
      </c>
      <c s="7" t="s">
        <v>44</v>
      </c>
      <c s="7" t="s">
        <v>651</v>
      </c>
      <c s="7" t="s">
        <v>298</v>
      </c>
      <c s="10">
        <v>48</v>
      </c>
      <c s="14"/>
      <c s="13">
        <f>ROUND((G70*F70),2)</f>
      </c>
      <c r="O70">
        <f>rekapitulace!H8</f>
      </c>
      <c>
        <f>O70/100*H70</f>
      </c>
    </row>
    <row r="71" spans="4:4" ht="76.5">
      <c r="D71" s="15" t="s">
        <v>652</v>
      </c>
    </row>
    <row r="72" spans="1:16" ht="12.75">
      <c r="A72" s="7">
        <v>25</v>
      </c>
      <c s="7" t="s">
        <v>653</v>
      </c>
      <c s="7" t="s">
        <v>44</v>
      </c>
      <c s="7" t="s">
        <v>654</v>
      </c>
      <c s="7" t="s">
        <v>636</v>
      </c>
      <c s="10">
        <v>2.637</v>
      </c>
      <c s="14"/>
      <c s="13">
        <f>ROUND((G72*F72),2)</f>
      </c>
      <c r="O72">
        <f>rekapitulace!H8</f>
      </c>
      <c>
        <f>O72/100*H72</f>
      </c>
    </row>
    <row r="73" spans="4:4" ht="127.5">
      <c r="D73" s="15" t="s">
        <v>655</v>
      </c>
    </row>
    <row r="74" spans="1:16" ht="12.75">
      <c r="A74" s="7">
        <v>26</v>
      </c>
      <c s="7" t="s">
        <v>459</v>
      </c>
      <c s="7" t="s">
        <v>44</v>
      </c>
      <c s="7" t="s">
        <v>460</v>
      </c>
      <c s="7" t="s">
        <v>298</v>
      </c>
      <c s="10">
        <v>1.7</v>
      </c>
      <c s="14"/>
      <c s="13">
        <f>ROUND((G74*F74),2)</f>
      </c>
      <c r="O74">
        <f>rekapitulace!H8</f>
      </c>
      <c>
        <f>O74/100*H74</f>
      </c>
    </row>
    <row r="75" spans="4:4" ht="63.75">
      <c r="D75" s="15" t="s">
        <v>656</v>
      </c>
    </row>
    <row r="76" spans="1:16" ht="12.75" customHeight="1">
      <c r="A76" s="16"/>
      <c s="16"/>
      <c s="16" t="s">
        <v>36</v>
      </c>
      <c s="16" t="s">
        <v>458</v>
      </c>
      <c s="16"/>
      <c s="16"/>
      <c s="16"/>
      <c s="16">
        <f>SUM(H68:H75)</f>
      </c>
      <c r="P76">
        <f>ROUND(SUM(P68:P75),2)</f>
      </c>
    </row>
    <row r="78" spans="1:8" ht="12.75" customHeight="1">
      <c r="A78" s="9"/>
      <c s="9"/>
      <c s="9" t="s">
        <v>37</v>
      </c>
      <c s="9" t="s">
        <v>462</v>
      </c>
      <c s="9"/>
      <c s="11"/>
      <c s="9"/>
      <c s="11"/>
    </row>
    <row r="79" spans="1:16" ht="12.75">
      <c r="A79" s="7">
        <v>27</v>
      </c>
      <c s="7" t="s">
        <v>463</v>
      </c>
      <c s="7" t="s">
        <v>44</v>
      </c>
      <c s="7" t="s">
        <v>551</v>
      </c>
      <c s="7" t="s">
        <v>452</v>
      </c>
      <c s="10">
        <v>233</v>
      </c>
      <c s="14"/>
      <c s="13">
        <f>ROUND((G79*F79),2)</f>
      </c>
      <c r="O79">
        <f>rekapitulace!H8</f>
      </c>
      <c>
        <f>O79/100*H79</f>
      </c>
    </row>
    <row r="80" spans="4:4" ht="191.25">
      <c r="D80" s="15" t="s">
        <v>657</v>
      </c>
    </row>
    <row r="81" spans="1:16" ht="12.75">
      <c r="A81" s="7">
        <v>28</v>
      </c>
      <c s="7" t="s">
        <v>466</v>
      </c>
      <c s="7" t="s">
        <v>44</v>
      </c>
      <c s="7" t="s">
        <v>467</v>
      </c>
      <c s="7" t="s">
        <v>298</v>
      </c>
      <c s="10">
        <v>261.06</v>
      </c>
      <c s="14"/>
      <c s="13">
        <f>ROUND((G81*F81),2)</f>
      </c>
      <c r="O81">
        <f>rekapitulace!H8</f>
      </c>
      <c>
        <f>O81/100*H81</f>
      </c>
    </row>
    <row r="82" spans="4:4" ht="267.75">
      <c r="D82" s="15" t="s">
        <v>658</v>
      </c>
    </row>
    <row r="83" spans="1:16" ht="12.75">
      <c r="A83" s="7">
        <v>29</v>
      </c>
      <c s="7" t="s">
        <v>659</v>
      </c>
      <c s="7" t="s">
        <v>44</v>
      </c>
      <c s="7" t="s">
        <v>660</v>
      </c>
      <c s="7" t="s">
        <v>452</v>
      </c>
      <c s="10">
        <v>41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661</v>
      </c>
    </row>
    <row r="85" spans="1:16" ht="12.75">
      <c r="A85" s="7">
        <v>30</v>
      </c>
      <c s="7" t="s">
        <v>472</v>
      </c>
      <c s="7" t="s">
        <v>44</v>
      </c>
      <c s="7" t="s">
        <v>473</v>
      </c>
      <c s="7" t="s">
        <v>452</v>
      </c>
      <c s="10">
        <v>233</v>
      </c>
      <c s="14"/>
      <c s="13">
        <f>ROUND((G85*F85),2)</f>
      </c>
      <c r="O85">
        <f>rekapitulace!H8</f>
      </c>
      <c>
        <f>O85/100*H85</f>
      </c>
    </row>
    <row r="86" spans="4:4" ht="191.25">
      <c r="D86" s="15" t="s">
        <v>657</v>
      </c>
    </row>
    <row r="87" spans="1:16" ht="12.75">
      <c r="A87" s="7">
        <v>31</v>
      </c>
      <c s="7" t="s">
        <v>554</v>
      </c>
      <c s="7" t="s">
        <v>44</v>
      </c>
      <c s="7" t="s">
        <v>555</v>
      </c>
      <c s="7" t="s">
        <v>452</v>
      </c>
      <c s="10">
        <v>466</v>
      </c>
      <c s="14"/>
      <c s="13">
        <f>ROUND((G87*F87),2)</f>
      </c>
      <c r="O87">
        <f>rekapitulace!H8</f>
      </c>
      <c>
        <f>O87/100*H87</f>
      </c>
    </row>
    <row r="88" spans="4:4" ht="204">
      <c r="D88" s="15" t="s">
        <v>662</v>
      </c>
    </row>
    <row r="89" spans="1:16" ht="12.75">
      <c r="A89" s="7">
        <v>32</v>
      </c>
      <c s="7" t="s">
        <v>557</v>
      </c>
      <c s="7" t="s">
        <v>44</v>
      </c>
      <c s="7" t="s">
        <v>558</v>
      </c>
      <c s="7" t="s">
        <v>452</v>
      </c>
      <c s="10">
        <v>233</v>
      </c>
      <c s="14"/>
      <c s="13">
        <f>ROUND((G89*F89),2)</f>
      </c>
      <c r="O89">
        <f>rekapitulace!H8</f>
      </c>
      <c>
        <f>O89/100*H89</f>
      </c>
    </row>
    <row r="90" spans="4:4" ht="191.25">
      <c r="D90" s="15" t="s">
        <v>657</v>
      </c>
    </row>
    <row r="91" spans="1:16" ht="12.75">
      <c r="A91" s="7">
        <v>33</v>
      </c>
      <c s="7" t="s">
        <v>559</v>
      </c>
      <c s="7" t="s">
        <v>44</v>
      </c>
      <c s="7" t="s">
        <v>560</v>
      </c>
      <c s="7" t="s">
        <v>452</v>
      </c>
      <c s="10">
        <v>233</v>
      </c>
      <c s="14"/>
      <c s="13">
        <f>ROUND((G91*F91),2)</f>
      </c>
      <c r="O91">
        <f>rekapitulace!H8</f>
      </c>
      <c>
        <f>O91/100*H91</f>
      </c>
    </row>
    <row r="92" spans="4:4" ht="191.25">
      <c r="D92" s="15" t="s">
        <v>657</v>
      </c>
    </row>
    <row r="93" spans="1:16" ht="12.75">
      <c r="A93" s="7">
        <v>34</v>
      </c>
      <c s="7" t="s">
        <v>561</v>
      </c>
      <c s="7" t="s">
        <v>44</v>
      </c>
      <c s="7" t="s">
        <v>562</v>
      </c>
      <c s="7" t="s">
        <v>452</v>
      </c>
      <c s="10">
        <v>233</v>
      </c>
      <c s="14"/>
      <c s="13">
        <f>ROUND((G93*F93),2)</f>
      </c>
      <c r="O93">
        <f>rekapitulace!H8</f>
      </c>
      <c>
        <f>O93/100*H93</f>
      </c>
    </row>
    <row r="94" spans="4:4" ht="191.25">
      <c r="D94" s="15" t="s">
        <v>657</v>
      </c>
    </row>
    <row r="95" spans="1:16" ht="12.75">
      <c r="A95" s="7">
        <v>35</v>
      </c>
      <c s="7" t="s">
        <v>483</v>
      </c>
      <c s="7" t="s">
        <v>44</v>
      </c>
      <c s="7" t="s">
        <v>484</v>
      </c>
      <c s="7" t="s">
        <v>452</v>
      </c>
      <c s="10">
        <v>233</v>
      </c>
      <c s="14"/>
      <c s="13">
        <f>ROUND((G95*F95),2)</f>
      </c>
      <c r="O95">
        <f>rekapitulace!H8</f>
      </c>
      <c>
        <f>O95/100*H95</f>
      </c>
    </row>
    <row r="96" spans="4:4" ht="76.5">
      <c r="D96" s="15" t="s">
        <v>663</v>
      </c>
    </row>
    <row r="97" spans="1:16" ht="12.75">
      <c r="A97" s="7">
        <v>36</v>
      </c>
      <c s="7" t="s">
        <v>564</v>
      </c>
      <c s="7" t="s">
        <v>44</v>
      </c>
      <c s="7" t="s">
        <v>565</v>
      </c>
      <c s="7" t="s">
        <v>452</v>
      </c>
      <c s="10">
        <v>10</v>
      </c>
      <c s="14"/>
      <c s="13">
        <f>ROUND((G97*F97),2)</f>
      </c>
      <c r="O97">
        <f>rekapitulace!H8</f>
      </c>
      <c>
        <f>O97/100*H97</f>
      </c>
    </row>
    <row r="98" spans="4:4" ht="63.75">
      <c r="D98" s="15" t="s">
        <v>664</v>
      </c>
    </row>
    <row r="99" spans="1:16" ht="12.75">
      <c r="A99" s="7">
        <v>37</v>
      </c>
      <c s="7" t="s">
        <v>567</v>
      </c>
      <c s="7" t="s">
        <v>44</v>
      </c>
      <c s="7" t="s">
        <v>568</v>
      </c>
      <c s="7" t="s">
        <v>452</v>
      </c>
      <c s="10">
        <v>635</v>
      </c>
      <c s="14"/>
      <c s="13">
        <f>ROUND((G99*F99),2)</f>
      </c>
      <c r="O99">
        <f>rekapitulace!H8</f>
      </c>
      <c>
        <f>O99/100*H99</f>
      </c>
    </row>
    <row r="100" spans="4:4" ht="51">
      <c r="D100" s="15" t="s">
        <v>665</v>
      </c>
    </row>
    <row r="101" spans="1:16" ht="12.75">
      <c r="A101" s="7">
        <v>38</v>
      </c>
      <c s="7" t="s">
        <v>570</v>
      </c>
      <c s="7" t="s">
        <v>59</v>
      </c>
      <c s="7" t="s">
        <v>571</v>
      </c>
      <c s="7" t="s">
        <v>452</v>
      </c>
      <c s="10">
        <v>8</v>
      </c>
      <c s="14"/>
      <c s="13">
        <f>ROUND((G101*F101),2)</f>
      </c>
      <c r="O101">
        <f>rekapitulace!H8</f>
      </c>
      <c>
        <f>O101/100*H101</f>
      </c>
    </row>
    <row r="102" spans="4:4" ht="38.25">
      <c r="D102" s="15" t="s">
        <v>666</v>
      </c>
    </row>
    <row r="103" spans="1:16" ht="12.75">
      <c r="A103" s="7">
        <v>39</v>
      </c>
      <c s="7" t="s">
        <v>570</v>
      </c>
      <c s="7" t="s">
        <v>61</v>
      </c>
      <c s="7" t="s">
        <v>667</v>
      </c>
      <c s="7" t="s">
        <v>452</v>
      </c>
      <c s="10">
        <v>53</v>
      </c>
      <c s="14"/>
      <c s="13">
        <f>ROUND((G103*F103),2)</f>
      </c>
      <c r="O103">
        <f>rekapitulace!H8</f>
      </c>
      <c>
        <f>O103/100*H103</f>
      </c>
    </row>
    <row r="104" spans="4:4" ht="38.25">
      <c r="D104" s="15" t="s">
        <v>668</v>
      </c>
    </row>
    <row r="105" spans="1:16" ht="12.75">
      <c r="A105" s="7">
        <v>40</v>
      </c>
      <c s="7" t="s">
        <v>573</v>
      </c>
      <c s="7" t="s">
        <v>44</v>
      </c>
      <c s="7" t="s">
        <v>574</v>
      </c>
      <c s="7" t="s">
        <v>452</v>
      </c>
      <c s="10">
        <v>26</v>
      </c>
      <c s="14"/>
      <c s="13">
        <f>ROUND((G105*F105),2)</f>
      </c>
      <c r="O105">
        <f>rekapitulace!H8</f>
      </c>
      <c>
        <f>O105/100*H105</f>
      </c>
    </row>
    <row r="106" spans="4:4" ht="38.25">
      <c r="D106" s="15" t="s">
        <v>669</v>
      </c>
    </row>
    <row r="107" spans="1:16" ht="12.75">
      <c r="A107" s="7">
        <v>41</v>
      </c>
      <c s="7" t="s">
        <v>576</v>
      </c>
      <c s="7" t="s">
        <v>44</v>
      </c>
      <c s="7" t="s">
        <v>577</v>
      </c>
      <c s="7" t="s">
        <v>452</v>
      </c>
      <c s="10">
        <v>4</v>
      </c>
      <c s="14"/>
      <c s="13">
        <f>ROUND((G107*F107),2)</f>
      </c>
      <c r="O107">
        <f>rekapitulace!H8</f>
      </c>
      <c>
        <f>O107/100*H107</f>
      </c>
    </row>
    <row r="108" spans="4:4" ht="38.25">
      <c r="D108" s="15" t="s">
        <v>670</v>
      </c>
    </row>
    <row r="109" spans="1:16" ht="12.75">
      <c r="A109" s="7">
        <v>42</v>
      </c>
      <c s="7" t="s">
        <v>579</v>
      </c>
      <c s="7" t="s">
        <v>44</v>
      </c>
      <c s="7" t="s">
        <v>580</v>
      </c>
      <c s="7" t="s">
        <v>452</v>
      </c>
      <c s="10">
        <v>12</v>
      </c>
      <c s="14"/>
      <c s="13">
        <f>ROUND((G109*F109),2)</f>
      </c>
      <c r="O109">
        <f>rekapitulace!H8</f>
      </c>
      <c>
        <f>O109/100*H109</f>
      </c>
    </row>
    <row r="110" spans="4:4" ht="38.25">
      <c r="D110" s="15" t="s">
        <v>671</v>
      </c>
    </row>
    <row r="111" spans="1:16" ht="12.75">
      <c r="A111" s="7">
        <v>43</v>
      </c>
      <c s="7" t="s">
        <v>486</v>
      </c>
      <c s="7" t="s">
        <v>44</v>
      </c>
      <c s="7" t="s">
        <v>487</v>
      </c>
      <c s="7" t="s">
        <v>106</v>
      </c>
      <c s="10">
        <v>6.5</v>
      </c>
      <c s="14"/>
      <c s="13">
        <f>ROUND((G111*F111),2)</f>
      </c>
      <c r="O111">
        <f>rekapitulace!H8</f>
      </c>
      <c>
        <f>O111/100*H111</f>
      </c>
    </row>
    <row r="112" spans="4:4" ht="63.75">
      <c r="D112" s="15" t="s">
        <v>672</v>
      </c>
    </row>
    <row r="113" spans="1:16" ht="12.75" customHeight="1">
      <c r="A113" s="16"/>
      <c s="16"/>
      <c s="16" t="s">
        <v>37</v>
      </c>
      <c s="16" t="s">
        <v>462</v>
      </c>
      <c s="16"/>
      <c s="16"/>
      <c s="16"/>
      <c s="16">
        <f>SUM(H79:H112)</f>
      </c>
      <c r="P113">
        <f>ROUND(SUM(P79:P112),2)</f>
      </c>
    </row>
    <row r="115" spans="1:8" ht="12.75" customHeight="1">
      <c r="A115" s="9"/>
      <c s="9"/>
      <c s="9" t="s">
        <v>39</v>
      </c>
      <c s="9" t="s">
        <v>583</v>
      </c>
      <c s="9"/>
      <c s="11"/>
      <c s="9"/>
      <c s="11"/>
    </row>
    <row r="116" spans="1:16" ht="12.75">
      <c r="A116" s="7">
        <v>44</v>
      </c>
      <c s="7" t="s">
        <v>673</v>
      </c>
      <c s="7" t="s">
        <v>44</v>
      </c>
      <c s="7" t="s">
        <v>674</v>
      </c>
      <c s="7" t="s">
        <v>452</v>
      </c>
      <c s="10">
        <v>720</v>
      </c>
      <c s="14"/>
      <c s="13">
        <f>ROUND((G116*F116),2)</f>
      </c>
      <c r="O116">
        <f>rekapitulace!H8</f>
      </c>
      <c>
        <f>O116/100*H116</f>
      </c>
    </row>
    <row r="117" spans="4:4" ht="89.25">
      <c r="D117" s="15" t="s">
        <v>675</v>
      </c>
    </row>
    <row r="118" spans="1:16" ht="12.75">
      <c r="A118" s="7">
        <v>45</v>
      </c>
      <c s="7" t="s">
        <v>584</v>
      </c>
      <c s="7" t="s">
        <v>44</v>
      </c>
      <c s="7" t="s">
        <v>585</v>
      </c>
      <c s="7" t="s">
        <v>452</v>
      </c>
      <c s="10">
        <v>630</v>
      </c>
      <c s="14"/>
      <c s="13">
        <f>ROUND((G118*F118),2)</f>
      </c>
      <c r="O118">
        <f>rekapitulace!H8</f>
      </c>
      <c>
        <f>O118/100*H118</f>
      </c>
    </row>
    <row r="119" spans="4:4" ht="204">
      <c r="D119" s="15" t="s">
        <v>676</v>
      </c>
    </row>
    <row r="120" spans="1:16" ht="12.75" customHeight="1">
      <c r="A120" s="16"/>
      <c s="16"/>
      <c s="16" t="s">
        <v>39</v>
      </c>
      <c s="16" t="s">
        <v>583</v>
      </c>
      <c s="16"/>
      <c s="16"/>
      <c s="16"/>
      <c s="16">
        <f>SUM(H116:H119)</f>
      </c>
      <c r="P120">
        <f>ROUND(SUM(P116:P119),2)</f>
      </c>
    </row>
    <row r="122" spans="1:8" ht="12.75" customHeight="1">
      <c r="A122" s="9"/>
      <c s="9"/>
      <c s="9" t="s">
        <v>40</v>
      </c>
      <c s="9" t="s">
        <v>489</v>
      </c>
      <c s="9"/>
      <c s="11"/>
      <c s="9"/>
      <c s="11"/>
    </row>
    <row r="123" spans="1:16" ht="12.75">
      <c r="A123" s="7">
        <v>46</v>
      </c>
      <c s="7" t="s">
        <v>677</v>
      </c>
      <c s="7" t="s">
        <v>44</v>
      </c>
      <c s="7" t="s">
        <v>678</v>
      </c>
      <c s="7" t="s">
        <v>106</v>
      </c>
      <c s="10">
        <v>17</v>
      </c>
      <c s="14"/>
      <c s="13">
        <f>ROUND((G123*F123),2)</f>
      </c>
      <c r="O123">
        <f>rekapitulace!H8</f>
      </c>
      <c>
        <f>O123/100*H123</f>
      </c>
    </row>
    <row r="124" spans="4:4" ht="51">
      <c r="D124" s="15" t="s">
        <v>679</v>
      </c>
    </row>
    <row r="125" spans="1:16" ht="12.75">
      <c r="A125" s="7">
        <v>47</v>
      </c>
      <c s="7" t="s">
        <v>680</v>
      </c>
      <c s="7" t="s">
        <v>44</v>
      </c>
      <c s="7" t="s">
        <v>681</v>
      </c>
      <c s="7" t="s">
        <v>106</v>
      </c>
      <c s="10">
        <v>225</v>
      </c>
      <c s="14"/>
      <c s="13">
        <f>ROUND((G125*F125),2)</f>
      </c>
      <c r="O125">
        <f>rekapitulace!H8</f>
      </c>
      <c>
        <f>O125/100*H125</f>
      </c>
    </row>
    <row r="126" spans="4:4" ht="76.5">
      <c r="D126" s="15" t="s">
        <v>682</v>
      </c>
    </row>
    <row r="127" spans="1:16" ht="12.75">
      <c r="A127" s="7">
        <v>48</v>
      </c>
      <c s="7" t="s">
        <v>683</v>
      </c>
      <c s="7" t="s">
        <v>44</v>
      </c>
      <c s="7" t="s">
        <v>684</v>
      </c>
      <c s="7" t="s">
        <v>68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133</v>
      </c>
    </row>
    <row r="129" spans="1:16" ht="12.75">
      <c r="A129" s="7">
        <v>49</v>
      </c>
      <c s="7" t="s">
        <v>492</v>
      </c>
      <c s="7" t="s">
        <v>44</v>
      </c>
      <c s="7" t="s">
        <v>493</v>
      </c>
      <c s="7" t="s">
        <v>68</v>
      </c>
      <c s="10">
        <v>6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685</v>
      </c>
    </row>
    <row r="131" spans="1:16" ht="12.75">
      <c r="A131" s="7">
        <v>50</v>
      </c>
      <c s="7" t="s">
        <v>686</v>
      </c>
      <c s="7" t="s">
        <v>44</v>
      </c>
      <c s="7" t="s">
        <v>687</v>
      </c>
      <c s="7" t="s">
        <v>68</v>
      </c>
      <c s="10">
        <v>5</v>
      </c>
      <c s="14"/>
      <c s="13">
        <f>ROUND((G131*F131),2)</f>
      </c>
      <c r="O131">
        <f>rekapitulace!H8</f>
      </c>
      <c>
        <f>O131/100*H131</f>
      </c>
    </row>
    <row r="132" spans="4:4" ht="153">
      <c r="D132" s="15" t="s">
        <v>688</v>
      </c>
    </row>
    <row r="133" spans="1:16" ht="12.75">
      <c r="A133" s="7">
        <v>51</v>
      </c>
      <c s="7" t="s">
        <v>689</v>
      </c>
      <c s="7" t="s">
        <v>44</v>
      </c>
      <c s="7" t="s">
        <v>690</v>
      </c>
      <c s="7" t="s">
        <v>68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133</v>
      </c>
    </row>
    <row r="135" spans="1:16" ht="12.75">
      <c r="A135" s="7">
        <v>52</v>
      </c>
      <c s="7" t="s">
        <v>691</v>
      </c>
      <c s="7" t="s">
        <v>44</v>
      </c>
      <c s="7" t="s">
        <v>692</v>
      </c>
      <c s="7" t="s">
        <v>68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133</v>
      </c>
    </row>
    <row r="137" spans="1:16" ht="12.75">
      <c r="A137" s="7">
        <v>53</v>
      </c>
      <c s="7" t="s">
        <v>494</v>
      </c>
      <c s="7" t="s">
        <v>44</v>
      </c>
      <c s="7" t="s">
        <v>495</v>
      </c>
      <c s="7" t="s">
        <v>68</v>
      </c>
      <c s="10">
        <v>1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133</v>
      </c>
    </row>
    <row r="139" spans="1:16" ht="12.75">
      <c r="A139" s="7">
        <v>54</v>
      </c>
      <c s="7" t="s">
        <v>496</v>
      </c>
      <c s="7" t="s">
        <v>44</v>
      </c>
      <c s="7" t="s">
        <v>497</v>
      </c>
      <c s="7" t="s">
        <v>68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133</v>
      </c>
    </row>
    <row r="141" spans="1:16" ht="12.75">
      <c r="A141" s="7">
        <v>55</v>
      </c>
      <c s="7" t="s">
        <v>693</v>
      </c>
      <c s="7" t="s">
        <v>44</v>
      </c>
      <c s="7" t="s">
        <v>694</v>
      </c>
      <c s="7" t="s">
        <v>106</v>
      </c>
      <c s="10">
        <v>17</v>
      </c>
      <c s="14"/>
      <c s="13">
        <f>ROUND((G141*F141),2)</f>
      </c>
      <c r="O141">
        <f>rekapitulace!H8</f>
      </c>
      <c>
        <f>O141/100*H141</f>
      </c>
    </row>
    <row r="142" spans="4:4" ht="51">
      <c r="D142" s="15" t="s">
        <v>695</v>
      </c>
    </row>
    <row r="143" spans="1:16" ht="12.75">
      <c r="A143" s="7">
        <v>56</v>
      </c>
      <c s="7" t="s">
        <v>500</v>
      </c>
      <c s="7" t="s">
        <v>44</v>
      </c>
      <c s="7" t="s">
        <v>501</v>
      </c>
      <c s="7" t="s">
        <v>106</v>
      </c>
      <c s="10">
        <v>17</v>
      </c>
      <c s="14"/>
      <c s="13">
        <f>ROUND((G143*F143),2)</f>
      </c>
      <c r="O143">
        <f>rekapitulace!H8</f>
      </c>
      <c>
        <f>O143/100*H143</f>
      </c>
    </row>
    <row r="144" spans="4:4" ht="38.25">
      <c r="D144" s="15" t="s">
        <v>696</v>
      </c>
    </row>
    <row r="145" spans="1:16" ht="12.75" customHeight="1">
      <c r="A145" s="16"/>
      <c s="16"/>
      <c s="16" t="s">
        <v>40</v>
      </c>
      <c s="16" t="s">
        <v>75</v>
      </c>
      <c s="16"/>
      <c s="16"/>
      <c s="16"/>
      <c s="16">
        <f>SUM(H123:H144)</f>
      </c>
      <c r="P145">
        <f>ROUND(SUM(P123:P144),2)</f>
      </c>
    </row>
    <row r="147" spans="1:8" ht="12.75" customHeight="1">
      <c r="A147" s="9"/>
      <c s="9"/>
      <c s="9" t="s">
        <v>83</v>
      </c>
      <c s="9" t="s">
        <v>82</v>
      </c>
      <c s="9"/>
      <c s="11"/>
      <c s="9"/>
      <c s="11"/>
    </row>
    <row r="148" spans="1:16" ht="12.75">
      <c r="A148" s="7">
        <v>57</v>
      </c>
      <c s="7" t="s">
        <v>587</v>
      </c>
      <c s="7" t="s">
        <v>44</v>
      </c>
      <c s="7" t="s">
        <v>588</v>
      </c>
      <c s="7" t="s">
        <v>106</v>
      </c>
      <c s="10">
        <v>4</v>
      </c>
      <c s="14"/>
      <c s="13">
        <f>ROUND((G148*F148),2)</f>
      </c>
      <c r="O148">
        <f>rekapitulace!H8</f>
      </c>
      <c>
        <f>O148/100*H148</f>
      </c>
    </row>
    <row r="149" spans="4:4" ht="51">
      <c r="D149" s="15" t="s">
        <v>697</v>
      </c>
    </row>
    <row r="150" spans="1:16" ht="12.75">
      <c r="A150" s="7">
        <v>58</v>
      </c>
      <c s="7" t="s">
        <v>698</v>
      </c>
      <c s="7" t="s">
        <v>59</v>
      </c>
      <c s="7" t="s">
        <v>699</v>
      </c>
      <c s="7" t="s">
        <v>106</v>
      </c>
      <c s="10">
        <v>16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700</v>
      </c>
    </row>
    <row r="152" spans="1:16" ht="12.75">
      <c r="A152" s="7">
        <v>59</v>
      </c>
      <c s="7" t="s">
        <v>698</v>
      </c>
      <c s="7" t="s">
        <v>61</v>
      </c>
      <c s="7" t="s">
        <v>701</v>
      </c>
      <c s="7" t="s">
        <v>106</v>
      </c>
      <c s="10">
        <v>39</v>
      </c>
      <c s="14"/>
      <c s="13">
        <f>ROUND((G152*F152),2)</f>
      </c>
      <c r="O152">
        <f>rekapitulace!H8</f>
      </c>
      <c>
        <f>O152/100*H152</f>
      </c>
    </row>
    <row r="153" spans="4:4" ht="63.75">
      <c r="D153" s="15" t="s">
        <v>702</v>
      </c>
    </row>
    <row r="154" spans="1:16" ht="12.75">
      <c r="A154" s="7">
        <v>60</v>
      </c>
      <c s="7" t="s">
        <v>703</v>
      </c>
      <c s="7" t="s">
        <v>44</v>
      </c>
      <c s="7" t="s">
        <v>704</v>
      </c>
      <c s="7" t="s">
        <v>106</v>
      </c>
      <c s="10">
        <v>200</v>
      </c>
      <c s="14"/>
      <c s="13">
        <f>ROUND((G154*F154),2)</f>
      </c>
      <c r="O154">
        <f>rekapitulace!H8</f>
      </c>
      <c>
        <f>O154/100*H154</f>
      </c>
    </row>
    <row r="155" spans="4:4" ht="89.25">
      <c r="D155" s="15" t="s">
        <v>705</v>
      </c>
    </row>
    <row r="156" spans="1:16" ht="12.75">
      <c r="A156" s="7">
        <v>61</v>
      </c>
      <c s="7" t="s">
        <v>706</v>
      </c>
      <c s="7" t="s">
        <v>44</v>
      </c>
      <c s="7" t="s">
        <v>707</v>
      </c>
      <c s="7" t="s">
        <v>68</v>
      </c>
      <c s="10">
        <v>2</v>
      </c>
      <c s="14"/>
      <c s="13">
        <f>ROUND((G156*F156),2)</f>
      </c>
      <c r="O156">
        <f>rekapitulace!H8</f>
      </c>
      <c>
        <f>O156/100*H156</f>
      </c>
    </row>
    <row r="157" spans="4:4" ht="51">
      <c r="D157" s="15" t="s">
        <v>708</v>
      </c>
    </row>
    <row r="158" spans="1:16" ht="12.75">
      <c r="A158" s="7">
        <v>62</v>
      </c>
      <c s="7" t="s">
        <v>503</v>
      </c>
      <c s="7" t="s">
        <v>44</v>
      </c>
      <c s="7" t="s">
        <v>504</v>
      </c>
      <c s="7" t="s">
        <v>68</v>
      </c>
      <c s="10">
        <v>3</v>
      </c>
      <c s="14"/>
      <c s="13">
        <f>ROUND((G158*F158),2)</f>
      </c>
      <c r="O158">
        <f>rekapitulace!H8</f>
      </c>
      <c>
        <f>O158/100*H158</f>
      </c>
    </row>
    <row r="159" spans="4:4" ht="25.5">
      <c r="D159" s="15" t="s">
        <v>72</v>
      </c>
    </row>
    <row r="160" spans="1:16" ht="12.75">
      <c r="A160" s="7">
        <v>63</v>
      </c>
      <c s="7" t="s">
        <v>709</v>
      </c>
      <c s="7" t="s">
        <v>44</v>
      </c>
      <c s="7" t="s">
        <v>710</v>
      </c>
      <c s="7" t="s">
        <v>68</v>
      </c>
      <c s="10">
        <v>2</v>
      </c>
      <c s="14"/>
      <c s="13">
        <f>ROUND((G160*F160),2)</f>
      </c>
      <c r="O160">
        <f>rekapitulace!H8</f>
      </c>
      <c>
        <f>O160/100*H160</f>
      </c>
    </row>
    <row r="161" spans="4:4" ht="25.5">
      <c r="D161" s="15" t="s">
        <v>102</v>
      </c>
    </row>
    <row r="162" spans="1:16" ht="12.75">
      <c r="A162" s="7">
        <v>64</v>
      </c>
      <c s="7" t="s">
        <v>509</v>
      </c>
      <c s="7" t="s">
        <v>44</v>
      </c>
      <c s="7" t="s">
        <v>510</v>
      </c>
      <c s="7" t="s">
        <v>68</v>
      </c>
      <c s="10">
        <v>5</v>
      </c>
      <c s="14"/>
      <c s="13">
        <f>ROUND((G162*F162),2)</f>
      </c>
      <c r="O162">
        <f>rekapitulace!H8</f>
      </c>
      <c>
        <f>O162/100*H162</f>
      </c>
    </row>
    <row r="163" spans="4:4" ht="25.5">
      <c r="D163" s="15" t="s">
        <v>164</v>
      </c>
    </row>
    <row r="164" spans="1:16" ht="12.75">
      <c r="A164" s="7">
        <v>65</v>
      </c>
      <c s="7" t="s">
        <v>711</v>
      </c>
      <c s="7" t="s">
        <v>44</v>
      </c>
      <c s="7" t="s">
        <v>712</v>
      </c>
      <c s="7" t="s">
        <v>106</v>
      </c>
      <c s="10">
        <v>42</v>
      </c>
      <c s="14"/>
      <c s="13">
        <f>ROUND((G164*F164),2)</f>
      </c>
      <c r="O164">
        <f>rekapitulace!H8</f>
      </c>
      <c>
        <f>O164/100*H164</f>
      </c>
    </row>
    <row r="165" spans="4:4" ht="25.5">
      <c r="D165" s="15" t="s">
        <v>407</v>
      </c>
    </row>
    <row r="166" spans="1:16" ht="12.75">
      <c r="A166" s="7">
        <v>66</v>
      </c>
      <c s="7" t="s">
        <v>713</v>
      </c>
      <c s="7" t="s">
        <v>44</v>
      </c>
      <c s="7" t="s">
        <v>714</v>
      </c>
      <c s="7" t="s">
        <v>298</v>
      </c>
      <c s="10">
        <v>16.32</v>
      </c>
      <c s="14"/>
      <c s="13">
        <f>ROUND((G166*F166),2)</f>
      </c>
      <c r="O166">
        <f>rekapitulace!H8</f>
      </c>
      <c>
        <f>O166/100*H166</f>
      </c>
    </row>
    <row r="167" spans="4:4" ht="38.25">
      <c r="D167" s="15" t="s">
        <v>715</v>
      </c>
    </row>
    <row r="168" spans="1:16" ht="12.75">
      <c r="A168" s="7">
        <v>67</v>
      </c>
      <c s="7" t="s">
        <v>591</v>
      </c>
      <c s="7" t="s">
        <v>44</v>
      </c>
      <c s="7" t="s">
        <v>592</v>
      </c>
      <c s="7" t="s">
        <v>106</v>
      </c>
      <c s="10">
        <v>171</v>
      </c>
      <c s="14"/>
      <c s="13">
        <f>ROUND((G168*F168),2)</f>
      </c>
      <c r="O168">
        <f>rekapitulace!H8</f>
      </c>
      <c>
        <f>O168/100*H168</f>
      </c>
    </row>
    <row r="169" spans="4:4" ht="76.5">
      <c r="D169" s="15" t="s">
        <v>716</v>
      </c>
    </row>
    <row r="170" spans="1:16" ht="12.75">
      <c r="A170" s="7">
        <v>68</v>
      </c>
      <c s="7" t="s">
        <v>594</v>
      </c>
      <c s="7" t="s">
        <v>44</v>
      </c>
      <c s="7" t="s">
        <v>595</v>
      </c>
      <c s="7" t="s">
        <v>106</v>
      </c>
      <c s="10">
        <v>72</v>
      </c>
      <c s="14"/>
      <c s="13">
        <f>ROUND((G170*F170),2)</f>
      </c>
      <c r="O170">
        <f>rekapitulace!H8</f>
      </c>
      <c>
        <f>O170/100*H170</f>
      </c>
    </row>
    <row r="171" spans="4:4" ht="25.5">
      <c r="D171" s="15" t="s">
        <v>717</v>
      </c>
    </row>
    <row r="172" spans="1:16" ht="12.75">
      <c r="A172" s="7">
        <v>69</v>
      </c>
      <c s="7" t="s">
        <v>520</v>
      </c>
      <c s="7" t="s">
        <v>44</v>
      </c>
      <c s="7" t="s">
        <v>521</v>
      </c>
      <c s="7" t="s">
        <v>106</v>
      </c>
      <c s="10">
        <v>22</v>
      </c>
      <c s="14"/>
      <c s="13">
        <f>ROUND((G172*F172),2)</f>
      </c>
      <c r="O172">
        <f>rekapitulace!H8</f>
      </c>
      <c>
        <f>O172/100*H172</f>
      </c>
    </row>
    <row r="173" spans="4:4" ht="25.5">
      <c r="D173" s="15" t="s">
        <v>270</v>
      </c>
    </row>
    <row r="174" spans="1:16" ht="12.75">
      <c r="A174" s="7">
        <v>70</v>
      </c>
      <c s="7" t="s">
        <v>531</v>
      </c>
      <c s="7" t="s">
        <v>44</v>
      </c>
      <c s="7" t="s">
        <v>532</v>
      </c>
      <c s="7" t="s">
        <v>106</v>
      </c>
      <c s="10">
        <v>6.5</v>
      </c>
      <c s="14"/>
      <c s="13">
        <f>ROUND((G174*F174),2)</f>
      </c>
      <c r="O174">
        <f>rekapitulace!H8</f>
      </c>
      <c>
        <f>O174/100*H174</f>
      </c>
    </row>
    <row r="175" spans="4:4" ht="51">
      <c r="D175" s="15" t="s">
        <v>718</v>
      </c>
    </row>
    <row r="176" spans="1:16" ht="12.75">
      <c r="A176" s="7">
        <v>71</v>
      </c>
      <c s="7" t="s">
        <v>719</v>
      </c>
      <c s="7" t="s">
        <v>44</v>
      </c>
      <c s="7" t="s">
        <v>720</v>
      </c>
      <c s="7" t="s">
        <v>106</v>
      </c>
      <c s="10">
        <v>2</v>
      </c>
      <c s="14"/>
      <c s="13">
        <f>ROUND((G176*F176),2)</f>
      </c>
      <c r="O176">
        <f>rekapitulace!H8</f>
      </c>
      <c>
        <f>O176/100*H176</f>
      </c>
    </row>
    <row r="177" spans="4:4" ht="38.25">
      <c r="D177" s="15" t="s">
        <v>721</v>
      </c>
    </row>
    <row r="178" spans="1:16" ht="12.75">
      <c r="A178" s="7">
        <v>72</v>
      </c>
      <c s="7" t="s">
        <v>598</v>
      </c>
      <c s="7" t="s">
        <v>59</v>
      </c>
      <c s="7" t="s">
        <v>599</v>
      </c>
      <c s="7" t="s">
        <v>106</v>
      </c>
      <c s="10">
        <v>30</v>
      </c>
      <c s="14"/>
      <c s="13">
        <f>ROUND((G178*F178),2)</f>
      </c>
      <c r="O178">
        <f>rekapitulace!H8</f>
      </c>
      <c>
        <f>O178/100*H178</f>
      </c>
    </row>
    <row r="179" spans="4:4" ht="25.5">
      <c r="D179" s="15" t="s">
        <v>181</v>
      </c>
    </row>
    <row r="180" spans="1:16" ht="12.75">
      <c r="A180" s="7">
        <v>73</v>
      </c>
      <c s="7" t="s">
        <v>722</v>
      </c>
      <c s="7" t="s">
        <v>44</v>
      </c>
      <c s="7" t="s">
        <v>723</v>
      </c>
      <c s="7" t="s">
        <v>452</v>
      </c>
      <c s="10">
        <v>9</v>
      </c>
      <c s="14"/>
      <c s="13">
        <f>ROUND((G180*F180),2)</f>
      </c>
      <c r="O180">
        <f>rekapitulace!H8</f>
      </c>
      <c>
        <f>O180/100*H180</f>
      </c>
    </row>
    <row r="181" spans="4:4" ht="38.25">
      <c r="D181" s="15" t="s">
        <v>724</v>
      </c>
    </row>
    <row r="182" spans="1:16" ht="12.75">
      <c r="A182" s="7">
        <v>74</v>
      </c>
      <c s="7" t="s">
        <v>725</v>
      </c>
      <c s="7" t="s">
        <v>44</v>
      </c>
      <c s="7" t="s">
        <v>726</v>
      </c>
      <c s="7" t="s">
        <v>106</v>
      </c>
      <c s="10">
        <v>18</v>
      </c>
      <c s="14"/>
      <c s="13">
        <f>ROUND((G182*F182),2)</f>
      </c>
      <c r="O182">
        <f>rekapitulace!H8</f>
      </c>
      <c>
        <f>O182/100*H182</f>
      </c>
    </row>
    <row r="183" spans="4:4" ht="63.75">
      <c r="D183" s="15" t="s">
        <v>727</v>
      </c>
    </row>
    <row r="184" spans="1:16" ht="12.75">
      <c r="A184" s="7">
        <v>75</v>
      </c>
      <c s="7" t="s">
        <v>728</v>
      </c>
      <c s="7" t="s">
        <v>44</v>
      </c>
      <c s="7" t="s">
        <v>729</v>
      </c>
      <c s="7" t="s">
        <v>184</v>
      </c>
      <c s="10">
        <v>15.919</v>
      </c>
      <c s="14"/>
      <c s="13">
        <f>ROUND((G184*F184),2)</f>
      </c>
      <c r="O184">
        <f>rekapitulace!H8</f>
      </c>
      <c>
        <f>O184/100*H184</f>
      </c>
    </row>
    <row r="185" spans="4:4" ht="127.5">
      <c r="D185" s="15" t="s">
        <v>730</v>
      </c>
    </row>
    <row r="186" spans="1:16" ht="12.75" customHeight="1">
      <c r="A186" s="16"/>
      <c s="16"/>
      <c s="16" t="s">
        <v>83</v>
      </c>
      <c s="16" t="s">
        <v>82</v>
      </c>
      <c s="16"/>
      <c s="16"/>
      <c s="16"/>
      <c s="16">
        <f>SUM(H148:H185)</f>
      </c>
      <c r="P186">
        <f>ROUND(SUM(P148:P185),2)</f>
      </c>
    </row>
    <row r="188" spans="1:16" ht="12.75" customHeight="1">
      <c r="A188" s="16"/>
      <c s="16"/>
      <c s="16"/>
      <c s="16" t="s">
        <v>63</v>
      </c>
      <c s="16"/>
      <c s="16"/>
      <c s="16"/>
      <c s="16">
        <f>+H16+H43+H52+H65+H76+H113+H120+H145+H186</f>
      </c>
      <c r="P188">
        <f>+P16+P43+P52+P65+P76+P113+P120+P145+P186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731</v>
      </c>
      <c s="5" t="s">
        <v>732</v>
      </c>
      <c s="5"/>
    </row>
    <row r="6" spans="1:5" ht="12.75" customHeight="1">
      <c r="A6" t="s">
        <v>17</v>
      </c>
      <c r="C6" s="5" t="s">
        <v>733</v>
      </c>
      <c s="5" t="s">
        <v>732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12.6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734</v>
      </c>
    </row>
    <row r="14" spans="1:16" ht="12.75">
      <c r="A14" s="7">
        <v>2</v>
      </c>
      <c s="7" t="s">
        <v>735</v>
      </c>
      <c s="7" t="s">
        <v>44</v>
      </c>
      <c s="7" t="s">
        <v>423</v>
      </c>
      <c s="7" t="s">
        <v>636</v>
      </c>
      <c s="10">
        <v>72.49</v>
      </c>
      <c s="14"/>
      <c s="13">
        <f>ROUND((G14*F14),2)</f>
      </c>
      <c r="O14">
        <f>rekapitulace!H8</f>
      </c>
      <c>
        <f>O14/100*H14</f>
      </c>
    </row>
    <row r="15" spans="4:4" ht="306">
      <c r="D15" s="15" t="s">
        <v>736</v>
      </c>
    </row>
    <row r="16" spans="1:16" ht="12.75">
      <c r="A16" s="7">
        <v>3</v>
      </c>
      <c s="7" t="s">
        <v>737</v>
      </c>
      <c s="7" t="s">
        <v>44</v>
      </c>
      <c s="7" t="s">
        <v>738</v>
      </c>
      <c s="7" t="s">
        <v>636</v>
      </c>
      <c s="10">
        <v>0.502</v>
      </c>
      <c s="14"/>
      <c s="13">
        <f>ROUND((G16*F16),2)</f>
      </c>
      <c r="O16">
        <f>rekapitulace!H8</f>
      </c>
      <c>
        <f>O16/100*H16</f>
      </c>
    </row>
    <row r="17" spans="4:4" ht="102">
      <c r="D17" s="15" t="s">
        <v>739</v>
      </c>
    </row>
    <row r="18" spans="1:16" ht="12.75">
      <c r="A18" s="7">
        <v>4</v>
      </c>
      <c s="7" t="s">
        <v>425</v>
      </c>
      <c s="7" t="s">
        <v>44</v>
      </c>
      <c s="7" t="s">
        <v>426</v>
      </c>
      <c s="7" t="s">
        <v>298</v>
      </c>
      <c s="10">
        <v>12.6</v>
      </c>
      <c s="14"/>
      <c s="13">
        <f>ROUND((G18*F18),2)</f>
      </c>
      <c r="O18">
        <f>rekapitulace!H8</f>
      </c>
      <c>
        <f>O18/100*H18</f>
      </c>
    </row>
    <row r="19" spans="4:4" ht="63.75">
      <c r="D19" s="15" t="s">
        <v>740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428</v>
      </c>
      <c s="9"/>
      <c s="11"/>
      <c s="9"/>
      <c s="11"/>
    </row>
    <row r="23" spans="1:16" ht="12.75">
      <c r="A23" s="7">
        <v>5</v>
      </c>
      <c s="7" t="s">
        <v>432</v>
      </c>
      <c s="7" t="s">
        <v>44</v>
      </c>
      <c s="7" t="s">
        <v>741</v>
      </c>
      <c s="7" t="s">
        <v>298</v>
      </c>
      <c s="10">
        <v>12.6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742</v>
      </c>
    </row>
    <row r="25" spans="1:16" ht="12.75">
      <c r="A25" s="7">
        <v>6</v>
      </c>
      <c s="7" t="s">
        <v>609</v>
      </c>
      <c s="7" t="s">
        <v>44</v>
      </c>
      <c s="7" t="s">
        <v>610</v>
      </c>
      <c s="7" t="s">
        <v>298</v>
      </c>
      <c s="10">
        <v>12.6</v>
      </c>
      <c s="14"/>
      <c s="13">
        <f>ROUND((G25*F25),2)</f>
      </c>
      <c r="O25">
        <f>rekapitulace!H8</f>
      </c>
      <c>
        <f>O25/100*H25</f>
      </c>
    </row>
    <row r="26" spans="4:4" ht="191.25">
      <c r="D26" s="15" t="s">
        <v>743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12.6</v>
      </c>
      <c s="14"/>
      <c s="13">
        <f>ROUND((G27*F27),2)</f>
      </c>
      <c r="O27">
        <f>rekapitulace!H8</f>
      </c>
      <c>
        <f>O27/100*H27</f>
      </c>
    </row>
    <row r="28" spans="4:4" ht="89.25">
      <c r="D28" s="15" t="s">
        <v>744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12.6</v>
      </c>
      <c s="14"/>
      <c s="13">
        <f>ROUND((G29*F29),2)</f>
      </c>
      <c r="O29">
        <f>rekapitulace!H8</f>
      </c>
      <c>
        <f>O29/100*H29</f>
      </c>
    </row>
    <row r="30" spans="4:4" ht="76.5">
      <c r="D30" s="15" t="s">
        <v>745</v>
      </c>
    </row>
    <row r="31" spans="1:16" ht="12.75" customHeight="1">
      <c r="A31" s="16"/>
      <c s="16"/>
      <c s="16" t="s">
        <v>24</v>
      </c>
      <c s="16" t="s">
        <v>428</v>
      </c>
      <c s="16"/>
      <c s="16"/>
      <c s="16"/>
      <c s="16">
        <f>SUM(H23:H30)</f>
      </c>
      <c r="P31">
        <f>ROUND(SUM(P23:P30),2)</f>
      </c>
    </row>
    <row r="33" spans="1:8" ht="12.75" customHeight="1">
      <c r="A33" s="9"/>
      <c s="9"/>
      <c s="9" t="s">
        <v>34</v>
      </c>
      <c s="9" t="s">
        <v>454</v>
      </c>
      <c s="9"/>
      <c s="11"/>
      <c s="9"/>
      <c s="11"/>
    </row>
    <row r="34" spans="1:16" ht="12.75">
      <c r="A34" s="7">
        <v>9</v>
      </c>
      <c s="7" t="s">
        <v>746</v>
      </c>
      <c s="7" t="s">
        <v>44</v>
      </c>
      <c s="7" t="s">
        <v>747</v>
      </c>
      <c s="7" t="s">
        <v>68</v>
      </c>
      <c s="10">
        <v>800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748</v>
      </c>
    </row>
    <row r="36" spans="1:16" ht="12.75" customHeight="1">
      <c r="A36" s="16"/>
      <c s="16"/>
      <c s="16" t="s">
        <v>34</v>
      </c>
      <c s="16" t="s">
        <v>454</v>
      </c>
      <c s="16"/>
      <c s="16"/>
      <c s="16"/>
      <c s="16">
        <f>SUM(H34:H35)</f>
      </c>
      <c r="P36">
        <f>ROUND(SUM(P34:P35),2)</f>
      </c>
    </row>
    <row r="38" spans="1:8" ht="12.75" customHeight="1">
      <c r="A38" s="9"/>
      <c s="9"/>
      <c s="9" t="s">
        <v>35</v>
      </c>
      <c s="9" t="s">
        <v>630</v>
      </c>
      <c s="9"/>
      <c s="11"/>
      <c s="9"/>
      <c s="11"/>
    </row>
    <row r="39" spans="1:16" ht="12.75">
      <c r="A39" s="7">
        <v>10</v>
      </c>
      <c s="7" t="s">
        <v>749</v>
      </c>
      <c s="7" t="s">
        <v>44</v>
      </c>
      <c s="7" t="s">
        <v>750</v>
      </c>
      <c s="7" t="s">
        <v>298</v>
      </c>
      <c s="10">
        <v>37.119</v>
      </c>
      <c s="14"/>
      <c s="13">
        <f>ROUND((G39*F39),2)</f>
      </c>
      <c r="O39">
        <f>rekapitulace!H8</f>
      </c>
      <c>
        <f>O39/100*H39</f>
      </c>
    </row>
    <row r="40" spans="4:4" ht="76.5">
      <c r="D40" s="15" t="s">
        <v>751</v>
      </c>
    </row>
    <row r="41" spans="1:16" ht="12.75">
      <c r="A41" s="7">
        <v>11</v>
      </c>
      <c s="7" t="s">
        <v>634</v>
      </c>
      <c s="7" t="s">
        <v>44</v>
      </c>
      <c s="7" t="s">
        <v>635</v>
      </c>
      <c s="7" t="s">
        <v>636</v>
      </c>
      <c s="10">
        <v>4.825</v>
      </c>
      <c s="14"/>
      <c s="13">
        <f>ROUND((G41*F41),2)</f>
      </c>
      <c r="O41">
        <f>rekapitulace!H8</f>
      </c>
      <c>
        <f>O41/100*H41</f>
      </c>
    </row>
    <row r="42" spans="4:4" ht="114.75">
      <c r="D42" s="15" t="s">
        <v>752</v>
      </c>
    </row>
    <row r="43" spans="1:16" ht="12.75" customHeight="1">
      <c r="A43" s="16"/>
      <c s="16"/>
      <c s="16" t="s">
        <v>35</v>
      </c>
      <c s="16" t="s">
        <v>630</v>
      </c>
      <c s="16"/>
      <c s="16"/>
      <c s="16"/>
      <c s="16">
        <f>SUM(H39:H42)</f>
      </c>
      <c r="P43">
        <f>ROUND(SUM(P39:P42),2)</f>
      </c>
    </row>
    <row r="45" spans="1:8" ht="12.75" customHeight="1">
      <c r="A45" s="9"/>
      <c s="9"/>
      <c s="9" t="s">
        <v>36</v>
      </c>
      <c s="9" t="s">
        <v>458</v>
      </c>
      <c s="9"/>
      <c s="11"/>
      <c s="9"/>
      <c s="11"/>
    </row>
    <row r="46" spans="1:16" ht="12.75">
      <c r="A46" s="7">
        <v>12</v>
      </c>
      <c s="7" t="s">
        <v>753</v>
      </c>
      <c s="7" t="s">
        <v>44</v>
      </c>
      <c s="7" t="s">
        <v>754</v>
      </c>
      <c s="7" t="s">
        <v>298</v>
      </c>
      <c s="10">
        <v>0.425</v>
      </c>
      <c s="14"/>
      <c s="13">
        <f>ROUND((G46*F46),2)</f>
      </c>
      <c r="O46">
        <f>rekapitulace!H8</f>
      </c>
      <c>
        <f>O46/100*H46</f>
      </c>
    </row>
    <row r="47" spans="4:4" ht="76.5">
      <c r="D47" s="15" t="s">
        <v>755</v>
      </c>
    </row>
    <row r="48" spans="1:16" ht="12.75">
      <c r="A48" s="7">
        <v>13</v>
      </c>
      <c s="7" t="s">
        <v>756</v>
      </c>
      <c s="7" t="s">
        <v>44</v>
      </c>
      <c s="7" t="s">
        <v>757</v>
      </c>
      <c s="7" t="s">
        <v>298</v>
      </c>
      <c s="10">
        <v>0.608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758</v>
      </c>
    </row>
    <row r="50" spans="1:16" ht="12.75">
      <c r="A50" s="7">
        <v>14</v>
      </c>
      <c s="7" t="s">
        <v>759</v>
      </c>
      <c s="7" t="s">
        <v>44</v>
      </c>
      <c s="7" t="s">
        <v>760</v>
      </c>
      <c s="7" t="s">
        <v>636</v>
      </c>
      <c s="10">
        <v>0.091</v>
      </c>
      <c s="14"/>
      <c s="13">
        <f>ROUND((G50*F50),2)</f>
      </c>
      <c r="O50">
        <f>rekapitulace!H8</f>
      </c>
      <c>
        <f>O50/100*H50</f>
      </c>
    </row>
    <row r="51" spans="4:4" ht="114.75">
      <c r="D51" s="15" t="s">
        <v>761</v>
      </c>
    </row>
    <row r="52" spans="1:16" ht="12.75" customHeight="1">
      <c r="A52" s="16"/>
      <c s="16"/>
      <c s="16" t="s">
        <v>36</v>
      </c>
      <c s="16" t="s">
        <v>458</v>
      </c>
      <c s="16"/>
      <c s="16"/>
      <c s="16"/>
      <c s="16">
        <f>SUM(H46:H51)</f>
      </c>
      <c r="P52">
        <f>ROUND(SUM(P46:P51),2)</f>
      </c>
    </row>
    <row r="54" spans="1:8" ht="12.75" customHeight="1">
      <c r="A54" s="9"/>
      <c s="9"/>
      <c s="9" t="s">
        <v>38</v>
      </c>
      <c s="9" t="s">
        <v>762</v>
      </c>
      <c s="9"/>
      <c s="11"/>
      <c s="9"/>
      <c s="11"/>
    </row>
    <row r="55" spans="1:16" ht="12.75">
      <c r="A55" s="7">
        <v>15</v>
      </c>
      <c s="7" t="s">
        <v>763</v>
      </c>
      <c s="7" t="s">
        <v>44</v>
      </c>
      <c s="7" t="s">
        <v>764</v>
      </c>
      <c s="7" t="s">
        <v>452</v>
      </c>
      <c s="10">
        <v>239.488</v>
      </c>
      <c s="14"/>
      <c s="13">
        <f>ROUND((G55*F55),2)</f>
      </c>
      <c r="O55">
        <f>rekapitulace!H8</f>
      </c>
      <c>
        <f>O55/100*H55</f>
      </c>
    </row>
    <row r="56" spans="4:4" ht="331.5">
      <c r="D56" s="15" t="s">
        <v>765</v>
      </c>
    </row>
    <row r="57" spans="1:16" ht="12.75">
      <c r="A57" s="7">
        <v>16</v>
      </c>
      <c s="7" t="s">
        <v>766</v>
      </c>
      <c s="7" t="s">
        <v>44</v>
      </c>
      <c s="7" t="s">
        <v>767</v>
      </c>
      <c s="7" t="s">
        <v>452</v>
      </c>
      <c s="10">
        <v>239.488</v>
      </c>
      <c s="14"/>
      <c s="13">
        <f>ROUND((G57*F57),2)</f>
      </c>
      <c r="O57">
        <f>rekapitulace!H8</f>
      </c>
      <c>
        <f>O57/100*H57</f>
      </c>
    </row>
    <row r="58" spans="4:4" ht="293.25">
      <c r="D58" s="15" t="s">
        <v>768</v>
      </c>
    </row>
    <row r="59" spans="1:16" ht="12.75">
      <c r="A59" s="7">
        <v>17</v>
      </c>
      <c s="7" t="s">
        <v>769</v>
      </c>
      <c s="7" t="s">
        <v>44</v>
      </c>
      <c s="7" t="s">
        <v>770</v>
      </c>
      <c s="7" t="s">
        <v>452</v>
      </c>
      <c s="10">
        <v>478.976</v>
      </c>
      <c s="14"/>
      <c s="13">
        <f>ROUND((G59*F59),2)</f>
      </c>
      <c r="O59">
        <f>rekapitulace!H8</f>
      </c>
      <c>
        <f>O59/100*H59</f>
      </c>
    </row>
    <row r="60" spans="4:4" ht="344.25">
      <c r="D60" s="15" t="s">
        <v>771</v>
      </c>
    </row>
    <row r="61" spans="1:16" ht="12.75">
      <c r="A61" s="7">
        <v>18</v>
      </c>
      <c s="7" t="s">
        <v>772</v>
      </c>
      <c s="7" t="s">
        <v>44</v>
      </c>
      <c s="7" t="s">
        <v>773</v>
      </c>
      <c s="7" t="s">
        <v>452</v>
      </c>
      <c s="10">
        <v>47.898</v>
      </c>
      <c s="14"/>
      <c s="13">
        <f>ROUND((G61*F61),2)</f>
      </c>
      <c r="O61">
        <f>rekapitulace!H8</f>
      </c>
      <c>
        <f>O61/100*H61</f>
      </c>
    </row>
    <row r="62" spans="4:4" ht="89.25">
      <c r="D62" s="15" t="s">
        <v>774</v>
      </c>
    </row>
    <row r="63" spans="1:16" ht="12.75" customHeight="1">
      <c r="A63" s="16"/>
      <c s="16"/>
      <c s="16" t="s">
        <v>38</v>
      </c>
      <c s="16" t="s">
        <v>762</v>
      </c>
      <c s="16"/>
      <c s="16"/>
      <c s="16"/>
      <c s="16">
        <f>SUM(H55:H62)</f>
      </c>
      <c r="P63">
        <f>ROUND(SUM(P55:P62),2)</f>
      </c>
    </row>
    <row r="65" spans="1:8" ht="12.75" customHeight="1">
      <c r="A65" s="9"/>
      <c s="9"/>
      <c s="9" t="s">
        <v>39</v>
      </c>
      <c s="9" t="s">
        <v>583</v>
      </c>
      <c s="9"/>
      <c s="11"/>
      <c s="9"/>
      <c s="11"/>
    </row>
    <row r="66" spans="1:16" ht="12.75">
      <c r="A66" s="7">
        <v>19</v>
      </c>
      <c s="7" t="s">
        <v>673</v>
      </c>
      <c s="7" t="s">
        <v>44</v>
      </c>
      <c s="7" t="s">
        <v>775</v>
      </c>
      <c s="7" t="s">
        <v>452</v>
      </c>
      <c s="10">
        <v>85</v>
      </c>
      <c s="14"/>
      <c s="13">
        <f>ROUND((G66*F66),2)</f>
      </c>
      <c r="O66">
        <f>rekapitulace!H8</f>
      </c>
      <c>
        <f>O66/100*H66</f>
      </c>
    </row>
    <row r="67" spans="4:4" ht="114.75">
      <c r="D67" s="15" t="s">
        <v>776</v>
      </c>
    </row>
    <row r="68" spans="1:16" ht="12.75">
      <c r="A68" s="7">
        <v>20</v>
      </c>
      <c s="7" t="s">
        <v>777</v>
      </c>
      <c s="7" t="s">
        <v>44</v>
      </c>
      <c s="7" t="s">
        <v>778</v>
      </c>
      <c s="7" t="s">
        <v>452</v>
      </c>
      <c s="10">
        <v>102.5</v>
      </c>
      <c s="14"/>
      <c s="13">
        <f>ROUND((G68*F68),2)</f>
      </c>
      <c r="O68">
        <f>rekapitulace!H8</f>
      </c>
      <c>
        <f>O68/100*H68</f>
      </c>
    </row>
    <row r="69" spans="4:4" ht="51">
      <c r="D69" s="15" t="s">
        <v>779</v>
      </c>
    </row>
    <row r="70" spans="1:16" ht="12.75">
      <c r="A70" s="7">
        <v>21</v>
      </c>
      <c s="7" t="s">
        <v>780</v>
      </c>
      <c s="7" t="s">
        <v>44</v>
      </c>
      <c s="7" t="s">
        <v>781</v>
      </c>
      <c s="7" t="s">
        <v>452</v>
      </c>
      <c s="10">
        <v>102.5</v>
      </c>
      <c s="14"/>
      <c s="13">
        <f>ROUND((G70*F70),2)</f>
      </c>
      <c r="O70">
        <f>rekapitulace!H8</f>
      </c>
      <c>
        <f>O70/100*H70</f>
      </c>
    </row>
    <row r="71" spans="4:4" ht="76.5">
      <c r="D71" s="15" t="s">
        <v>782</v>
      </c>
    </row>
    <row r="72" spans="1:16" ht="12.75">
      <c r="A72" s="7">
        <v>22</v>
      </c>
      <c s="7" t="s">
        <v>783</v>
      </c>
      <c s="7" t="s">
        <v>44</v>
      </c>
      <c s="7" t="s">
        <v>784</v>
      </c>
      <c s="7" t="s">
        <v>452</v>
      </c>
      <c s="10">
        <v>239.488</v>
      </c>
      <c s="14"/>
      <c s="13">
        <f>ROUND((G72*F72),2)</f>
      </c>
      <c r="O72">
        <f>rekapitulace!H8</f>
      </c>
      <c>
        <f>O72/100*H72</f>
      </c>
    </row>
    <row r="73" spans="4:4" ht="293.25">
      <c r="D73" s="15" t="s">
        <v>768</v>
      </c>
    </row>
    <row r="74" spans="1:16" ht="12.75" customHeight="1">
      <c r="A74" s="16"/>
      <c s="16"/>
      <c s="16" t="s">
        <v>39</v>
      </c>
      <c s="16" t="s">
        <v>583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40</v>
      </c>
      <c s="9" t="s">
        <v>75</v>
      </c>
      <c s="9"/>
      <c s="11"/>
      <c s="9"/>
      <c s="11"/>
    </row>
    <row r="77" spans="1:16" ht="12.75">
      <c r="A77" s="7">
        <v>23</v>
      </c>
      <c s="7" t="s">
        <v>785</v>
      </c>
      <c s="7" t="s">
        <v>44</v>
      </c>
      <c s="7" t="s">
        <v>786</v>
      </c>
      <c s="7" t="s">
        <v>106</v>
      </c>
      <c s="10">
        <v>270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787</v>
      </c>
    </row>
    <row r="79" spans="1:16" ht="12.75">
      <c r="A79" s="7">
        <v>24</v>
      </c>
      <c s="7" t="s">
        <v>788</v>
      </c>
      <c s="7" t="s">
        <v>44</v>
      </c>
      <c s="7" t="s">
        <v>789</v>
      </c>
      <c s="7" t="s">
        <v>106</v>
      </c>
      <c s="10">
        <v>2.4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790</v>
      </c>
    </row>
    <row r="81" spans="1:16" ht="12.75" customHeight="1">
      <c r="A81" s="16"/>
      <c s="16"/>
      <c s="16" t="s">
        <v>40</v>
      </c>
      <c s="16" t="s">
        <v>75</v>
      </c>
      <c s="16"/>
      <c s="16"/>
      <c s="16"/>
      <c s="16">
        <f>SUM(H77:H80)</f>
      </c>
      <c r="P81">
        <f>ROUND(SUM(P77:P80),2)</f>
      </c>
    </row>
    <row r="83" spans="1:8" ht="12.75" customHeight="1">
      <c r="A83" s="9"/>
      <c s="9"/>
      <c s="9" t="s">
        <v>83</v>
      </c>
      <c s="9" t="s">
        <v>82</v>
      </c>
      <c s="9"/>
      <c s="11"/>
      <c s="9"/>
      <c s="11"/>
    </row>
    <row r="84" spans="1:16" ht="12.75">
      <c r="A84" s="7">
        <v>25</v>
      </c>
      <c s="7" t="s">
        <v>587</v>
      </c>
      <c s="7" t="s">
        <v>44</v>
      </c>
      <c s="7" t="s">
        <v>791</v>
      </c>
      <c s="7" t="s">
        <v>106</v>
      </c>
      <c s="10">
        <v>2.6</v>
      </c>
      <c s="14"/>
      <c s="13">
        <f>ROUND((G84*F84),2)</f>
      </c>
      <c r="O84">
        <f>rekapitulace!H8</f>
      </c>
      <c>
        <f>O84/100*H84</f>
      </c>
    </row>
    <row r="85" spans="4:4" ht="63.75">
      <c r="D85" s="15" t="s">
        <v>792</v>
      </c>
    </row>
    <row r="86" spans="1:16" ht="12.75">
      <c r="A86" s="7">
        <v>26</v>
      </c>
      <c s="7" t="s">
        <v>793</v>
      </c>
      <c s="7" t="s">
        <v>44</v>
      </c>
      <c s="7" t="s">
        <v>794</v>
      </c>
      <c s="7" t="s">
        <v>106</v>
      </c>
      <c s="10">
        <v>2.6</v>
      </c>
      <c s="14"/>
      <c s="13">
        <f>ROUND((G86*F86),2)</f>
      </c>
      <c r="O86">
        <f>rekapitulace!H8</f>
      </c>
      <c>
        <f>O86/100*H86</f>
      </c>
    </row>
    <row r="87" spans="4:4" ht="89.25">
      <c r="D87" s="15" t="s">
        <v>795</v>
      </c>
    </row>
    <row r="88" spans="1:16" ht="12.75">
      <c r="A88" s="7">
        <v>27</v>
      </c>
      <c s="7" t="s">
        <v>703</v>
      </c>
      <c s="7" t="s">
        <v>44</v>
      </c>
      <c s="7" t="s">
        <v>704</v>
      </c>
      <c s="7" t="s">
        <v>106</v>
      </c>
      <c s="10">
        <v>60</v>
      </c>
      <c s="14"/>
      <c s="13">
        <f>ROUND((G88*F88),2)</f>
      </c>
      <c r="O88">
        <f>rekapitulace!H8</f>
      </c>
      <c>
        <f>O88/100*H88</f>
      </c>
    </row>
    <row r="89" spans="4:4" ht="51">
      <c r="D89" s="15" t="s">
        <v>796</v>
      </c>
    </row>
    <row r="90" spans="1:16" ht="12.75">
      <c r="A90" s="7">
        <v>28</v>
      </c>
      <c s="7" t="s">
        <v>797</v>
      </c>
      <c s="7" t="s">
        <v>44</v>
      </c>
      <c s="7" t="s">
        <v>798</v>
      </c>
      <c s="7" t="s">
        <v>106</v>
      </c>
      <c s="10">
        <v>59</v>
      </c>
      <c s="14"/>
      <c s="13">
        <f>ROUND((G90*F90),2)</f>
      </c>
      <c r="O90">
        <f>rekapitulace!H8</f>
      </c>
      <c>
        <f>O90/100*H90</f>
      </c>
    </row>
    <row r="91" spans="4:4" ht="76.5">
      <c r="D91" s="15" t="s">
        <v>799</v>
      </c>
    </row>
    <row r="92" spans="1:16" ht="12.75">
      <c r="A92" s="7">
        <v>29</v>
      </c>
      <c s="7" t="s">
        <v>800</v>
      </c>
      <c s="7" t="s">
        <v>44</v>
      </c>
      <c s="7" t="s">
        <v>801</v>
      </c>
      <c s="7" t="s">
        <v>68</v>
      </c>
      <c s="10">
        <v>2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102</v>
      </c>
    </row>
    <row r="94" spans="1:16" ht="12.75">
      <c r="A94" s="7">
        <v>30</v>
      </c>
      <c s="7" t="s">
        <v>802</v>
      </c>
      <c s="7" t="s">
        <v>44</v>
      </c>
      <c s="7" t="s">
        <v>803</v>
      </c>
      <c s="7" t="s">
        <v>106</v>
      </c>
      <c s="10">
        <v>5.4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804</v>
      </c>
    </row>
    <row r="96" spans="1:16" ht="12.75">
      <c r="A96" s="7">
        <v>31</v>
      </c>
      <c s="7" t="s">
        <v>805</v>
      </c>
      <c s="7" t="s">
        <v>44</v>
      </c>
      <c s="7" t="s">
        <v>806</v>
      </c>
      <c s="7" t="s">
        <v>452</v>
      </c>
      <c s="10">
        <v>239.488</v>
      </c>
      <c s="14"/>
      <c s="13">
        <f>ROUND((G96*F96),2)</f>
      </c>
      <c r="O96">
        <f>rekapitulace!H8</f>
      </c>
      <c>
        <f>O96/100*H96</f>
      </c>
    </row>
    <row r="97" spans="4:4" ht="293.25">
      <c r="D97" s="15" t="s">
        <v>768</v>
      </c>
    </row>
    <row r="98" spans="1:16" ht="12.75">
      <c r="A98" s="7">
        <v>32</v>
      </c>
      <c s="7" t="s">
        <v>807</v>
      </c>
      <c s="7" t="s">
        <v>44</v>
      </c>
      <c s="7" t="s">
        <v>808</v>
      </c>
      <c s="7" t="s">
        <v>298</v>
      </c>
      <c s="10">
        <v>0.45</v>
      </c>
      <c s="14"/>
      <c s="13">
        <f>ROUND((G98*F98),2)</f>
      </c>
      <c r="O98">
        <f>rekapitulace!H8</f>
      </c>
      <c>
        <f>O98/100*H98</f>
      </c>
    </row>
    <row r="99" spans="4:4" ht="76.5">
      <c r="D99" s="15" t="s">
        <v>809</v>
      </c>
    </row>
    <row r="100" spans="1:16" ht="12.75">
      <c r="A100" s="7">
        <v>33</v>
      </c>
      <c s="7" t="s">
        <v>810</v>
      </c>
      <c s="7" t="s">
        <v>44</v>
      </c>
      <c s="7" t="s">
        <v>811</v>
      </c>
      <c s="7" t="s">
        <v>298</v>
      </c>
      <c s="10">
        <v>27.54</v>
      </c>
      <c s="14"/>
      <c s="13">
        <f>ROUND((G100*F100),2)</f>
      </c>
      <c r="O100">
        <f>rekapitulace!H8</f>
      </c>
      <c>
        <f>O100/100*H100</f>
      </c>
    </row>
    <row r="101" spans="4:4" ht="89.25">
      <c r="D101" s="15" t="s">
        <v>812</v>
      </c>
    </row>
    <row r="102" spans="1:16" ht="12.75">
      <c r="A102" s="7">
        <v>34</v>
      </c>
      <c s="7" t="s">
        <v>813</v>
      </c>
      <c s="7" t="s">
        <v>44</v>
      </c>
      <c s="7" t="s">
        <v>814</v>
      </c>
      <c s="7" t="s">
        <v>106</v>
      </c>
      <c s="10">
        <v>2.4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790</v>
      </c>
    </row>
    <row r="104" spans="1:16" ht="12.75">
      <c r="A104" s="7">
        <v>35</v>
      </c>
      <c s="7" t="s">
        <v>815</v>
      </c>
      <c s="7" t="s">
        <v>44</v>
      </c>
      <c s="7" t="s">
        <v>816</v>
      </c>
      <c s="7" t="s">
        <v>452</v>
      </c>
      <c s="10">
        <v>47.898</v>
      </c>
      <c s="14"/>
      <c s="13">
        <f>ROUND((G104*F104),2)</f>
      </c>
      <c r="O104">
        <f>rekapitulace!H8</f>
      </c>
      <c>
        <f>O104/100*H104</f>
      </c>
    </row>
    <row r="105" spans="4:4" ht="165.75">
      <c r="D105" s="15" t="s">
        <v>817</v>
      </c>
    </row>
    <row r="106" spans="1:16" ht="12.75">
      <c r="A106" s="7">
        <v>36</v>
      </c>
      <c s="7" t="s">
        <v>818</v>
      </c>
      <c s="7" t="s">
        <v>44</v>
      </c>
      <c s="7" t="s">
        <v>819</v>
      </c>
      <c s="7" t="s">
        <v>452</v>
      </c>
      <c s="10">
        <v>100.324</v>
      </c>
      <c s="14"/>
      <c s="13">
        <f>ROUND((G106*F106),2)</f>
      </c>
      <c r="O106">
        <f>rekapitulace!H8</f>
      </c>
      <c>
        <f>O106/100*H106</f>
      </c>
    </row>
    <row r="107" spans="4:4" ht="76.5">
      <c r="D107" s="15" t="s">
        <v>820</v>
      </c>
    </row>
    <row r="108" spans="1:16" ht="12.75" customHeight="1">
      <c r="A108" s="16"/>
      <c s="16"/>
      <c s="16" t="s">
        <v>83</v>
      </c>
      <c s="16" t="s">
        <v>82</v>
      </c>
      <c s="16"/>
      <c s="16"/>
      <c s="16"/>
      <c s="16">
        <f>SUM(H84:H107)</f>
      </c>
      <c r="P108">
        <f>ROUND(SUM(P84:P107),2)</f>
      </c>
    </row>
    <row r="110" spans="1:16" ht="12.75" customHeight="1">
      <c r="A110" s="16"/>
      <c s="16"/>
      <c s="16"/>
      <c s="16" t="s">
        <v>63</v>
      </c>
      <c s="16"/>
      <c s="16"/>
      <c s="16"/>
      <c s="16">
        <f>+H20+H31+H36+H43+H52+H63+H74+H81+H108</f>
      </c>
      <c r="P110">
        <f>+P20+P31+P36+P43+P52+P63+P74+P81+P108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821</v>
      </c>
      <c s="5" t="s">
        <v>822</v>
      </c>
      <c s="5"/>
    </row>
    <row r="6" spans="1:5" ht="12.75" customHeight="1">
      <c r="A6" t="s">
        <v>17</v>
      </c>
      <c r="C6" s="5" t="s">
        <v>823</v>
      </c>
      <c s="5" t="s">
        <v>822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144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824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76.652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825</v>
      </c>
    </row>
    <row r="16" spans="1:16" ht="12.75">
      <c r="A16" s="7">
        <v>3</v>
      </c>
      <c s="7" t="s">
        <v>826</v>
      </c>
      <c s="7" t="s">
        <v>44</v>
      </c>
      <c s="7" t="s">
        <v>827</v>
      </c>
      <c s="7" t="s">
        <v>68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133</v>
      </c>
    </row>
    <row r="18" spans="1:16" ht="12.75">
      <c r="A18" s="7">
        <v>4</v>
      </c>
      <c s="7" t="s">
        <v>828</v>
      </c>
      <c s="7" t="s">
        <v>44</v>
      </c>
      <c s="7" t="s">
        <v>829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 customHeight="1">
      <c r="A20" s="16"/>
      <c s="16"/>
      <c s="16" t="s">
        <v>42</v>
      </c>
      <c s="16" t="s">
        <v>41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24</v>
      </c>
      <c s="9" t="s">
        <v>428</v>
      </c>
      <c s="9"/>
      <c s="11"/>
      <c s="9"/>
      <c s="11"/>
    </row>
    <row r="23" spans="1:16" ht="12.75">
      <c r="A23" s="7">
        <v>5</v>
      </c>
      <c s="7" t="s">
        <v>432</v>
      </c>
      <c s="7" t="s">
        <v>44</v>
      </c>
      <c s="7" t="s">
        <v>433</v>
      </c>
      <c s="7" t="s">
        <v>298</v>
      </c>
      <c s="10">
        <v>76.652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830</v>
      </c>
    </row>
    <row r="25" spans="1:16" ht="12.75">
      <c r="A25" s="7">
        <v>6</v>
      </c>
      <c s="7" t="s">
        <v>609</v>
      </c>
      <c s="7" t="s">
        <v>44</v>
      </c>
      <c s="7" t="s">
        <v>610</v>
      </c>
      <c s="7" t="s">
        <v>298</v>
      </c>
      <c s="10">
        <v>144</v>
      </c>
      <c s="14"/>
      <c s="13">
        <f>ROUND((G25*F25),2)</f>
      </c>
      <c r="O25">
        <f>rekapitulace!H8</f>
      </c>
      <c>
        <f>O25/100*H25</f>
      </c>
    </row>
    <row r="26" spans="4:4" ht="255">
      <c r="D26" s="15" t="s">
        <v>831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144</v>
      </c>
      <c s="14"/>
      <c s="13">
        <f>ROUND((G27*F27),2)</f>
      </c>
      <c r="O27">
        <f>rekapitulace!H8</f>
      </c>
      <c>
        <f>O27/100*H27</f>
      </c>
    </row>
    <row r="28" spans="4:4" ht="102">
      <c r="D28" s="15" t="s">
        <v>832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76.652</v>
      </c>
      <c s="14"/>
      <c s="13">
        <f>ROUND((G29*F29),2)</f>
      </c>
      <c r="O29">
        <f>rekapitulace!H8</f>
      </c>
      <c>
        <f>O29/100*H29</f>
      </c>
    </row>
    <row r="30" spans="4:4" ht="409.5">
      <c r="D30" s="15" t="s">
        <v>833</v>
      </c>
    </row>
    <row r="31" spans="1:16" ht="12.75">
      <c r="A31" s="7">
        <v>9</v>
      </c>
      <c s="7" t="s">
        <v>834</v>
      </c>
      <c s="7" t="s">
        <v>44</v>
      </c>
      <c s="7" t="s">
        <v>835</v>
      </c>
      <c s="7" t="s">
        <v>298</v>
      </c>
      <c s="10">
        <v>23.76</v>
      </c>
      <c s="14"/>
      <c s="13">
        <f>ROUND((G31*F31),2)</f>
      </c>
      <c r="O31">
        <f>rekapitulace!H8</f>
      </c>
      <c>
        <f>O31/100*H31</f>
      </c>
    </row>
    <row r="32" spans="4:4" ht="165.75">
      <c r="D32" s="15" t="s">
        <v>836</v>
      </c>
    </row>
    <row r="33" spans="1:16" ht="12.75" customHeight="1">
      <c r="A33" s="16"/>
      <c s="16"/>
      <c s="16" t="s">
        <v>24</v>
      </c>
      <c s="16" t="s">
        <v>428</v>
      </c>
      <c s="16"/>
      <c s="16"/>
      <c s="16"/>
      <c s="16">
        <f>SUM(H23:H32)</f>
      </c>
      <c r="P33">
        <f>ROUND(SUM(P23:P32),2)</f>
      </c>
    </row>
    <row r="35" spans="1:8" ht="12.75" customHeight="1">
      <c r="A35" s="9"/>
      <c s="9"/>
      <c s="9" t="s">
        <v>34</v>
      </c>
      <c s="9" t="s">
        <v>454</v>
      </c>
      <c s="9"/>
      <c s="11"/>
      <c s="9"/>
      <c s="11"/>
    </row>
    <row r="36" spans="1:16" ht="12.75">
      <c r="A36" s="7">
        <v>10</v>
      </c>
      <c s="7" t="s">
        <v>837</v>
      </c>
      <c s="7" t="s">
        <v>44</v>
      </c>
      <c s="7" t="s">
        <v>838</v>
      </c>
      <c s="7" t="s">
        <v>298</v>
      </c>
      <c s="10">
        <v>0.35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839</v>
      </c>
    </row>
    <row r="38" spans="1:16" ht="12.75">
      <c r="A38" s="7">
        <v>11</v>
      </c>
      <c s="7" t="s">
        <v>840</v>
      </c>
      <c s="7" t="s">
        <v>44</v>
      </c>
      <c s="7" t="s">
        <v>841</v>
      </c>
      <c s="7" t="s">
        <v>452</v>
      </c>
      <c s="10">
        <v>295.8</v>
      </c>
      <c s="14"/>
      <c s="13">
        <f>ROUND((G38*F38),2)</f>
      </c>
      <c r="O38">
        <f>rekapitulace!H8</f>
      </c>
      <c>
        <f>O38/100*H38</f>
      </c>
    </row>
    <row r="39" spans="4:4" ht="306">
      <c r="D39" s="15" t="s">
        <v>842</v>
      </c>
    </row>
    <row r="40" spans="1:16" ht="12.75">
      <c r="A40" s="7">
        <v>12</v>
      </c>
      <c s="7" t="s">
        <v>843</v>
      </c>
      <c s="7" t="s">
        <v>44</v>
      </c>
      <c s="7" t="s">
        <v>844</v>
      </c>
      <c s="7" t="s">
        <v>452</v>
      </c>
      <c s="10">
        <v>295.8</v>
      </c>
      <c s="14"/>
      <c s="13">
        <f>ROUND((G40*F40),2)</f>
      </c>
      <c r="O40">
        <f>rekapitulace!H8</f>
      </c>
      <c>
        <f>O40/100*H40</f>
      </c>
    </row>
    <row r="41" spans="4:4" ht="76.5">
      <c r="D41" s="15" t="s">
        <v>845</v>
      </c>
    </row>
    <row r="42" spans="1:16" ht="12.75">
      <c r="A42" s="7">
        <v>13</v>
      </c>
      <c s="7" t="s">
        <v>846</v>
      </c>
      <c s="7" t="s">
        <v>44</v>
      </c>
      <c s="7" t="s">
        <v>847</v>
      </c>
      <c s="7" t="s">
        <v>298</v>
      </c>
      <c s="10">
        <v>7.5</v>
      </c>
      <c s="14"/>
      <c s="13">
        <f>ROUND((G42*F42),2)</f>
      </c>
      <c r="O42">
        <f>rekapitulace!H8</f>
      </c>
      <c>
        <f>O42/100*H42</f>
      </c>
    </row>
    <row r="43" spans="4:4" ht="51">
      <c r="D43" s="15" t="s">
        <v>848</v>
      </c>
    </row>
    <row r="44" spans="1:16" ht="12.75">
      <c r="A44" s="7">
        <v>14</v>
      </c>
      <c s="7" t="s">
        <v>849</v>
      </c>
      <c s="7" t="s">
        <v>44</v>
      </c>
      <c s="7" t="s">
        <v>850</v>
      </c>
      <c s="7" t="s">
        <v>298</v>
      </c>
      <c s="10">
        <v>18.7</v>
      </c>
      <c s="14"/>
      <c s="13">
        <f>ROUND((G44*F44),2)</f>
      </c>
      <c r="O44">
        <f>rekapitulace!H8</f>
      </c>
      <c>
        <f>O44/100*H44</f>
      </c>
    </row>
    <row r="45" spans="4:4" ht="255">
      <c r="D45" s="15" t="s">
        <v>851</v>
      </c>
    </row>
    <row r="46" spans="1:16" ht="12.75">
      <c r="A46" s="7">
        <v>15</v>
      </c>
      <c s="7" t="s">
        <v>852</v>
      </c>
      <c s="7" t="s">
        <v>44</v>
      </c>
      <c s="7" t="s">
        <v>853</v>
      </c>
      <c s="7" t="s">
        <v>636</v>
      </c>
      <c s="10">
        <v>1.89</v>
      </c>
      <c s="14"/>
      <c s="13">
        <f>ROUND((G46*F46),2)</f>
      </c>
      <c r="O46">
        <f>rekapitulace!H8</f>
      </c>
      <c>
        <f>O46/100*H46</f>
      </c>
    </row>
    <row r="47" spans="4:4" ht="242.25">
      <c r="D47" s="15" t="s">
        <v>854</v>
      </c>
    </row>
    <row r="48" spans="1:16" ht="12.75">
      <c r="A48" s="7">
        <v>16</v>
      </c>
      <c s="7" t="s">
        <v>855</v>
      </c>
      <c s="7" t="s">
        <v>44</v>
      </c>
      <c s="7" t="s">
        <v>856</v>
      </c>
      <c s="7" t="s">
        <v>452</v>
      </c>
      <c s="10">
        <v>21.3</v>
      </c>
      <c s="14"/>
      <c s="13">
        <f>ROUND((G48*F48),2)</f>
      </c>
      <c r="O48">
        <f>rekapitulace!H8</f>
      </c>
      <c>
        <f>O48/100*H48</f>
      </c>
    </row>
    <row r="49" spans="4:4" ht="165.75">
      <c r="D49" s="15" t="s">
        <v>857</v>
      </c>
    </row>
    <row r="50" spans="1:16" ht="12.75" customHeight="1">
      <c r="A50" s="16"/>
      <c s="16"/>
      <c s="16" t="s">
        <v>34</v>
      </c>
      <c s="16" t="s">
        <v>454</v>
      </c>
      <c s="16"/>
      <c s="16"/>
      <c s="16"/>
      <c s="16">
        <f>SUM(H36:H49)</f>
      </c>
      <c r="P50">
        <f>ROUND(SUM(P36:P49),2)</f>
      </c>
    </row>
    <row r="52" spans="1:8" ht="12.75" customHeight="1">
      <c r="A52" s="9"/>
      <c s="9"/>
      <c s="9" t="s">
        <v>35</v>
      </c>
      <c s="9" t="s">
        <v>630</v>
      </c>
      <c s="9"/>
      <c s="11"/>
      <c s="9"/>
      <c s="11"/>
    </row>
    <row r="53" spans="1:16" ht="12.75">
      <c r="A53" s="7">
        <v>17</v>
      </c>
      <c s="7" t="s">
        <v>858</v>
      </c>
      <c s="7" t="s">
        <v>44</v>
      </c>
      <c s="7" t="s">
        <v>859</v>
      </c>
      <c s="7" t="s">
        <v>298</v>
      </c>
      <c s="10">
        <v>14.183</v>
      </c>
      <c s="14"/>
      <c s="13">
        <f>ROUND((G53*F53),2)</f>
      </c>
      <c r="O53">
        <f>rekapitulace!H8</f>
      </c>
      <c>
        <f>O53/100*H53</f>
      </c>
    </row>
    <row r="54" spans="4:4" ht="409.5">
      <c r="D54" s="15" t="s">
        <v>860</v>
      </c>
    </row>
    <row r="55" spans="1:16" ht="12.75">
      <c r="A55" s="7">
        <v>18</v>
      </c>
      <c s="7" t="s">
        <v>861</v>
      </c>
      <c s="7" t="s">
        <v>44</v>
      </c>
      <c s="7" t="s">
        <v>862</v>
      </c>
      <c s="7" t="s">
        <v>636</v>
      </c>
      <c s="10">
        <v>1.135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863</v>
      </c>
    </row>
    <row r="57" spans="1:16" ht="12.75">
      <c r="A57" s="7">
        <v>19</v>
      </c>
      <c s="7" t="s">
        <v>864</v>
      </c>
      <c s="7" t="s">
        <v>44</v>
      </c>
      <c s="7" t="s">
        <v>865</v>
      </c>
      <c s="7" t="s">
        <v>298</v>
      </c>
      <c s="10">
        <v>3</v>
      </c>
      <c s="14"/>
      <c s="13">
        <f>ROUND((G57*F57),2)</f>
      </c>
      <c r="O57">
        <f>rekapitulace!H8</f>
      </c>
      <c>
        <f>O57/100*H57</f>
      </c>
    </row>
    <row r="58" spans="4:4" ht="140.25">
      <c r="D58" s="15" t="s">
        <v>866</v>
      </c>
    </row>
    <row r="59" spans="1:16" ht="12.75">
      <c r="A59" s="7">
        <v>20</v>
      </c>
      <c s="7" t="s">
        <v>867</v>
      </c>
      <c s="7" t="s">
        <v>44</v>
      </c>
      <c s="7" t="s">
        <v>868</v>
      </c>
      <c s="7" t="s">
        <v>636</v>
      </c>
      <c s="10">
        <v>1.236</v>
      </c>
      <c s="14"/>
      <c s="13">
        <f>ROUND((G59*F59),2)</f>
      </c>
      <c r="O59">
        <f>rekapitulace!H8</f>
      </c>
      <c>
        <f>O59/100*H59</f>
      </c>
    </row>
    <row r="60" spans="4:4" ht="89.25">
      <c r="D60" s="15" t="s">
        <v>869</v>
      </c>
    </row>
    <row r="61" spans="1:16" ht="12.75" customHeight="1">
      <c r="A61" s="16"/>
      <c s="16"/>
      <c s="16" t="s">
        <v>35</v>
      </c>
      <c s="16" t="s">
        <v>630</v>
      </c>
      <c s="16"/>
      <c s="16"/>
      <c s="16"/>
      <c s="16">
        <f>SUM(H53:H60)</f>
      </c>
      <c r="P61">
        <f>ROUND(SUM(P53:P60),2)</f>
      </c>
    </row>
    <row r="63" spans="1:8" ht="12.75" customHeight="1">
      <c r="A63" s="9"/>
      <c s="9"/>
      <c s="9" t="s">
        <v>36</v>
      </c>
      <c s="9" t="s">
        <v>458</v>
      </c>
      <c s="9"/>
      <c s="11"/>
      <c s="9"/>
      <c s="11"/>
    </row>
    <row r="64" spans="1:16" ht="12.75">
      <c r="A64" s="7">
        <v>21</v>
      </c>
      <c s="7" t="s">
        <v>870</v>
      </c>
      <c s="7" t="s">
        <v>44</v>
      </c>
      <c s="7" t="s">
        <v>871</v>
      </c>
      <c s="7" t="s">
        <v>298</v>
      </c>
      <c s="10">
        <v>38.088</v>
      </c>
      <c s="14"/>
      <c s="13">
        <f>ROUND((G64*F64),2)</f>
      </c>
      <c r="O64">
        <f>rekapitulace!H8</f>
      </c>
      <c>
        <f>O64/100*H64</f>
      </c>
    </row>
    <row r="65" spans="4:4" ht="140.25">
      <c r="D65" s="15" t="s">
        <v>872</v>
      </c>
    </row>
    <row r="66" spans="1:16" ht="12.75">
      <c r="A66" s="7">
        <v>22</v>
      </c>
      <c s="7" t="s">
        <v>873</v>
      </c>
      <c s="7" t="s">
        <v>44</v>
      </c>
      <c s="7" t="s">
        <v>874</v>
      </c>
      <c s="7" t="s">
        <v>636</v>
      </c>
      <c s="10">
        <v>3.428</v>
      </c>
      <c s="14"/>
      <c s="13">
        <f>ROUND((G66*F66),2)</f>
      </c>
      <c r="O66">
        <f>rekapitulace!H8</f>
      </c>
      <c>
        <f>O66/100*H66</f>
      </c>
    </row>
    <row r="67" spans="4:4" ht="89.25">
      <c r="D67" s="15" t="s">
        <v>875</v>
      </c>
    </row>
    <row r="68" spans="1:16" ht="12.75">
      <c r="A68" s="7">
        <v>23</v>
      </c>
      <c s="7" t="s">
        <v>876</v>
      </c>
      <c s="7" t="s">
        <v>44</v>
      </c>
      <c s="7" t="s">
        <v>877</v>
      </c>
      <c s="7" t="s">
        <v>68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24</v>
      </c>
      <c s="7" t="s">
        <v>878</v>
      </c>
      <c s="7" t="s">
        <v>44</v>
      </c>
      <c s="7" t="s">
        <v>879</v>
      </c>
      <c s="7" t="s">
        <v>298</v>
      </c>
      <c s="10">
        <v>6.039</v>
      </c>
      <c s="14"/>
      <c s="13">
        <f>ROUND((G70*F70),2)</f>
      </c>
      <c r="O70">
        <f>rekapitulace!H8</f>
      </c>
      <c>
        <f>O70/100*H70</f>
      </c>
    </row>
    <row r="71" spans="4:4" ht="369.75">
      <c r="D71" s="15" t="s">
        <v>880</v>
      </c>
    </row>
    <row r="72" spans="1:16" ht="12.75">
      <c r="A72" s="7">
        <v>25</v>
      </c>
      <c s="7" t="s">
        <v>459</v>
      </c>
      <c s="7" t="s">
        <v>44</v>
      </c>
      <c s="7" t="s">
        <v>460</v>
      </c>
      <c s="7" t="s">
        <v>298</v>
      </c>
      <c s="10">
        <v>6.39</v>
      </c>
      <c s="14"/>
      <c s="13">
        <f>ROUND((G72*F72),2)</f>
      </c>
      <c r="O72">
        <f>rekapitulace!H8</f>
      </c>
      <c>
        <f>O72/100*H72</f>
      </c>
    </row>
    <row r="73" spans="4:4" ht="255">
      <c r="D73" s="15" t="s">
        <v>881</v>
      </c>
    </row>
    <row r="74" spans="1:16" ht="12.75" customHeight="1">
      <c r="A74" s="16"/>
      <c s="16"/>
      <c s="16" t="s">
        <v>36</v>
      </c>
      <c s="16" t="s">
        <v>458</v>
      </c>
      <c s="16"/>
      <c s="16"/>
      <c s="16"/>
      <c s="16">
        <f>SUM(H64:H73)</f>
      </c>
      <c r="P74">
        <f>ROUND(SUM(P64:P73),2)</f>
      </c>
    </row>
    <row r="76" spans="1:8" ht="12.75" customHeight="1">
      <c r="A76" s="9"/>
      <c s="9"/>
      <c s="9" t="s">
        <v>39</v>
      </c>
      <c s="9" t="s">
        <v>583</v>
      </c>
      <c s="9"/>
      <c s="11"/>
      <c s="9"/>
      <c s="11"/>
    </row>
    <row r="77" spans="1:16" ht="12.75">
      <c r="A77" s="7">
        <v>26</v>
      </c>
      <c s="7" t="s">
        <v>780</v>
      </c>
      <c s="7" t="s">
        <v>44</v>
      </c>
      <c s="7" t="s">
        <v>882</v>
      </c>
      <c s="7" t="s">
        <v>452</v>
      </c>
      <c s="10">
        <v>11.65</v>
      </c>
      <c s="14"/>
      <c s="13">
        <f>ROUND((G77*F77),2)</f>
      </c>
      <c r="O77">
        <f>rekapitulace!H8</f>
      </c>
      <c>
        <f>O77/100*H77</f>
      </c>
    </row>
    <row r="78" spans="4:4" ht="229.5">
      <c r="D78" s="15" t="s">
        <v>883</v>
      </c>
    </row>
    <row r="79" spans="1:16" ht="12.75">
      <c r="A79" s="7">
        <v>27</v>
      </c>
      <c s="7" t="s">
        <v>884</v>
      </c>
      <c s="7" t="s">
        <v>44</v>
      </c>
      <c s="7" t="s">
        <v>885</v>
      </c>
      <c s="7" t="s">
        <v>452</v>
      </c>
      <c s="10">
        <v>29.892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886</v>
      </c>
    </row>
    <row r="81" spans="1:16" ht="12.75">
      <c r="A81" s="7">
        <v>28</v>
      </c>
      <c s="7" t="s">
        <v>887</v>
      </c>
      <c s="7" t="s">
        <v>44</v>
      </c>
      <c s="7" t="s">
        <v>888</v>
      </c>
      <c s="7" t="s">
        <v>452</v>
      </c>
      <c s="10">
        <v>86.4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889</v>
      </c>
    </row>
    <row r="83" spans="1:16" ht="12.75" customHeight="1">
      <c r="A83" s="16"/>
      <c s="16"/>
      <c s="16" t="s">
        <v>39</v>
      </c>
      <c s="16" t="s">
        <v>583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40</v>
      </c>
      <c s="9" t="s">
        <v>75</v>
      </c>
      <c s="9"/>
      <c s="11"/>
      <c s="9"/>
      <c s="11"/>
    </row>
    <row r="86" spans="1:16" ht="12.75">
      <c r="A86" s="7">
        <v>29</v>
      </c>
      <c s="7" t="s">
        <v>890</v>
      </c>
      <c s="7" t="s">
        <v>44</v>
      </c>
      <c s="7" t="s">
        <v>891</v>
      </c>
      <c s="7" t="s">
        <v>106</v>
      </c>
      <c s="10">
        <v>5</v>
      </c>
      <c s="14"/>
      <c s="13">
        <f>ROUND((G86*F86),2)</f>
      </c>
      <c r="O86">
        <f>rekapitulace!H8</f>
      </c>
      <c>
        <f>O86/100*H86</f>
      </c>
    </row>
    <row r="87" spans="4:4" ht="114.75">
      <c r="D87" s="15" t="s">
        <v>892</v>
      </c>
    </row>
    <row r="88" spans="1:16" ht="12.75">
      <c r="A88" s="7">
        <v>30</v>
      </c>
      <c s="7" t="s">
        <v>893</v>
      </c>
      <c s="7" t="s">
        <v>44</v>
      </c>
      <c s="7" t="s">
        <v>894</v>
      </c>
      <c s="7" t="s">
        <v>106</v>
      </c>
      <c s="10">
        <v>2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895</v>
      </c>
    </row>
    <row r="90" spans="1:16" ht="12.75" customHeight="1">
      <c r="A90" s="16"/>
      <c s="16"/>
      <c s="16" t="s">
        <v>40</v>
      </c>
      <c s="16" t="s">
        <v>75</v>
      </c>
      <c s="16"/>
      <c s="16"/>
      <c s="16"/>
      <c s="16">
        <f>SUM(H86:H89)</f>
      </c>
      <c r="P90">
        <f>ROUND(SUM(P86:P89),2)</f>
      </c>
    </row>
    <row r="92" spans="1:8" ht="12.75" customHeight="1">
      <c r="A92" s="9"/>
      <c s="9"/>
      <c s="9" t="s">
        <v>83</v>
      </c>
      <c s="9" t="s">
        <v>82</v>
      </c>
      <c s="9"/>
      <c s="11"/>
      <c s="9"/>
      <c s="11"/>
    </row>
    <row r="93" spans="1:16" ht="12.75">
      <c r="A93" s="7">
        <v>31</v>
      </c>
      <c s="7" t="s">
        <v>703</v>
      </c>
      <c s="7" t="s">
        <v>44</v>
      </c>
      <c s="7" t="s">
        <v>704</v>
      </c>
      <c s="7" t="s">
        <v>106</v>
      </c>
      <c s="10">
        <v>69.2</v>
      </c>
      <c s="14"/>
      <c s="13">
        <f>ROUND((G93*F93),2)</f>
      </c>
      <c r="O93">
        <f>rekapitulace!H8</f>
      </c>
      <c>
        <f>O93/100*H93</f>
      </c>
    </row>
    <row r="94" spans="4:4" ht="38.25">
      <c r="D94" s="15" t="s">
        <v>896</v>
      </c>
    </row>
    <row r="95" spans="1:16" ht="12.75">
      <c r="A95" s="7">
        <v>32</v>
      </c>
      <c s="7" t="s">
        <v>897</v>
      </c>
      <c s="7" t="s">
        <v>44</v>
      </c>
      <c s="7" t="s">
        <v>898</v>
      </c>
      <c s="7" t="s">
        <v>68</v>
      </c>
      <c s="10">
        <v>0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33</v>
      </c>
      <c s="7" t="s">
        <v>899</v>
      </c>
      <c s="7" t="s">
        <v>44</v>
      </c>
      <c s="7" t="s">
        <v>900</v>
      </c>
      <c s="7" t="s">
        <v>106</v>
      </c>
      <c s="10">
        <v>6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901</v>
      </c>
    </row>
    <row r="98" spans="1:16" ht="12.75">
      <c r="A98" s="7">
        <v>34</v>
      </c>
      <c s="7" t="s">
        <v>902</v>
      </c>
      <c s="7" t="s">
        <v>44</v>
      </c>
      <c s="7" t="s">
        <v>903</v>
      </c>
      <c s="7" t="s">
        <v>68</v>
      </c>
      <c s="10">
        <v>3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72</v>
      </c>
    </row>
    <row r="100" spans="1:16" ht="12.75" customHeight="1">
      <c r="A100" s="16"/>
      <c s="16"/>
      <c s="16" t="s">
        <v>83</v>
      </c>
      <c s="16" t="s">
        <v>82</v>
      </c>
      <c s="16"/>
      <c s="16"/>
      <c s="16"/>
      <c s="16">
        <f>SUM(H93:H99)</f>
      </c>
      <c r="P100">
        <f>ROUND(SUM(P93:P99),2)</f>
      </c>
    </row>
    <row r="102" spans="1:16" ht="12.75" customHeight="1">
      <c r="A102" s="16"/>
      <c s="16"/>
      <c s="16"/>
      <c s="16" t="s">
        <v>63</v>
      </c>
      <c s="16"/>
      <c s="16"/>
      <c s="16"/>
      <c s="16">
        <f>+H20+H33+H50+H61+H74+H83+H90+H100</f>
      </c>
      <c r="P102">
        <f>+P20+P33+P50+P61+P74+P83+P90+P100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904</v>
      </c>
      <c s="5" t="s">
        <v>905</v>
      </c>
      <c s="5"/>
    </row>
    <row r="6" spans="1:5" ht="12.75" customHeight="1">
      <c r="A6" t="s">
        <v>17</v>
      </c>
      <c r="C6" s="5" t="s">
        <v>906</v>
      </c>
      <c s="5" t="s">
        <v>905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159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907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70.2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908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59</v>
      </c>
      <c s="7" t="s">
        <v>541</v>
      </c>
      <c s="7" t="s">
        <v>298</v>
      </c>
      <c s="10">
        <v>8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909</v>
      </c>
    </row>
    <row r="21" spans="1:16" ht="12.75">
      <c r="A21" s="7">
        <v>4</v>
      </c>
      <c s="7" t="s">
        <v>432</v>
      </c>
      <c s="7" t="s">
        <v>61</v>
      </c>
      <c s="7" t="s">
        <v>433</v>
      </c>
      <c s="7" t="s">
        <v>298</v>
      </c>
      <c s="10">
        <v>70.2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910</v>
      </c>
    </row>
    <row r="23" spans="1:16" ht="12.75">
      <c r="A23" s="7">
        <v>5</v>
      </c>
      <c s="7" t="s">
        <v>609</v>
      </c>
      <c s="7" t="s">
        <v>44</v>
      </c>
      <c s="7" t="s">
        <v>610</v>
      </c>
      <c s="7" t="s">
        <v>298</v>
      </c>
      <c s="10">
        <v>159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911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159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912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70.2</v>
      </c>
      <c s="14"/>
      <c s="13">
        <f>ROUND((G27*F27),2)</f>
      </c>
      <c r="O27">
        <f>rekapitulace!H8</f>
      </c>
      <c>
        <f>O27/100*H27</f>
      </c>
    </row>
    <row r="28" spans="4:4" ht="204">
      <c r="D28" s="15" t="s">
        <v>913</v>
      </c>
    </row>
    <row r="29" spans="1:16" ht="12.75">
      <c r="A29" s="7">
        <v>8</v>
      </c>
      <c s="7" t="s">
        <v>914</v>
      </c>
      <c s="7" t="s">
        <v>44</v>
      </c>
      <c s="7" t="s">
        <v>915</v>
      </c>
      <c s="7" t="s">
        <v>298</v>
      </c>
      <c s="10">
        <v>8</v>
      </c>
      <c s="14"/>
      <c s="13">
        <f>ROUND((G29*F29),2)</f>
      </c>
      <c r="O29">
        <f>rekapitulace!H8</f>
      </c>
      <c>
        <f>O29/100*H29</f>
      </c>
    </row>
    <row r="30" spans="4:4" ht="63.75">
      <c r="D30" s="15" t="s">
        <v>916</v>
      </c>
    </row>
    <row r="31" spans="1:16" ht="12.75">
      <c r="A31" s="7">
        <v>9</v>
      </c>
      <c s="7" t="s">
        <v>917</v>
      </c>
      <c s="7" t="s">
        <v>44</v>
      </c>
      <c s="7" t="s">
        <v>918</v>
      </c>
      <c s="7" t="s">
        <v>452</v>
      </c>
      <c s="10">
        <v>80</v>
      </c>
      <c s="14"/>
      <c s="13">
        <f>ROUND((G31*F31),2)</f>
      </c>
      <c r="O31">
        <f>rekapitulace!H8</f>
      </c>
      <c>
        <f>O31/100*H31</f>
      </c>
    </row>
    <row r="32" spans="4:4" ht="63.75">
      <c r="D32" s="15" t="s">
        <v>919</v>
      </c>
    </row>
    <row r="33" spans="1:16" ht="12.75" customHeight="1">
      <c r="A33" s="16"/>
      <c s="16"/>
      <c s="16" t="s">
        <v>24</v>
      </c>
      <c s="16" t="s">
        <v>428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454</v>
      </c>
      <c s="9"/>
      <c s="11"/>
      <c s="9"/>
      <c s="11"/>
    </row>
    <row r="36" spans="1:16" ht="12.75">
      <c r="A36" s="7">
        <v>10</v>
      </c>
      <c s="7" t="s">
        <v>624</v>
      </c>
      <c s="7" t="s">
        <v>44</v>
      </c>
      <c s="7" t="s">
        <v>625</v>
      </c>
      <c s="7" t="s">
        <v>452</v>
      </c>
      <c s="10">
        <v>161</v>
      </c>
      <c s="14"/>
      <c s="13">
        <f>ROUND((G36*F36),2)</f>
      </c>
      <c r="O36">
        <f>rekapitulace!H8</f>
      </c>
      <c>
        <f>O36/100*H36</f>
      </c>
    </row>
    <row r="37" spans="4:4" ht="280.5">
      <c r="D37" s="15" t="s">
        <v>920</v>
      </c>
    </row>
    <row r="38" spans="1:16" ht="12.75">
      <c r="A38" s="7">
        <v>11</v>
      </c>
      <c s="7" t="s">
        <v>627</v>
      </c>
      <c s="7" t="s">
        <v>44</v>
      </c>
      <c s="7" t="s">
        <v>628</v>
      </c>
      <c s="7" t="s">
        <v>298</v>
      </c>
      <c s="10">
        <v>17</v>
      </c>
      <c s="14"/>
      <c s="13">
        <f>ROUND((G38*F38),2)</f>
      </c>
      <c r="O38">
        <f>rekapitulace!H8</f>
      </c>
      <c>
        <f>O38/100*H38</f>
      </c>
    </row>
    <row r="39" spans="4:4" ht="76.5">
      <c r="D39" s="15" t="s">
        <v>921</v>
      </c>
    </row>
    <row r="40" spans="1:16" ht="12.75" customHeight="1">
      <c r="A40" s="16"/>
      <c s="16"/>
      <c s="16" t="s">
        <v>34</v>
      </c>
      <c s="16" t="s">
        <v>454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630</v>
      </c>
      <c s="9"/>
      <c s="11"/>
      <c s="9"/>
      <c s="11"/>
    </row>
    <row r="43" spans="1:16" ht="12.75">
      <c r="A43" s="7">
        <v>12</v>
      </c>
      <c s="7" t="s">
        <v>922</v>
      </c>
      <c s="7" t="s">
        <v>44</v>
      </c>
      <c s="7" t="s">
        <v>923</v>
      </c>
      <c s="7" t="s">
        <v>298</v>
      </c>
      <c s="10">
        <v>38.5</v>
      </c>
      <c s="14"/>
      <c s="13">
        <f>ROUND((G43*F43),2)</f>
      </c>
      <c r="O43">
        <f>rekapitulace!H8</f>
      </c>
      <c>
        <f>O43/100*H43</f>
      </c>
    </row>
    <row r="44" spans="4:4" ht="89.25">
      <c r="D44" s="15" t="s">
        <v>924</v>
      </c>
    </row>
    <row r="45" spans="1:16" ht="12.75">
      <c r="A45" s="7">
        <v>13</v>
      </c>
      <c s="7" t="s">
        <v>925</v>
      </c>
      <c s="7" t="s">
        <v>44</v>
      </c>
      <c s="7" t="s">
        <v>926</v>
      </c>
      <c s="7" t="s">
        <v>93</v>
      </c>
      <c s="10">
        <v>18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505</v>
      </c>
    </row>
    <row r="47" spans="1:16" ht="12.75" customHeight="1">
      <c r="A47" s="16"/>
      <c s="16"/>
      <c s="16" t="s">
        <v>35</v>
      </c>
      <c s="16" t="s">
        <v>630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39</v>
      </c>
      <c s="9" t="s">
        <v>583</v>
      </c>
      <c s="9"/>
      <c s="11"/>
      <c s="9"/>
      <c s="11"/>
    </row>
    <row r="50" spans="1:16" ht="12.75">
      <c r="A50" s="7">
        <v>14</v>
      </c>
      <c s="7" t="s">
        <v>927</v>
      </c>
      <c s="7" t="s">
        <v>44</v>
      </c>
      <c s="7" t="s">
        <v>928</v>
      </c>
      <c s="7" t="s">
        <v>452</v>
      </c>
      <c s="10">
        <v>51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929</v>
      </c>
    </row>
    <row r="52" spans="1:16" ht="12.75" customHeight="1">
      <c r="A52" s="16"/>
      <c s="16"/>
      <c s="16" t="s">
        <v>39</v>
      </c>
      <c s="16" t="s">
        <v>583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40</v>
      </c>
      <c s="9" t="s">
        <v>75</v>
      </c>
      <c s="9"/>
      <c s="11"/>
      <c s="9"/>
      <c s="11"/>
    </row>
    <row r="55" spans="1:16" ht="12.75">
      <c r="A55" s="7">
        <v>15</v>
      </c>
      <c s="7" t="s">
        <v>680</v>
      </c>
      <c s="7" t="s">
        <v>44</v>
      </c>
      <c s="7" t="s">
        <v>930</v>
      </c>
      <c s="7" t="s">
        <v>106</v>
      </c>
      <c s="10">
        <v>40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931</v>
      </c>
    </row>
    <row r="57" spans="1:16" ht="12.75" customHeight="1">
      <c r="A57" s="16"/>
      <c s="16"/>
      <c s="16" t="s">
        <v>40</v>
      </c>
      <c s="16" t="s">
        <v>75</v>
      </c>
      <c s="16"/>
      <c s="16"/>
      <c s="16"/>
      <c s="16">
        <f>SUM(H55:H56)</f>
      </c>
      <c r="P57">
        <f>ROUND(SUM(P55:P56),2)</f>
      </c>
    </row>
    <row r="59" spans="1:16" ht="12.75" customHeight="1">
      <c r="A59" s="16"/>
      <c s="16"/>
      <c s="16"/>
      <c s="16" t="s">
        <v>63</v>
      </c>
      <c s="16"/>
      <c s="16"/>
      <c s="16"/>
      <c s="16">
        <f>+H16+H33+H40+H47+H52+H57</f>
      </c>
      <c r="P59">
        <f>+P16+P33+P40+P47+P52+P57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932</v>
      </c>
      <c s="5" t="s">
        <v>933</v>
      </c>
      <c s="5"/>
    </row>
    <row r="6" spans="1:5" ht="12.75" customHeight="1">
      <c r="A6" t="s">
        <v>17</v>
      </c>
      <c r="C6" s="5" t="s">
        <v>934</v>
      </c>
      <c s="5" t="s">
        <v>933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228.5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935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428</v>
      </c>
      <c s="9"/>
      <c s="11"/>
      <c s="9"/>
      <c s="11"/>
    </row>
    <row r="17" spans="1:16" ht="12.75">
      <c r="A17" s="7">
        <v>2</v>
      </c>
      <c s="7" t="s">
        <v>936</v>
      </c>
      <c s="7" t="s">
        <v>44</v>
      </c>
      <c s="7" t="s">
        <v>937</v>
      </c>
      <c s="7" t="s">
        <v>298</v>
      </c>
      <c s="10">
        <v>75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938</v>
      </c>
    </row>
    <row r="19" spans="1:16" ht="12.75">
      <c r="A19" s="7">
        <v>3</v>
      </c>
      <c s="7" t="s">
        <v>609</v>
      </c>
      <c s="7" t="s">
        <v>44</v>
      </c>
      <c s="7" t="s">
        <v>610</v>
      </c>
      <c s="7" t="s">
        <v>298</v>
      </c>
      <c s="10">
        <v>153.5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939</v>
      </c>
    </row>
    <row r="21" spans="1:16" ht="12.75">
      <c r="A21" s="7">
        <v>4</v>
      </c>
      <c s="7" t="s">
        <v>438</v>
      </c>
      <c s="7" t="s">
        <v>44</v>
      </c>
      <c s="7" t="s">
        <v>439</v>
      </c>
      <c s="7" t="s">
        <v>298</v>
      </c>
      <c s="10">
        <v>228.5</v>
      </c>
      <c s="14"/>
      <c s="13">
        <f>ROUND((G21*F21),2)</f>
      </c>
      <c r="O21">
        <f>rekapitulace!H8</f>
      </c>
      <c>
        <f>O21/100*H21</f>
      </c>
    </row>
    <row r="22" spans="4:4" ht="229.5">
      <c r="D22" s="15" t="s">
        <v>940</v>
      </c>
    </row>
    <row r="23" spans="1:16" ht="12.75">
      <c r="A23" s="7">
        <v>5</v>
      </c>
      <c s="7" t="s">
        <v>941</v>
      </c>
      <c s="7" t="s">
        <v>44</v>
      </c>
      <c s="7" t="s">
        <v>942</v>
      </c>
      <c s="7" t="s">
        <v>298</v>
      </c>
      <c s="10">
        <v>75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943</v>
      </c>
    </row>
    <row r="25" spans="1:16" ht="12.75" customHeight="1">
      <c r="A25" s="16"/>
      <c s="16"/>
      <c s="16" t="s">
        <v>24</v>
      </c>
      <c s="16" t="s">
        <v>428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34</v>
      </c>
      <c s="9" t="s">
        <v>454</v>
      </c>
      <c s="9"/>
      <c s="11"/>
      <c s="9"/>
      <c s="11"/>
    </row>
    <row r="28" spans="1:16" ht="12.75">
      <c r="A28" s="7">
        <v>6</v>
      </c>
      <c s="7" t="s">
        <v>624</v>
      </c>
      <c s="7" t="s">
        <v>44</v>
      </c>
      <c s="7" t="s">
        <v>625</v>
      </c>
      <c s="7" t="s">
        <v>452</v>
      </c>
      <c s="10">
        <v>212.5</v>
      </c>
      <c s="14"/>
      <c s="13">
        <f>ROUND((G28*F28),2)</f>
      </c>
      <c r="O28">
        <f>rekapitulace!H8</f>
      </c>
      <c>
        <f>O28/100*H28</f>
      </c>
    </row>
    <row r="29" spans="4:4" ht="89.25">
      <c r="D29" s="15" t="s">
        <v>944</v>
      </c>
    </row>
    <row r="30" spans="1:16" ht="12.75" customHeight="1">
      <c r="A30" s="16"/>
      <c s="16"/>
      <c s="16" t="s">
        <v>34</v>
      </c>
      <c s="16" t="s">
        <v>454</v>
      </c>
      <c s="16"/>
      <c s="16"/>
      <c s="16"/>
      <c s="16">
        <f>SUM(H28:H29)</f>
      </c>
      <c r="P30">
        <f>ROUND(SUM(P28:P29),2)</f>
      </c>
    </row>
    <row r="32" spans="1:8" ht="12.75" customHeight="1">
      <c r="A32" s="9"/>
      <c s="9"/>
      <c s="9" t="s">
        <v>36</v>
      </c>
      <c s="9" t="s">
        <v>458</v>
      </c>
      <c s="9"/>
      <c s="11"/>
      <c s="9"/>
      <c s="11"/>
    </row>
    <row r="33" spans="1:16" ht="12.75">
      <c r="A33" s="7">
        <v>7</v>
      </c>
      <c s="7" t="s">
        <v>945</v>
      </c>
      <c s="7" t="s">
        <v>44</v>
      </c>
      <c s="7" t="s">
        <v>946</v>
      </c>
      <c s="7" t="s">
        <v>298</v>
      </c>
      <c s="10">
        <v>63.75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947</v>
      </c>
    </row>
    <row r="35" spans="1:16" ht="12.75">
      <c r="A35" s="7">
        <v>8</v>
      </c>
      <c s="7" t="s">
        <v>948</v>
      </c>
      <c s="7" t="s">
        <v>44</v>
      </c>
      <c s="7" t="s">
        <v>949</v>
      </c>
      <c s="7" t="s">
        <v>298</v>
      </c>
      <c s="10">
        <v>63.75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947</v>
      </c>
    </row>
    <row r="37" spans="1:16" ht="12.75" customHeight="1">
      <c r="A37" s="16"/>
      <c s="16"/>
      <c s="16" t="s">
        <v>36</v>
      </c>
      <c s="16" t="s">
        <v>458</v>
      </c>
      <c s="16"/>
      <c s="16"/>
      <c s="16"/>
      <c s="16">
        <f>SUM(H33:H36)</f>
      </c>
      <c r="P37">
        <f>ROUND(SUM(P33:P36),2)</f>
      </c>
    </row>
    <row r="39" spans="1:16" ht="12.75" customHeight="1">
      <c r="A39" s="16"/>
      <c s="16"/>
      <c s="16"/>
      <c s="16" t="s">
        <v>63</v>
      </c>
      <c s="16"/>
      <c s="16"/>
      <c s="16"/>
      <c s="16">
        <f>+H14+H25+H30+H37</f>
      </c>
      <c r="P39">
        <f>+P14+P25+P30+P37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44</v>
      </c>
      <c s="7" t="s">
        <v>49</v>
      </c>
      <c s="7" t="s">
        <v>50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>
      <c r="A16" s="7">
        <v>3</v>
      </c>
      <c s="7" t="s">
        <v>52</v>
      </c>
      <c s="7" t="s">
        <v>44</v>
      </c>
      <c s="7" t="s">
        <v>53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>
      <c r="A18" s="7">
        <v>4</v>
      </c>
      <c s="7" t="s">
        <v>54</v>
      </c>
      <c s="7" t="s">
        <v>44</v>
      </c>
      <c s="7" t="s">
        <v>55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51</v>
      </c>
    </row>
    <row r="20" spans="1:16" ht="12.75">
      <c r="A20" s="7">
        <v>5</v>
      </c>
      <c s="7" t="s">
        <v>56</v>
      </c>
      <c s="7" t="s">
        <v>44</v>
      </c>
      <c s="7" t="s">
        <v>57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47</v>
      </c>
    </row>
    <row r="22" spans="1:16" ht="12.75">
      <c r="A22" s="7">
        <v>6</v>
      </c>
      <c s="7" t="s">
        <v>58</v>
      </c>
      <c s="7" t="s">
        <v>59</v>
      </c>
      <c s="7" t="s">
        <v>60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51</v>
      </c>
    </row>
    <row r="24" spans="1:16" ht="12.75">
      <c r="A24" s="7">
        <v>7</v>
      </c>
      <c s="7" t="s">
        <v>58</v>
      </c>
      <c s="7" t="s">
        <v>61</v>
      </c>
      <c s="7" t="s">
        <v>62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51</v>
      </c>
    </row>
    <row r="26" spans="1:16" ht="12.75" customHeight="1">
      <c r="A26" s="16"/>
      <c s="16"/>
      <c s="16" t="s">
        <v>42</v>
      </c>
      <c s="16" t="s">
        <v>41</v>
      </c>
      <c s="16"/>
      <c s="16"/>
      <c s="16"/>
      <c s="16">
        <f>SUM(H12:H25)</f>
      </c>
      <c r="P26">
        <f>ROUND(SUM(P12:P25),2)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+H26</f>
      </c>
      <c r="P28">
        <f>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950</v>
      </c>
      <c s="5" t="s">
        <v>951</v>
      </c>
      <c s="5"/>
    </row>
    <row r="6" spans="1:5" ht="12.75" customHeight="1">
      <c r="A6" t="s">
        <v>17</v>
      </c>
      <c r="C6" s="5" t="s">
        <v>952</v>
      </c>
      <c s="5" t="s">
        <v>951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953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428</v>
      </c>
      <c s="9"/>
      <c s="11"/>
      <c s="9"/>
      <c s="11"/>
    </row>
    <row r="17" spans="1:16" ht="12.75">
      <c r="A17" s="7">
        <v>2</v>
      </c>
      <c s="7" t="s">
        <v>609</v>
      </c>
      <c s="7" t="s">
        <v>44</v>
      </c>
      <c s="7" t="s">
        <v>610</v>
      </c>
      <c s="7" t="s">
        <v>298</v>
      </c>
      <c s="10">
        <v>145</v>
      </c>
      <c s="14"/>
      <c s="13">
        <f>ROUND((G17*F17),2)</f>
      </c>
      <c r="O17">
        <f>rekapitulace!H8</f>
      </c>
      <c>
        <f>O17/100*H17</f>
      </c>
    </row>
    <row r="18" spans="4:4" ht="165.75">
      <c r="D18" s="15" t="s">
        <v>954</v>
      </c>
    </row>
    <row r="19" spans="1:16" ht="12.75">
      <c r="A19" s="7">
        <v>3</v>
      </c>
      <c s="7" t="s">
        <v>438</v>
      </c>
      <c s="7" t="s">
        <v>44</v>
      </c>
      <c s="7" t="s">
        <v>439</v>
      </c>
      <c s="7" t="s">
        <v>298</v>
      </c>
      <c s="10">
        <v>145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955</v>
      </c>
    </row>
    <row r="21" spans="1:16" ht="12.75" customHeight="1">
      <c r="A21" s="16"/>
      <c s="16"/>
      <c s="16" t="s">
        <v>24</v>
      </c>
      <c s="16" t="s">
        <v>428</v>
      </c>
      <c s="16"/>
      <c s="16"/>
      <c s="16"/>
      <c s="16">
        <f>SUM(H17:H20)</f>
      </c>
      <c r="P21">
        <f>ROUND(SUM(P17:P20),2)</f>
      </c>
    </row>
    <row r="23" spans="1:8" ht="12.75" customHeight="1">
      <c r="A23" s="9"/>
      <c s="9"/>
      <c s="9" t="s">
        <v>34</v>
      </c>
      <c s="9" t="s">
        <v>454</v>
      </c>
      <c s="9"/>
      <c s="11"/>
      <c s="9"/>
      <c s="11"/>
    </row>
    <row r="24" spans="1:16" ht="12.75">
      <c r="A24" s="7">
        <v>4</v>
      </c>
      <c s="7" t="s">
        <v>624</v>
      </c>
      <c s="7" t="s">
        <v>44</v>
      </c>
      <c s="7" t="s">
        <v>625</v>
      </c>
      <c s="7" t="s">
        <v>452</v>
      </c>
      <c s="10">
        <v>385</v>
      </c>
      <c s="14"/>
      <c s="13">
        <f>ROUND((G24*F24),2)</f>
      </c>
      <c r="O24">
        <f>rekapitulace!H8</f>
      </c>
      <c>
        <f>O24/100*H24</f>
      </c>
    </row>
    <row r="25" spans="4:4" ht="165.75">
      <c r="D25" s="15" t="s">
        <v>956</v>
      </c>
    </row>
    <row r="26" spans="1:16" ht="12.75" customHeight="1">
      <c r="A26" s="16"/>
      <c s="16"/>
      <c s="16" t="s">
        <v>34</v>
      </c>
      <c s="16" t="s">
        <v>454</v>
      </c>
      <c s="16"/>
      <c s="16"/>
      <c s="16"/>
      <c s="16">
        <f>SUM(H24:H25)</f>
      </c>
      <c r="P26">
        <f>ROUND(SUM(P24:P25),2)</f>
      </c>
    </row>
    <row r="28" spans="1:8" ht="12.75" customHeight="1">
      <c r="A28" s="9"/>
      <c s="9"/>
      <c s="9" t="s">
        <v>36</v>
      </c>
      <c s="9" t="s">
        <v>458</v>
      </c>
      <c s="9"/>
      <c s="11"/>
      <c s="9"/>
      <c s="11"/>
    </row>
    <row r="29" spans="1:16" ht="12.75">
      <c r="A29" s="7">
        <v>5</v>
      </c>
      <c s="7" t="s">
        <v>945</v>
      </c>
      <c s="7" t="s">
        <v>44</v>
      </c>
      <c s="7" t="s">
        <v>946</v>
      </c>
      <c s="7" t="s">
        <v>298</v>
      </c>
      <c s="10">
        <v>66.5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957</v>
      </c>
    </row>
    <row r="31" spans="1:16" ht="12.75">
      <c r="A31" s="7">
        <v>6</v>
      </c>
      <c s="7" t="s">
        <v>948</v>
      </c>
      <c s="7" t="s">
        <v>44</v>
      </c>
      <c s="7" t="s">
        <v>949</v>
      </c>
      <c s="7" t="s">
        <v>298</v>
      </c>
      <c s="10">
        <v>143.5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958</v>
      </c>
    </row>
    <row r="33" spans="1:16" ht="12.75" customHeight="1">
      <c r="A33" s="16"/>
      <c s="16"/>
      <c s="16" t="s">
        <v>36</v>
      </c>
      <c s="16" t="s">
        <v>458</v>
      </c>
      <c s="16"/>
      <c s="16"/>
      <c s="16"/>
      <c s="16">
        <f>SUM(H29:H32)</f>
      </c>
      <c r="P33">
        <f>ROUND(SUM(P29:P32),2)</f>
      </c>
    </row>
    <row r="35" spans="1:16" ht="12.75" customHeight="1">
      <c r="A35" s="16"/>
      <c s="16"/>
      <c s="16"/>
      <c s="16" t="s">
        <v>63</v>
      </c>
      <c s="16"/>
      <c s="16"/>
      <c s="16"/>
      <c s="16">
        <f>+H14+H21+H26+H33</f>
      </c>
      <c r="P35">
        <f>+P14+P21+P26+P33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959</v>
      </c>
      <c s="5" t="s">
        <v>960</v>
      </c>
      <c s="5"/>
    </row>
    <row r="6" spans="1:5" ht="12.75" customHeight="1">
      <c r="A6" t="s">
        <v>17</v>
      </c>
      <c r="C6" s="5" t="s">
        <v>961</v>
      </c>
      <c s="5" t="s">
        <v>960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1363.919</v>
      </c>
      <c s="14"/>
      <c s="13">
        <f>ROUND((G12*F12),2)</f>
      </c>
      <c r="O12">
        <f>rekapitulace!H8</f>
      </c>
      <c>
        <f>O12/100*H12</f>
      </c>
    </row>
    <row r="13" spans="4:4" ht="140.25">
      <c r="D13" s="15" t="s">
        <v>963</v>
      </c>
    </row>
    <row r="14" spans="1:16" ht="12.75">
      <c r="A14" s="7">
        <v>2</v>
      </c>
      <c s="7" t="s">
        <v>735</v>
      </c>
      <c s="7" t="s">
        <v>44</v>
      </c>
      <c s="7" t="s">
        <v>964</v>
      </c>
      <c s="7" t="s">
        <v>636</v>
      </c>
      <c s="10">
        <v>236.74</v>
      </c>
      <c s="14"/>
      <c s="13">
        <f>ROUND((G14*F14),2)</f>
      </c>
      <c r="O14">
        <f>rekapitulace!H8</f>
      </c>
      <c>
        <f>O14/100*H14</f>
      </c>
    </row>
    <row r="15" spans="4:4" ht="395.25">
      <c r="D15" s="15" t="s">
        <v>965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966</v>
      </c>
      <c s="7" t="s">
        <v>44</v>
      </c>
      <c s="7" t="s">
        <v>967</v>
      </c>
      <c s="7" t="s">
        <v>106</v>
      </c>
      <c s="10">
        <v>350</v>
      </c>
      <c s="14"/>
      <c s="13">
        <f>ROUND((G19*F19),2)</f>
      </c>
      <c r="O19">
        <f>rekapitulace!H8</f>
      </c>
      <c>
        <f>O19/100*H19</f>
      </c>
    </row>
    <row r="20" spans="4:4" ht="114.75">
      <c r="D20" s="15" t="s">
        <v>968</v>
      </c>
    </row>
    <row r="21" spans="1:16" ht="12.75">
      <c r="A21" s="7">
        <v>4</v>
      </c>
      <c s="7" t="s">
        <v>432</v>
      </c>
      <c s="7" t="s">
        <v>44</v>
      </c>
      <c s="7" t="s">
        <v>969</v>
      </c>
      <c s="7" t="s">
        <v>298</v>
      </c>
      <c s="10">
        <v>3584.161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970</v>
      </c>
    </row>
    <row r="23" spans="1:16" ht="12.75">
      <c r="A23" s="7">
        <v>5</v>
      </c>
      <c s="7" t="s">
        <v>609</v>
      </c>
      <c s="7" t="s">
        <v>44</v>
      </c>
      <c s="7" t="s">
        <v>610</v>
      </c>
      <c s="7" t="s">
        <v>298</v>
      </c>
      <c s="10">
        <v>1659.28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971</v>
      </c>
    </row>
    <row r="25" spans="1:16" ht="12.75">
      <c r="A25" s="7">
        <v>6</v>
      </c>
      <c s="7" t="s">
        <v>435</v>
      </c>
      <c s="7" t="s">
        <v>44</v>
      </c>
      <c s="7" t="s">
        <v>436</v>
      </c>
      <c s="7" t="s">
        <v>298</v>
      </c>
      <c s="10">
        <v>3288.8</v>
      </c>
      <c s="14"/>
      <c s="13">
        <f>ROUND((G25*F25),2)</f>
      </c>
      <c r="O25">
        <f>rekapitulace!H8</f>
      </c>
      <c>
        <f>O25/100*H25</f>
      </c>
    </row>
    <row r="26" spans="4:4" ht="267.75">
      <c r="D26" s="15" t="s">
        <v>972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4948.08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973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3543.381</v>
      </c>
      <c s="14"/>
      <c s="13">
        <f>ROUND((G29*F29),2)</f>
      </c>
      <c r="O29">
        <f>rekapitulace!H8</f>
      </c>
      <c>
        <f>O29/100*H29</f>
      </c>
    </row>
    <row r="30" spans="4:4" ht="409.5">
      <c r="D30" s="15" t="s">
        <v>974</v>
      </c>
    </row>
    <row r="31" spans="1:16" ht="12.75">
      <c r="A31" s="7">
        <v>9</v>
      </c>
      <c s="7" t="s">
        <v>975</v>
      </c>
      <c s="7" t="s">
        <v>44</v>
      </c>
      <c s="7" t="s">
        <v>976</v>
      </c>
      <c s="7" t="s">
        <v>298</v>
      </c>
      <c s="10">
        <v>696.453</v>
      </c>
      <c s="14"/>
      <c s="13">
        <f>ROUND((G31*F31),2)</f>
      </c>
      <c r="O31">
        <f>rekapitulace!H8</f>
      </c>
      <c>
        <f>O31/100*H31</f>
      </c>
    </row>
    <row r="32" spans="4:4" ht="318.75">
      <c r="D32" s="15" t="s">
        <v>977</v>
      </c>
    </row>
    <row r="33" spans="1:16" ht="12.75" customHeight="1">
      <c r="A33" s="16"/>
      <c s="16"/>
      <c s="16" t="s">
        <v>24</v>
      </c>
      <c s="16" t="s">
        <v>428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35</v>
      </c>
      <c s="9" t="s">
        <v>630</v>
      </c>
      <c s="9"/>
      <c s="11"/>
      <c s="9"/>
      <c s="11"/>
    </row>
    <row r="36" spans="1:16" ht="12.75">
      <c r="A36" s="7">
        <v>10</v>
      </c>
      <c s="7" t="s">
        <v>925</v>
      </c>
      <c s="7" t="s">
        <v>44</v>
      </c>
      <c s="7" t="s">
        <v>926</v>
      </c>
      <c s="7" t="s">
        <v>93</v>
      </c>
      <c s="10">
        <v>14</v>
      </c>
      <c s="14"/>
      <c s="13">
        <f>ROUND((G36*F36),2)</f>
      </c>
      <c r="O36">
        <f>rekapitulace!H8</f>
      </c>
      <c>
        <f>O36/100*H36</f>
      </c>
    </row>
    <row r="37" spans="4:4" ht="76.5">
      <c r="D37" s="15" t="s">
        <v>978</v>
      </c>
    </row>
    <row r="38" spans="1:16" ht="12.75">
      <c r="A38" s="7">
        <v>11</v>
      </c>
      <c s="7" t="s">
        <v>979</v>
      </c>
      <c s="7" t="s">
        <v>44</v>
      </c>
      <c s="7" t="s">
        <v>980</v>
      </c>
      <c s="7" t="s">
        <v>93</v>
      </c>
      <c s="10">
        <v>8</v>
      </c>
      <c s="14"/>
      <c s="13">
        <f>ROUND((G38*F38),2)</f>
      </c>
      <c r="O38">
        <f>rekapitulace!H8</f>
      </c>
      <c>
        <f>O38/100*H38</f>
      </c>
    </row>
    <row r="39" spans="4:4" ht="76.5">
      <c r="D39" s="15" t="s">
        <v>981</v>
      </c>
    </row>
    <row r="40" spans="1:16" ht="12.75">
      <c r="A40" s="7">
        <v>12</v>
      </c>
      <c s="7" t="s">
        <v>982</v>
      </c>
      <c s="7" t="s">
        <v>44</v>
      </c>
      <c s="7" t="s">
        <v>983</v>
      </c>
      <c s="7" t="s">
        <v>298</v>
      </c>
      <c s="10">
        <v>21.05</v>
      </c>
      <c s="14"/>
      <c s="13">
        <f>ROUND((G40*F40),2)</f>
      </c>
      <c r="O40">
        <f>rekapitulace!H8</f>
      </c>
      <c>
        <f>O40/100*H40</f>
      </c>
    </row>
    <row r="41" spans="4:4" ht="229.5">
      <c r="D41" s="15" t="s">
        <v>984</v>
      </c>
    </row>
    <row r="42" spans="1:16" ht="12.75" customHeight="1">
      <c r="A42" s="16"/>
      <c s="16"/>
      <c s="16" t="s">
        <v>35</v>
      </c>
      <c s="16" t="s">
        <v>630</v>
      </c>
      <c s="16"/>
      <c s="16"/>
      <c s="16"/>
      <c s="16">
        <f>SUM(H36:H41)</f>
      </c>
      <c r="P42">
        <f>ROUND(SUM(P36:P41),2)</f>
      </c>
    </row>
    <row r="44" spans="1:8" ht="12.75" customHeight="1">
      <c r="A44" s="9"/>
      <c s="9"/>
      <c s="9" t="s">
        <v>36</v>
      </c>
      <c s="9" t="s">
        <v>458</v>
      </c>
      <c s="9"/>
      <c s="11"/>
      <c s="9"/>
      <c s="11"/>
    </row>
    <row r="45" spans="1:16" ht="12.75">
      <c r="A45" s="7">
        <v>13</v>
      </c>
      <c s="7" t="s">
        <v>985</v>
      </c>
      <c s="7" t="s">
        <v>44</v>
      </c>
      <c s="7" t="s">
        <v>986</v>
      </c>
      <c s="7" t="s">
        <v>298</v>
      </c>
      <c s="10">
        <v>25.279</v>
      </c>
      <c s="14"/>
      <c s="13">
        <f>ROUND((G45*F45),2)</f>
      </c>
      <c r="O45">
        <f>rekapitulace!H8</f>
      </c>
      <c>
        <f>O45/100*H45</f>
      </c>
    </row>
    <row r="46" spans="4:4" ht="229.5">
      <c r="D46" s="15" t="s">
        <v>987</v>
      </c>
    </row>
    <row r="47" spans="1:16" ht="12.75">
      <c r="A47" s="7">
        <v>14</v>
      </c>
      <c s="7" t="s">
        <v>988</v>
      </c>
      <c s="7" t="s">
        <v>44</v>
      </c>
      <c s="7" t="s">
        <v>989</v>
      </c>
      <c s="7" t="s">
        <v>298</v>
      </c>
      <c s="10">
        <v>40.506</v>
      </c>
      <c s="14"/>
      <c s="13">
        <f>ROUND((G47*F47),2)</f>
      </c>
      <c r="O47">
        <f>rekapitulace!H8</f>
      </c>
      <c>
        <f>O47/100*H47</f>
      </c>
    </row>
    <row r="48" spans="4:4" ht="76.5">
      <c r="D48" s="15" t="s">
        <v>990</v>
      </c>
    </row>
    <row r="49" spans="1:16" ht="12.75">
      <c r="A49" s="7">
        <v>15</v>
      </c>
      <c s="7" t="s">
        <v>991</v>
      </c>
      <c s="7" t="s">
        <v>44</v>
      </c>
      <c s="7" t="s">
        <v>992</v>
      </c>
      <c s="7" t="s">
        <v>298</v>
      </c>
      <c s="10">
        <v>4.32</v>
      </c>
      <c s="14"/>
      <c s="13">
        <f>ROUND((G49*F49),2)</f>
      </c>
      <c r="O49">
        <f>rekapitulace!H8</f>
      </c>
      <c>
        <f>O49/100*H49</f>
      </c>
    </row>
    <row r="50" spans="4:4" ht="140.25">
      <c r="D50" s="15" t="s">
        <v>993</v>
      </c>
    </row>
    <row r="51" spans="1:16" ht="12.75">
      <c r="A51" s="7">
        <v>16</v>
      </c>
      <c s="7" t="s">
        <v>459</v>
      </c>
      <c s="7" t="s">
        <v>44</v>
      </c>
      <c s="7" t="s">
        <v>460</v>
      </c>
      <c s="7" t="s">
        <v>298</v>
      </c>
      <c s="10">
        <v>425.801</v>
      </c>
      <c s="14"/>
      <c s="13">
        <f>ROUND((G51*F51),2)</f>
      </c>
      <c r="O51">
        <f>rekapitulace!H8</f>
      </c>
      <c>
        <f>O51/100*H51</f>
      </c>
    </row>
    <row r="52" spans="4:4" ht="409.5">
      <c r="D52" s="15" t="s">
        <v>994</v>
      </c>
    </row>
    <row r="53" spans="1:16" ht="12.75">
      <c r="A53" s="7">
        <v>17</v>
      </c>
      <c s="7" t="s">
        <v>995</v>
      </c>
      <c s="7" t="s">
        <v>44</v>
      </c>
      <c s="7" t="s">
        <v>996</v>
      </c>
      <c s="7" t="s">
        <v>298</v>
      </c>
      <c s="10">
        <v>1.19</v>
      </c>
      <c s="14"/>
      <c s="13">
        <f>ROUND((G53*F53),2)</f>
      </c>
      <c r="O53">
        <f>rekapitulace!H8</f>
      </c>
      <c>
        <f>O53/100*H53</f>
      </c>
    </row>
    <row r="54" spans="4:4" ht="76.5">
      <c r="D54" s="15" t="s">
        <v>997</v>
      </c>
    </row>
    <row r="55" spans="1:16" ht="12.75">
      <c r="A55" s="7">
        <v>18</v>
      </c>
      <c s="7" t="s">
        <v>998</v>
      </c>
      <c s="7" t="s">
        <v>44</v>
      </c>
      <c s="7" t="s">
        <v>999</v>
      </c>
      <c s="7" t="s">
        <v>298</v>
      </c>
      <c s="10">
        <v>11.02</v>
      </c>
      <c s="14"/>
      <c s="13">
        <f>ROUND((G55*F55),2)</f>
      </c>
      <c r="O55">
        <f>rekapitulace!H8</f>
      </c>
      <c>
        <f>O55/100*H55</f>
      </c>
    </row>
    <row r="56" spans="4:4" ht="191.25">
      <c r="D56" s="15" t="s">
        <v>1000</v>
      </c>
    </row>
    <row r="57" spans="1:16" ht="12.75" customHeight="1">
      <c r="A57" s="16"/>
      <c s="16"/>
      <c s="16" t="s">
        <v>36</v>
      </c>
      <c s="16" t="s">
        <v>458</v>
      </c>
      <c s="16"/>
      <c s="16"/>
      <c s="16"/>
      <c s="16">
        <f>SUM(H45:H56)</f>
      </c>
      <c r="P57">
        <f>ROUND(SUM(P45:P56),2)</f>
      </c>
    </row>
    <row r="59" spans="1:8" ht="12.75" customHeight="1">
      <c r="A59" s="9"/>
      <c s="9"/>
      <c s="9" t="s">
        <v>39</v>
      </c>
      <c s="9" t="s">
        <v>583</v>
      </c>
      <c s="9"/>
      <c s="11"/>
      <c s="9"/>
      <c s="11"/>
    </row>
    <row r="60" spans="1:16" ht="12.75">
      <c r="A60" s="7">
        <v>19</v>
      </c>
      <c s="7" t="s">
        <v>1001</v>
      </c>
      <c s="7" t="s">
        <v>44</v>
      </c>
      <c s="7" t="s">
        <v>1002</v>
      </c>
      <c s="7" t="s">
        <v>452</v>
      </c>
      <c s="10">
        <v>47.88</v>
      </c>
      <c s="14"/>
      <c s="13">
        <f>ROUND((G60*F60),2)</f>
      </c>
      <c r="O60">
        <f>rekapitulace!H8</f>
      </c>
      <c>
        <f>O60/100*H60</f>
      </c>
    </row>
    <row r="61" spans="4:4" ht="89.25">
      <c r="D61" s="15" t="s">
        <v>1003</v>
      </c>
    </row>
    <row r="62" spans="1:16" ht="12.75">
      <c r="A62" s="7">
        <v>20</v>
      </c>
      <c s="7" t="s">
        <v>1004</v>
      </c>
      <c s="7" t="s">
        <v>44</v>
      </c>
      <c s="7" t="s">
        <v>1005</v>
      </c>
      <c s="7" t="s">
        <v>452</v>
      </c>
      <c s="10">
        <v>1.8</v>
      </c>
      <c s="14"/>
      <c s="13">
        <f>ROUND((G62*F62),2)</f>
      </c>
      <c r="O62">
        <f>rekapitulace!H8</f>
      </c>
      <c>
        <f>O62/100*H62</f>
      </c>
    </row>
    <row r="63" spans="4:4" ht="89.25">
      <c r="D63" s="15" t="s">
        <v>1006</v>
      </c>
    </row>
    <row r="64" spans="1:16" ht="12.75" customHeight="1">
      <c r="A64" s="16"/>
      <c s="16"/>
      <c s="16" t="s">
        <v>39</v>
      </c>
      <c s="16" t="s">
        <v>583</v>
      </c>
      <c s="16"/>
      <c s="16"/>
      <c s="16"/>
      <c s="16">
        <f>SUM(H60:H63)</f>
      </c>
      <c r="P64">
        <f>ROUND(SUM(P60:P63),2)</f>
      </c>
    </row>
    <row r="66" spans="1:8" ht="12.75" customHeight="1">
      <c r="A66" s="9"/>
      <c s="9"/>
      <c s="9" t="s">
        <v>40</v>
      </c>
      <c s="9" t="s">
        <v>75</v>
      </c>
      <c s="9"/>
      <c s="11"/>
      <c s="9"/>
      <c s="11"/>
    </row>
    <row r="67" spans="1:16" ht="12.75">
      <c r="A67" s="7">
        <v>21</v>
      </c>
      <c s="7" t="s">
        <v>1007</v>
      </c>
      <c s="7" t="s">
        <v>44</v>
      </c>
      <c s="7" t="s">
        <v>1008</v>
      </c>
      <c s="7" t="s">
        <v>106</v>
      </c>
      <c s="10">
        <v>5</v>
      </c>
      <c s="14"/>
      <c s="13">
        <f>ROUND((G67*F67),2)</f>
      </c>
      <c r="O67">
        <f>rekapitulace!H8</f>
      </c>
      <c>
        <f>O67/100*H67</f>
      </c>
    </row>
    <row r="68" spans="4:4" ht="51">
      <c r="D68" s="15" t="s">
        <v>1009</v>
      </c>
    </row>
    <row r="69" spans="1:16" ht="12.75">
      <c r="A69" s="7">
        <v>22</v>
      </c>
      <c s="7" t="s">
        <v>1010</v>
      </c>
      <c s="7" t="s">
        <v>44</v>
      </c>
      <c s="7" t="s">
        <v>1011</v>
      </c>
      <c s="7" t="s">
        <v>106</v>
      </c>
      <c s="10">
        <v>39.5</v>
      </c>
      <c s="14"/>
      <c s="13">
        <f>ROUND((G69*F69),2)</f>
      </c>
      <c r="O69">
        <f>rekapitulace!H8</f>
      </c>
      <c>
        <f>O69/100*H69</f>
      </c>
    </row>
    <row r="70" spans="4:4" ht="51">
      <c r="D70" s="15" t="s">
        <v>1012</v>
      </c>
    </row>
    <row r="71" spans="1:16" ht="12.75">
      <c r="A71" s="7">
        <v>23</v>
      </c>
      <c s="7" t="s">
        <v>1013</v>
      </c>
      <c s="7" t="s">
        <v>44</v>
      </c>
      <c s="7" t="s">
        <v>1014</v>
      </c>
      <c s="7" t="s">
        <v>106</v>
      </c>
      <c s="10">
        <v>210</v>
      </c>
      <c s="14"/>
      <c s="13">
        <f>ROUND((G71*F71),2)</f>
      </c>
      <c r="O71">
        <f>rekapitulace!H8</f>
      </c>
      <c>
        <f>O71/100*H71</f>
      </c>
    </row>
    <row r="72" spans="4:4" ht="102">
      <c r="D72" s="15" t="s">
        <v>1015</v>
      </c>
    </row>
    <row r="73" spans="1:16" ht="12.75">
      <c r="A73" s="7">
        <v>24</v>
      </c>
      <c s="7" t="s">
        <v>1016</v>
      </c>
      <c s="7" t="s">
        <v>44</v>
      </c>
      <c s="7" t="s">
        <v>1017</v>
      </c>
      <c s="7" t="s">
        <v>68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63.75">
      <c r="D74" s="15" t="s">
        <v>1018</v>
      </c>
    </row>
    <row r="75" spans="1:16" ht="12.75">
      <c r="A75" s="7">
        <v>25</v>
      </c>
      <c s="7" t="s">
        <v>1019</v>
      </c>
      <c s="7" t="s">
        <v>44</v>
      </c>
      <c s="7" t="s">
        <v>1020</v>
      </c>
      <c s="7" t="s">
        <v>68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63.75">
      <c r="D76" s="15" t="s">
        <v>1018</v>
      </c>
    </row>
    <row r="77" spans="1:16" ht="12.75">
      <c r="A77" s="7">
        <v>26</v>
      </c>
      <c s="7" t="s">
        <v>1021</v>
      </c>
      <c s="7" t="s">
        <v>44</v>
      </c>
      <c s="7" t="s">
        <v>1022</v>
      </c>
      <c s="7" t="s">
        <v>68</v>
      </c>
      <c s="10">
        <v>11</v>
      </c>
      <c s="14"/>
      <c s="13">
        <f>ROUND((G77*F77),2)</f>
      </c>
      <c r="O77">
        <f>rekapitulace!H8</f>
      </c>
      <c>
        <f>O77/100*H77</f>
      </c>
    </row>
    <row r="78" spans="4:4" ht="89.25">
      <c r="D78" s="15" t="s">
        <v>1023</v>
      </c>
    </row>
    <row r="79" spans="1:16" ht="12.75">
      <c r="A79" s="7">
        <v>27</v>
      </c>
      <c s="7" t="s">
        <v>1024</v>
      </c>
      <c s="7" t="s">
        <v>44</v>
      </c>
      <c s="7" t="s">
        <v>1025</v>
      </c>
      <c s="7" t="s">
        <v>68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1026</v>
      </c>
    </row>
    <row r="81" spans="1:16" ht="12.75">
      <c r="A81" s="7">
        <v>28</v>
      </c>
      <c s="7" t="s">
        <v>79</v>
      </c>
      <c s="7" t="s">
        <v>44</v>
      </c>
      <c s="7" t="s">
        <v>1027</v>
      </c>
      <c s="7" t="s">
        <v>68</v>
      </c>
      <c s="10">
        <v>5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1028</v>
      </c>
    </row>
    <row r="83" spans="1:16" ht="12.75">
      <c r="A83" s="7">
        <v>29</v>
      </c>
      <c s="7" t="s">
        <v>1029</v>
      </c>
      <c s="7" t="s">
        <v>44</v>
      </c>
      <c s="7" t="s">
        <v>1030</v>
      </c>
      <c s="7" t="s">
        <v>68</v>
      </c>
      <c s="10">
        <v>14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1031</v>
      </c>
    </row>
    <row r="85" spans="1:16" ht="12.75">
      <c r="A85" s="7">
        <v>30</v>
      </c>
      <c s="7" t="s">
        <v>1032</v>
      </c>
      <c s="7" t="s">
        <v>44</v>
      </c>
      <c s="7" t="s">
        <v>1033</v>
      </c>
      <c s="7" t="s">
        <v>298</v>
      </c>
      <c s="10">
        <v>61.92</v>
      </c>
      <c s="14"/>
      <c s="13">
        <f>ROUND((G85*F85),2)</f>
      </c>
      <c r="O85">
        <f>rekapitulace!H8</f>
      </c>
      <c>
        <f>O85/100*H85</f>
      </c>
    </row>
    <row r="86" spans="4:4" ht="63.75">
      <c r="D86" s="15" t="s">
        <v>1034</v>
      </c>
    </row>
    <row r="87" spans="1:16" ht="12.75">
      <c r="A87" s="7">
        <v>31</v>
      </c>
      <c s="7" t="s">
        <v>1035</v>
      </c>
      <c s="7" t="s">
        <v>44</v>
      </c>
      <c s="7" t="s">
        <v>1036</v>
      </c>
      <c s="7" t="s">
        <v>298</v>
      </c>
      <c s="10">
        <v>252</v>
      </c>
      <c s="14"/>
      <c s="13">
        <f>ROUND((G87*F87),2)</f>
      </c>
      <c r="O87">
        <f>rekapitulace!H8</f>
      </c>
      <c>
        <f>O87/100*H87</f>
      </c>
    </row>
    <row r="88" spans="4:4" ht="114.75">
      <c r="D88" s="15" t="s">
        <v>1037</v>
      </c>
    </row>
    <row r="89" spans="1:16" ht="12.75">
      <c r="A89" s="7">
        <v>32</v>
      </c>
      <c s="7" t="s">
        <v>1038</v>
      </c>
      <c s="7" t="s">
        <v>44</v>
      </c>
      <c s="7" t="s">
        <v>1039</v>
      </c>
      <c s="7" t="s">
        <v>106</v>
      </c>
      <c s="10">
        <v>44.5</v>
      </c>
      <c s="14"/>
      <c s="13">
        <f>ROUND((G89*F89),2)</f>
      </c>
      <c r="O89">
        <f>rekapitulace!H8</f>
      </c>
      <c>
        <f>O89/100*H89</f>
      </c>
    </row>
    <row r="90" spans="4:4" ht="216.75">
      <c r="D90" s="15" t="s">
        <v>1040</v>
      </c>
    </row>
    <row r="91" spans="1:16" ht="12.75">
      <c r="A91" s="7">
        <v>33</v>
      </c>
      <c s="7" t="s">
        <v>500</v>
      </c>
      <c s="7" t="s">
        <v>44</v>
      </c>
      <c s="7" t="s">
        <v>501</v>
      </c>
      <c s="7" t="s">
        <v>106</v>
      </c>
      <c s="10">
        <v>464.5</v>
      </c>
      <c s="14"/>
      <c s="13">
        <f>ROUND((G91*F91),2)</f>
      </c>
      <c r="O91">
        <f>rekapitulace!H8</f>
      </c>
      <c>
        <f>O91/100*H91</f>
      </c>
    </row>
    <row r="92" spans="4:4" ht="293.25">
      <c r="D92" s="15" t="s">
        <v>1041</v>
      </c>
    </row>
    <row r="93" spans="1:16" ht="12.75" customHeight="1">
      <c r="A93" s="16"/>
      <c s="16"/>
      <c s="16" t="s">
        <v>40</v>
      </c>
      <c s="16" t="s">
        <v>75</v>
      </c>
      <c s="16"/>
      <c s="16"/>
      <c s="16"/>
      <c s="16">
        <f>SUM(H67:H92)</f>
      </c>
      <c r="P93">
        <f>ROUND(SUM(P67:P92),2)</f>
      </c>
    </row>
    <row r="95" spans="1:8" ht="12.75" customHeight="1">
      <c r="A95" s="9"/>
      <c s="9"/>
      <c s="9" t="s">
        <v>83</v>
      </c>
      <c s="9" t="s">
        <v>82</v>
      </c>
      <c s="9"/>
      <c s="11"/>
      <c s="9"/>
      <c s="11"/>
    </row>
    <row r="96" spans="1:16" ht="12.75">
      <c r="A96" s="7">
        <v>34</v>
      </c>
      <c s="7" t="s">
        <v>1042</v>
      </c>
      <c s="7" t="s">
        <v>44</v>
      </c>
      <c s="7" t="s">
        <v>1043</v>
      </c>
      <c s="7" t="s">
        <v>298</v>
      </c>
      <c s="10">
        <v>5.122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1044</v>
      </c>
    </row>
    <row r="98" spans="1:16" ht="12.75">
      <c r="A98" s="7">
        <v>35</v>
      </c>
      <c s="7" t="s">
        <v>810</v>
      </c>
      <c s="7" t="s">
        <v>44</v>
      </c>
      <c s="7" t="s">
        <v>1045</v>
      </c>
      <c s="7" t="s">
        <v>298</v>
      </c>
      <c s="10">
        <v>22</v>
      </c>
      <c s="14"/>
      <c s="13">
        <f>ROUND((G98*F98),2)</f>
      </c>
      <c r="O98">
        <f>rekapitulace!H8</f>
      </c>
      <c>
        <f>O98/100*H98</f>
      </c>
    </row>
    <row r="99" spans="4:4" ht="51">
      <c r="D99" s="15" t="s">
        <v>1046</v>
      </c>
    </row>
    <row r="100" spans="1:16" ht="12.75">
      <c r="A100" s="7">
        <v>36</v>
      </c>
      <c s="7" t="s">
        <v>1047</v>
      </c>
      <c s="7" t="s">
        <v>44</v>
      </c>
      <c s="7" t="s">
        <v>1048</v>
      </c>
      <c s="7" t="s">
        <v>106</v>
      </c>
      <c s="10">
        <v>30</v>
      </c>
      <c s="14"/>
      <c s="13">
        <f>ROUND((G100*F100),2)</f>
      </c>
      <c r="O100">
        <f>rekapitulace!H8</f>
      </c>
      <c>
        <f>O100/100*H100</f>
      </c>
    </row>
    <row r="101" spans="4:4" ht="51">
      <c r="D101" s="15" t="s">
        <v>1049</v>
      </c>
    </row>
    <row r="102" spans="1:16" ht="12.75">
      <c r="A102" s="7">
        <v>37</v>
      </c>
      <c s="7" t="s">
        <v>1050</v>
      </c>
      <c s="7" t="s">
        <v>59</v>
      </c>
      <c s="7" t="s">
        <v>1051</v>
      </c>
      <c s="7" t="s">
        <v>68</v>
      </c>
      <c s="10">
        <v>11</v>
      </c>
      <c s="14"/>
      <c s="13">
        <f>ROUND((G102*F102),2)</f>
      </c>
      <c r="O102">
        <f>rekapitulace!H8</f>
      </c>
      <c>
        <f>O102/100*H102</f>
      </c>
    </row>
    <row r="103" spans="4:4" ht="89.25">
      <c r="D103" s="15" t="s">
        <v>1023</v>
      </c>
    </row>
    <row r="104" spans="1:16" ht="12.75">
      <c r="A104" s="7">
        <v>38</v>
      </c>
      <c s="7" t="s">
        <v>1050</v>
      </c>
      <c s="7" t="s">
        <v>61</v>
      </c>
      <c s="7" t="s">
        <v>1052</v>
      </c>
      <c s="7" t="s">
        <v>68</v>
      </c>
      <c s="10">
        <v>5</v>
      </c>
      <c s="14"/>
      <c s="13">
        <f>ROUND((G104*F104),2)</f>
      </c>
      <c r="O104">
        <f>rekapitulace!H8</f>
      </c>
      <c>
        <f>O104/100*H104</f>
      </c>
    </row>
    <row r="105" spans="4:4" ht="63.75">
      <c r="D105" s="15" t="s">
        <v>1053</v>
      </c>
    </row>
    <row r="106" spans="1:16" ht="12.75">
      <c r="A106" s="7">
        <v>39</v>
      </c>
      <c s="7" t="s">
        <v>1054</v>
      </c>
      <c s="7" t="s">
        <v>44</v>
      </c>
      <c s="7" t="s">
        <v>1055</v>
      </c>
      <c s="7" t="s">
        <v>106</v>
      </c>
      <c s="10">
        <v>52.2</v>
      </c>
      <c s="14"/>
      <c s="13">
        <f>ROUND((G106*F106),2)</f>
      </c>
      <c r="O106">
        <f>rekapitulace!H8</f>
      </c>
      <c>
        <f>O106/100*H106</f>
      </c>
    </row>
    <row r="107" spans="4:4" ht="153">
      <c r="D107" s="15" t="s">
        <v>1056</v>
      </c>
    </row>
    <row r="108" spans="1:16" ht="12.75" customHeight="1">
      <c r="A108" s="16"/>
      <c s="16"/>
      <c s="16" t="s">
        <v>83</v>
      </c>
      <c s="16" t="s">
        <v>82</v>
      </c>
      <c s="16"/>
      <c s="16"/>
      <c s="16"/>
      <c s="16">
        <f>SUM(H96:H107)</f>
      </c>
      <c r="P108">
        <f>ROUND(SUM(P96:P107),2)</f>
      </c>
    </row>
    <row r="110" spans="1:16" ht="12.75" customHeight="1">
      <c r="A110" s="16"/>
      <c s="16"/>
      <c s="16"/>
      <c s="16" t="s">
        <v>63</v>
      </c>
      <c s="16"/>
      <c s="16"/>
      <c s="16"/>
      <c s="16">
        <f>+H16+H33+H42+H57+H64+H93+H108</f>
      </c>
      <c r="P110">
        <f>+P16+P33+P42+P57+P64+P93+P108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1057</v>
      </c>
      <c s="5" t="s">
        <v>1058</v>
      </c>
      <c s="5"/>
    </row>
    <row r="6" spans="1:5" ht="12.75" customHeight="1">
      <c r="A6" t="s">
        <v>17</v>
      </c>
      <c r="C6" s="5" t="s">
        <v>1059</v>
      </c>
      <c s="5" t="s">
        <v>1058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4.477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1060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428</v>
      </c>
      <c s="9"/>
      <c s="11"/>
      <c s="9"/>
      <c s="11"/>
    </row>
    <row r="17" spans="1:16" ht="12.75">
      <c r="A17" s="7">
        <v>2</v>
      </c>
      <c s="7" t="s">
        <v>1061</v>
      </c>
      <c s="7" t="s">
        <v>44</v>
      </c>
      <c s="7" t="s">
        <v>1062</v>
      </c>
      <c s="7" t="s">
        <v>1063</v>
      </c>
      <c s="10">
        <v>8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1064</v>
      </c>
    </row>
    <row r="19" spans="1:16" ht="12.75">
      <c r="A19" s="7">
        <v>3</v>
      </c>
      <c s="7" t="s">
        <v>432</v>
      </c>
      <c s="7" t="s">
        <v>44</v>
      </c>
      <c s="7" t="s">
        <v>969</v>
      </c>
      <c s="7" t="s">
        <v>298</v>
      </c>
      <c s="10">
        <v>20.723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1065</v>
      </c>
    </row>
    <row r="21" spans="1:16" ht="12.75">
      <c r="A21" s="7">
        <v>4</v>
      </c>
      <c s="7" t="s">
        <v>435</v>
      </c>
      <c s="7" t="s">
        <v>44</v>
      </c>
      <c s="7" t="s">
        <v>436</v>
      </c>
      <c s="7" t="s">
        <v>298</v>
      </c>
      <c s="10">
        <v>25.2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1066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4.477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1067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20.723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1068</v>
      </c>
    </row>
    <row r="27" spans="1:16" ht="12.75">
      <c r="A27" s="7">
        <v>7</v>
      </c>
      <c s="7" t="s">
        <v>447</v>
      </c>
      <c s="7" t="s">
        <v>44</v>
      </c>
      <c s="7" t="s">
        <v>448</v>
      </c>
      <c s="7" t="s">
        <v>298</v>
      </c>
      <c s="10">
        <v>3.777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1069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SUM(H17:H28)</f>
      </c>
      <c r="P29">
        <f>ROUND(SUM(P17:P28),2)</f>
      </c>
    </row>
    <row r="31" spans="1:8" ht="12.75" customHeight="1">
      <c r="A31" s="9"/>
      <c s="9"/>
      <c s="9" t="s">
        <v>36</v>
      </c>
      <c s="9" t="s">
        <v>458</v>
      </c>
      <c s="9"/>
      <c s="11"/>
      <c s="9"/>
      <c s="11"/>
    </row>
    <row r="32" spans="1:16" ht="12.75">
      <c r="A32" s="7">
        <v>8</v>
      </c>
      <c s="7" t="s">
        <v>459</v>
      </c>
      <c s="7" t="s">
        <v>44</v>
      </c>
      <c s="7" t="s">
        <v>460</v>
      </c>
      <c s="7" t="s">
        <v>298</v>
      </c>
      <c s="10">
        <v>0.7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1070</v>
      </c>
    </row>
    <row r="34" spans="1:16" ht="12.75" customHeight="1">
      <c r="A34" s="16"/>
      <c s="16"/>
      <c s="16" t="s">
        <v>36</v>
      </c>
      <c s="16" t="s">
        <v>458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40</v>
      </c>
      <c s="9" t="s">
        <v>75</v>
      </c>
      <c s="9"/>
      <c s="11"/>
      <c s="9"/>
      <c s="11"/>
    </row>
    <row r="37" spans="1:16" ht="12.75">
      <c r="A37" s="7">
        <v>9</v>
      </c>
      <c s="7" t="s">
        <v>1071</v>
      </c>
      <c s="7" t="s">
        <v>44</v>
      </c>
      <c s="7" t="s">
        <v>1072</v>
      </c>
      <c s="7" t="s">
        <v>106</v>
      </c>
      <c s="10">
        <v>6.5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1073</v>
      </c>
    </row>
    <row r="39" spans="1:16" ht="12.75">
      <c r="A39" s="7">
        <v>10</v>
      </c>
      <c s="7" t="s">
        <v>490</v>
      </c>
      <c s="7" t="s">
        <v>44</v>
      </c>
      <c s="7" t="s">
        <v>491</v>
      </c>
      <c s="7" t="s">
        <v>106</v>
      </c>
      <c s="10">
        <v>7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1074</v>
      </c>
    </row>
    <row r="41" spans="1:16" ht="12.75">
      <c r="A41" s="7">
        <v>11</v>
      </c>
      <c s="7" t="s">
        <v>1075</v>
      </c>
      <c s="7" t="s">
        <v>44</v>
      </c>
      <c s="7" t="s">
        <v>1076</v>
      </c>
      <c s="7" t="s">
        <v>106</v>
      </c>
      <c s="10">
        <v>6.5</v>
      </c>
      <c s="14"/>
      <c s="13">
        <f>ROUND((G41*F41),2)</f>
      </c>
      <c r="O41">
        <f>rekapitulace!H8</f>
      </c>
      <c>
        <f>O41/100*H41</f>
      </c>
    </row>
    <row r="42" spans="4:4" ht="63.75">
      <c r="D42" s="15" t="s">
        <v>1077</v>
      </c>
    </row>
    <row r="43" spans="1:16" ht="12.75">
      <c r="A43" s="7">
        <v>12</v>
      </c>
      <c s="7" t="s">
        <v>498</v>
      </c>
      <c s="7" t="s">
        <v>44</v>
      </c>
      <c s="7" t="s">
        <v>499</v>
      </c>
      <c s="7" t="s">
        <v>106</v>
      </c>
      <c s="10">
        <v>7</v>
      </c>
      <c s="14"/>
      <c s="13">
        <f>ROUND((G43*F43),2)</f>
      </c>
      <c r="O43">
        <f>rekapitulace!H8</f>
      </c>
      <c>
        <f>O43/100*H43</f>
      </c>
    </row>
    <row r="44" spans="4:4" ht="63.75">
      <c r="D44" s="15" t="s">
        <v>1078</v>
      </c>
    </row>
    <row r="45" spans="1:16" ht="12.75">
      <c r="A45" s="7">
        <v>13</v>
      </c>
      <c s="7" t="s">
        <v>500</v>
      </c>
      <c s="7" t="s">
        <v>44</v>
      </c>
      <c s="7" t="s">
        <v>501</v>
      </c>
      <c s="7" t="s">
        <v>106</v>
      </c>
      <c s="10">
        <v>7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1078</v>
      </c>
    </row>
    <row r="47" spans="1:16" ht="12.75" customHeight="1">
      <c r="A47" s="16"/>
      <c s="16"/>
      <c s="16" t="s">
        <v>40</v>
      </c>
      <c s="16" t="s">
        <v>75</v>
      </c>
      <c s="16"/>
      <c s="16"/>
      <c s="16"/>
      <c s="16">
        <f>SUM(H37:H46)</f>
      </c>
      <c r="P47">
        <f>ROUND(SUM(P37:P46),2)</f>
      </c>
    </row>
    <row r="49" spans="1:8" ht="12.75" customHeight="1">
      <c r="A49" s="9"/>
      <c s="9"/>
      <c s="9" t="s">
        <v>83</v>
      </c>
      <c s="9" t="s">
        <v>82</v>
      </c>
      <c s="9"/>
      <c s="11"/>
      <c s="9"/>
      <c s="11"/>
    </row>
    <row r="50" spans="1:16" ht="12.75">
      <c r="A50" s="7">
        <v>14</v>
      </c>
      <c s="7" t="s">
        <v>1079</v>
      </c>
      <c s="7" t="s">
        <v>44</v>
      </c>
      <c s="7" t="s">
        <v>1080</v>
      </c>
      <c s="7" t="s">
        <v>106</v>
      </c>
      <c s="10">
        <v>7</v>
      </c>
      <c s="14"/>
      <c s="13">
        <f>ROUND((G50*F50),2)</f>
      </c>
      <c r="O50">
        <f>rekapitulace!H8</f>
      </c>
      <c>
        <f>O50/100*H50</f>
      </c>
    </row>
    <row r="51" spans="4:4" ht="102">
      <c r="D51" s="15" t="s">
        <v>1081</v>
      </c>
    </row>
    <row r="52" spans="1:16" ht="12.75" customHeight="1">
      <c r="A52" s="16"/>
      <c s="16"/>
      <c s="16" t="s">
        <v>83</v>
      </c>
      <c s="16" t="s">
        <v>82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63</v>
      </c>
      <c s="16"/>
      <c s="16"/>
      <c s="16"/>
      <c s="16">
        <f>+H14+H29+H34+H47+H52</f>
      </c>
      <c r="P54">
        <f>+P14+P29+P34+P47+P52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1082</v>
      </c>
      <c s="5" t="s">
        <v>1083</v>
      </c>
      <c s="5"/>
    </row>
    <row r="6" spans="1:5" ht="12.75" customHeight="1">
      <c r="A6" t="s">
        <v>17</v>
      </c>
      <c r="C6" s="5" t="s">
        <v>1084</v>
      </c>
      <c s="5" t="s">
        <v>1083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188.341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1085</v>
      </c>
    </row>
    <row r="14" spans="1:16" ht="12.75">
      <c r="A14" s="7">
        <v>2</v>
      </c>
      <c s="7" t="s">
        <v>735</v>
      </c>
      <c s="7" t="s">
        <v>44</v>
      </c>
      <c s="7" t="s">
        <v>964</v>
      </c>
      <c s="7" t="s">
        <v>636</v>
      </c>
      <c s="10">
        <v>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1086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966</v>
      </c>
      <c s="7" t="s">
        <v>44</v>
      </c>
      <c s="7" t="s">
        <v>1087</v>
      </c>
      <c s="7" t="s">
        <v>106</v>
      </c>
      <c s="10">
        <v>81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1088</v>
      </c>
    </row>
    <row r="21" spans="1:16" ht="12.75">
      <c r="A21" s="7">
        <v>4</v>
      </c>
      <c s="7" t="s">
        <v>432</v>
      </c>
      <c s="7" t="s">
        <v>44</v>
      </c>
      <c s="7" t="s">
        <v>969</v>
      </c>
      <c s="7" t="s">
        <v>298</v>
      </c>
      <c s="10">
        <v>626.459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1089</v>
      </c>
    </row>
    <row r="23" spans="1:16" ht="12.75">
      <c r="A23" s="7">
        <v>5</v>
      </c>
      <c s="7" t="s">
        <v>609</v>
      </c>
      <c s="7" t="s">
        <v>44</v>
      </c>
      <c s="7" t="s">
        <v>610</v>
      </c>
      <c s="7" t="s">
        <v>298</v>
      </c>
      <c s="10">
        <v>102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1090</v>
      </c>
    </row>
    <row r="25" spans="1:16" ht="12.75">
      <c r="A25" s="7">
        <v>6</v>
      </c>
      <c s="7" t="s">
        <v>435</v>
      </c>
      <c s="7" t="s">
        <v>44</v>
      </c>
      <c s="7" t="s">
        <v>436</v>
      </c>
      <c s="7" t="s">
        <v>298</v>
      </c>
      <c s="10">
        <v>712.8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1091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188.341</v>
      </c>
      <c s="14"/>
      <c s="13">
        <f>ROUND((G27*F27),2)</f>
      </c>
      <c r="O27">
        <f>rekapitulace!H8</f>
      </c>
      <c>
        <f>O27/100*H27</f>
      </c>
    </row>
    <row r="28" spans="4:4" ht="165.75">
      <c r="D28" s="15" t="s">
        <v>1092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626.459</v>
      </c>
      <c s="14"/>
      <c s="13">
        <f>ROUND((G29*F29),2)</f>
      </c>
      <c r="O29">
        <f>rekapitulace!H8</f>
      </c>
      <c>
        <f>O29/100*H29</f>
      </c>
    </row>
    <row r="30" spans="4:4" ht="409.5">
      <c r="D30" s="15" t="s">
        <v>1093</v>
      </c>
    </row>
    <row r="31" spans="1:16" ht="12.75">
      <c r="A31" s="7">
        <v>9</v>
      </c>
      <c s="7" t="s">
        <v>447</v>
      </c>
      <c s="7" t="s">
        <v>44</v>
      </c>
      <c s="7" t="s">
        <v>448</v>
      </c>
      <c s="7" t="s">
        <v>298</v>
      </c>
      <c s="10">
        <v>151.741</v>
      </c>
      <c s="14"/>
      <c s="13">
        <f>ROUND((G31*F31),2)</f>
      </c>
      <c r="O31">
        <f>rekapitulace!H8</f>
      </c>
      <c>
        <f>O31/100*H31</f>
      </c>
    </row>
    <row r="32" spans="4:4" ht="114.75">
      <c r="D32" s="15" t="s">
        <v>1094</v>
      </c>
    </row>
    <row r="33" spans="1:16" ht="12.75" customHeight="1">
      <c r="A33" s="16"/>
      <c s="16"/>
      <c s="16" t="s">
        <v>24</v>
      </c>
      <c s="16" t="s">
        <v>428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36</v>
      </c>
      <c s="9" t="s">
        <v>458</v>
      </c>
      <c s="9"/>
      <c s="11"/>
      <c s="9"/>
      <c s="11"/>
    </row>
    <row r="36" spans="1:16" ht="12.75">
      <c r="A36" s="7">
        <v>10</v>
      </c>
      <c s="7" t="s">
        <v>459</v>
      </c>
      <c s="7" t="s">
        <v>44</v>
      </c>
      <c s="7" t="s">
        <v>460</v>
      </c>
      <c s="7" t="s">
        <v>298</v>
      </c>
      <c s="10">
        <v>43.4</v>
      </c>
      <c s="14"/>
      <c s="13">
        <f>ROUND((G36*F36),2)</f>
      </c>
      <c r="O36">
        <f>rekapitulace!H8</f>
      </c>
      <c>
        <f>O36/100*H36</f>
      </c>
    </row>
    <row r="37" spans="4:4" ht="204">
      <c r="D37" s="15" t="s">
        <v>1095</v>
      </c>
    </row>
    <row r="38" spans="1:16" ht="12.75" customHeight="1">
      <c r="A38" s="16"/>
      <c s="16"/>
      <c s="16" t="s">
        <v>36</v>
      </c>
      <c s="16" t="s">
        <v>458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40</v>
      </c>
      <c s="9" t="s">
        <v>75</v>
      </c>
      <c s="9"/>
      <c s="11"/>
      <c s="9"/>
      <c s="11"/>
    </row>
    <row r="41" spans="1:16" ht="12.75">
      <c r="A41" s="7">
        <v>11</v>
      </c>
      <c s="7" t="s">
        <v>1013</v>
      </c>
      <c s="7" t="s">
        <v>44</v>
      </c>
      <c s="7" t="s">
        <v>1096</v>
      </c>
      <c s="7" t="s">
        <v>106</v>
      </c>
      <c s="10">
        <v>28</v>
      </c>
      <c s="14"/>
      <c s="13">
        <f>ROUND((G41*F41),2)</f>
      </c>
      <c r="O41">
        <f>rekapitulace!H8</f>
      </c>
      <c>
        <f>O41/100*H41</f>
      </c>
    </row>
    <row r="42" spans="4:4" ht="76.5">
      <c r="D42" s="15" t="s">
        <v>1097</v>
      </c>
    </row>
    <row r="43" spans="1:16" ht="12.75">
      <c r="A43" s="7">
        <v>12</v>
      </c>
      <c s="7" t="s">
        <v>1021</v>
      </c>
      <c s="7" t="s">
        <v>44</v>
      </c>
      <c s="7" t="s">
        <v>1022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89.25">
      <c r="D44" s="15" t="s">
        <v>1098</v>
      </c>
    </row>
    <row r="45" spans="1:16" ht="12.75">
      <c r="A45" s="7">
        <v>13</v>
      </c>
      <c s="7" t="s">
        <v>1032</v>
      </c>
      <c s="7" t="s">
        <v>44</v>
      </c>
      <c s="7" t="s">
        <v>1033</v>
      </c>
      <c s="7" t="s">
        <v>298</v>
      </c>
      <c s="10">
        <v>20.4</v>
      </c>
      <c s="14"/>
      <c s="13">
        <f>ROUND((G45*F45),2)</f>
      </c>
      <c r="O45">
        <f>rekapitulace!H8</f>
      </c>
      <c>
        <f>O45/100*H45</f>
      </c>
    </row>
    <row r="46" spans="4:4" ht="127.5">
      <c r="D46" s="15" t="s">
        <v>1099</v>
      </c>
    </row>
    <row r="47" spans="1:16" ht="12.75">
      <c r="A47" s="7">
        <v>14</v>
      </c>
      <c s="7" t="s">
        <v>500</v>
      </c>
      <c s="7" t="s">
        <v>44</v>
      </c>
      <c s="7" t="s">
        <v>501</v>
      </c>
      <c s="7" t="s">
        <v>106</v>
      </c>
      <c s="10">
        <v>56</v>
      </c>
      <c s="14"/>
      <c s="13">
        <f>ROUND((G47*F47),2)</f>
      </c>
      <c r="O47">
        <f>rekapitulace!H8</f>
      </c>
      <c>
        <f>O47/100*H47</f>
      </c>
    </row>
    <row r="48" spans="4:4" ht="140.25">
      <c r="D48" s="15" t="s">
        <v>1100</v>
      </c>
    </row>
    <row r="49" spans="1:16" ht="12.75" customHeight="1">
      <c r="A49" s="16"/>
      <c s="16"/>
      <c s="16" t="s">
        <v>40</v>
      </c>
      <c s="16" t="s">
        <v>75</v>
      </c>
      <c s="16"/>
      <c s="16"/>
      <c s="16"/>
      <c s="16">
        <f>SUM(H41:H48)</f>
      </c>
      <c r="P49">
        <f>ROUND(SUM(P41:P48),2)</f>
      </c>
    </row>
    <row r="51" spans="1:8" ht="12.75" customHeight="1">
      <c r="A51" s="9"/>
      <c s="9"/>
      <c s="9" t="s">
        <v>83</v>
      </c>
      <c s="9" t="s">
        <v>82</v>
      </c>
      <c s="9"/>
      <c s="11"/>
      <c s="9"/>
      <c s="11"/>
    </row>
    <row r="52" spans="1:16" ht="12.75">
      <c r="A52" s="7">
        <v>15</v>
      </c>
      <c s="7" t="s">
        <v>1050</v>
      </c>
      <c s="7" t="s">
        <v>44</v>
      </c>
      <c s="7" t="s">
        <v>1051</v>
      </c>
      <c s="7" t="s">
        <v>68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89.25">
      <c r="D53" s="15" t="s">
        <v>1098</v>
      </c>
    </row>
    <row r="54" spans="1:16" ht="12.75" customHeight="1">
      <c r="A54" s="16"/>
      <c s="16"/>
      <c s="16" t="s">
        <v>83</v>
      </c>
      <c s="16" t="s">
        <v>82</v>
      </c>
      <c s="16"/>
      <c s="16"/>
      <c s="16"/>
      <c s="16">
        <f>SUM(H52:H53)</f>
      </c>
      <c r="P54">
        <f>ROUND(SUM(P52:P53),2)</f>
      </c>
    </row>
    <row r="56" spans="1:16" ht="12.75" customHeight="1">
      <c r="A56" s="16"/>
      <c s="16"/>
      <c s="16"/>
      <c s="16" t="s">
        <v>63</v>
      </c>
      <c s="16"/>
      <c s="16"/>
      <c s="16"/>
      <c s="16">
        <f>+H16+H33+H38+H49+H54</f>
      </c>
      <c r="P56">
        <f>+P16+P33+P38+P49+P54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1101</v>
      </c>
      <c s="5" t="s">
        <v>1102</v>
      </c>
      <c s="5"/>
    </row>
    <row r="6" spans="1:5" ht="12.75" customHeight="1">
      <c r="A6" t="s">
        <v>17</v>
      </c>
      <c r="C6" s="5" t="s">
        <v>1103</v>
      </c>
      <c s="5" t="s">
        <v>1102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271.237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1104</v>
      </c>
    </row>
    <row r="14" spans="1:16" ht="12.75">
      <c r="A14" s="7">
        <v>2</v>
      </c>
      <c s="7" t="s">
        <v>735</v>
      </c>
      <c s="7" t="s">
        <v>44</v>
      </c>
      <c s="7" t="s">
        <v>964</v>
      </c>
      <c s="7" t="s">
        <v>636</v>
      </c>
      <c s="10">
        <v>477.948</v>
      </c>
      <c s="14"/>
      <c s="13">
        <f>ROUND((G14*F14),2)</f>
      </c>
      <c r="O14">
        <f>rekapitulace!H8</f>
      </c>
      <c>
        <f>O14/100*H14</f>
      </c>
    </row>
    <row r="15" spans="4:4" ht="395.25">
      <c r="D15" s="15" t="s">
        <v>1105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1061</v>
      </c>
      <c s="7" t="s">
        <v>44</v>
      </c>
      <c s="7" t="s">
        <v>1106</v>
      </c>
      <c s="7" t="s">
        <v>1063</v>
      </c>
      <c s="10">
        <v>300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1107</v>
      </c>
    </row>
    <row r="21" spans="1:16" ht="12.75">
      <c r="A21" s="7">
        <v>4</v>
      </c>
      <c s="7" t="s">
        <v>432</v>
      </c>
      <c s="7" t="s">
        <v>44</v>
      </c>
      <c s="7" t="s">
        <v>969</v>
      </c>
      <c s="7" t="s">
        <v>298</v>
      </c>
      <c s="10">
        <v>113.623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1108</v>
      </c>
    </row>
    <row r="23" spans="1:16" ht="12.75">
      <c r="A23" s="7">
        <v>5</v>
      </c>
      <c s="7" t="s">
        <v>435</v>
      </c>
      <c s="7" t="s">
        <v>44</v>
      </c>
      <c s="7" t="s">
        <v>436</v>
      </c>
      <c s="7" t="s">
        <v>298</v>
      </c>
      <c s="10">
        <v>384.86</v>
      </c>
      <c s="14"/>
      <c s="13">
        <f>ROUND((G23*F23),2)</f>
      </c>
      <c r="O23">
        <f>rekapitulace!H8</f>
      </c>
      <c>
        <f>O23/100*H23</f>
      </c>
    </row>
    <row r="24" spans="4:4" ht="293.25">
      <c r="D24" s="15" t="s">
        <v>1109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271.237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1110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113.623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1111</v>
      </c>
    </row>
    <row r="29" spans="1:16" ht="12.75">
      <c r="A29" s="7">
        <v>8</v>
      </c>
      <c s="7" t="s">
        <v>447</v>
      </c>
      <c s="7" t="s">
        <v>44</v>
      </c>
      <c s="7" t="s">
        <v>448</v>
      </c>
      <c s="7" t="s">
        <v>298</v>
      </c>
      <c s="10">
        <v>291.275</v>
      </c>
      <c s="14"/>
      <c s="13">
        <f>ROUND((G29*F29),2)</f>
      </c>
      <c r="O29">
        <f>rekapitulace!H8</f>
      </c>
      <c>
        <f>O29/100*H29</f>
      </c>
    </row>
    <row r="30" spans="4:4" ht="229.5">
      <c r="D30" s="15" t="s">
        <v>1112</v>
      </c>
    </row>
    <row r="31" spans="1:16" ht="12.75" customHeight="1">
      <c r="A31" s="16"/>
      <c s="16"/>
      <c s="16" t="s">
        <v>24</v>
      </c>
      <c s="16" t="s">
        <v>428</v>
      </c>
      <c s="16"/>
      <c s="16"/>
      <c s="16"/>
      <c s="16">
        <f>SUM(H19:H30)</f>
      </c>
      <c r="P31">
        <f>ROUND(SUM(P19:P30),2)</f>
      </c>
    </row>
    <row r="33" spans="1:8" ht="12.75" customHeight="1">
      <c r="A33" s="9"/>
      <c s="9"/>
      <c s="9" t="s">
        <v>34</v>
      </c>
      <c s="9" t="s">
        <v>454</v>
      </c>
      <c s="9"/>
      <c s="11"/>
      <c s="9"/>
      <c s="11"/>
    </row>
    <row r="34" spans="1:16" ht="12.75">
      <c r="A34" s="7">
        <v>9</v>
      </c>
      <c s="7" t="s">
        <v>1113</v>
      </c>
      <c s="7" t="s">
        <v>44</v>
      </c>
      <c s="7" t="s">
        <v>1114</v>
      </c>
      <c s="7" t="s">
        <v>68</v>
      </c>
      <c s="10">
        <v>10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1115</v>
      </c>
    </row>
    <row r="36" spans="1:16" ht="12.75" customHeight="1">
      <c r="A36" s="16"/>
      <c s="16"/>
      <c s="16" t="s">
        <v>34</v>
      </c>
      <c s="16" t="s">
        <v>454</v>
      </c>
      <c s="16"/>
      <c s="16"/>
      <c s="16"/>
      <c s="16">
        <f>SUM(H34:H35)</f>
      </c>
      <c r="P36">
        <f>ROUND(SUM(P34:P35),2)</f>
      </c>
    </row>
    <row r="38" spans="1:8" ht="12.75" customHeight="1">
      <c r="A38" s="9"/>
      <c s="9"/>
      <c s="9" t="s">
        <v>35</v>
      </c>
      <c s="9" t="s">
        <v>630</v>
      </c>
      <c s="9"/>
      <c s="11"/>
      <c s="9"/>
      <c s="11"/>
    </row>
    <row r="39" spans="1:16" ht="12.75">
      <c r="A39" s="7">
        <v>10</v>
      </c>
      <c s="7" t="s">
        <v>641</v>
      </c>
      <c s="7" t="s">
        <v>44</v>
      </c>
      <c s="7" t="s">
        <v>642</v>
      </c>
      <c s="7" t="s">
        <v>298</v>
      </c>
      <c s="10">
        <v>0.2</v>
      </c>
      <c s="14"/>
      <c s="13">
        <f>ROUND((G39*F39),2)</f>
      </c>
      <c r="O39">
        <f>rekapitulace!H8</f>
      </c>
      <c>
        <f>O39/100*H39</f>
      </c>
    </row>
    <row r="40" spans="4:4" ht="76.5">
      <c r="D40" s="15" t="s">
        <v>1116</v>
      </c>
    </row>
    <row r="41" spans="1:16" ht="12.75">
      <c r="A41" s="7">
        <v>11</v>
      </c>
      <c s="7" t="s">
        <v>1117</v>
      </c>
      <c s="7" t="s">
        <v>44</v>
      </c>
      <c s="7" t="s">
        <v>1118</v>
      </c>
      <c s="7" t="s">
        <v>298</v>
      </c>
      <c s="10">
        <v>0.2</v>
      </c>
      <c s="14"/>
      <c s="13">
        <f>ROUND((G41*F41),2)</f>
      </c>
      <c r="O41">
        <f>rekapitulace!H8</f>
      </c>
      <c>
        <f>O41/100*H41</f>
      </c>
    </row>
    <row r="42" spans="4:4" ht="76.5">
      <c r="D42" s="15" t="s">
        <v>1116</v>
      </c>
    </row>
    <row r="43" spans="1:16" ht="12.75">
      <c r="A43" s="7">
        <v>12</v>
      </c>
      <c s="7" t="s">
        <v>1119</v>
      </c>
      <c s="7" t="s">
        <v>44</v>
      </c>
      <c s="7" t="s">
        <v>1120</v>
      </c>
      <c s="7" t="s">
        <v>298</v>
      </c>
      <c s="10">
        <v>0.4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1121</v>
      </c>
    </row>
    <row r="45" spans="1:16" ht="12.75">
      <c r="A45" s="7">
        <v>13</v>
      </c>
      <c s="7" t="s">
        <v>1122</v>
      </c>
      <c s="7" t="s">
        <v>44</v>
      </c>
      <c s="7" t="s">
        <v>1123</v>
      </c>
      <c s="7" t="s">
        <v>636</v>
      </c>
      <c s="10">
        <v>0.02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1124</v>
      </c>
    </row>
    <row r="47" spans="1:16" ht="12.75" customHeight="1">
      <c r="A47" s="16"/>
      <c s="16"/>
      <c s="16" t="s">
        <v>35</v>
      </c>
      <c s="16" t="s">
        <v>630</v>
      </c>
      <c s="16"/>
      <c s="16"/>
      <c s="16"/>
      <c s="16">
        <f>SUM(H39:H46)</f>
      </c>
      <c r="P47">
        <f>ROUND(SUM(P39:P46),2)</f>
      </c>
    </row>
    <row r="49" spans="1:8" ht="12.75" customHeight="1">
      <c r="A49" s="9"/>
      <c s="9"/>
      <c s="9" t="s">
        <v>36</v>
      </c>
      <c s="9" t="s">
        <v>458</v>
      </c>
      <c s="9"/>
      <c s="11"/>
      <c s="9"/>
      <c s="11"/>
    </row>
    <row r="50" spans="1:16" ht="12.75">
      <c r="A50" s="7">
        <v>14</v>
      </c>
      <c s="7" t="s">
        <v>985</v>
      </c>
      <c s="7" t="s">
        <v>44</v>
      </c>
      <c s="7" t="s">
        <v>986</v>
      </c>
      <c s="7" t="s">
        <v>298</v>
      </c>
      <c s="10">
        <v>2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1125</v>
      </c>
    </row>
    <row r="52" spans="1:16" ht="12.75">
      <c r="A52" s="7">
        <v>15</v>
      </c>
      <c s="7" t="s">
        <v>1126</v>
      </c>
      <c s="7" t="s">
        <v>44</v>
      </c>
      <c s="7" t="s">
        <v>1127</v>
      </c>
      <c s="7" t="s">
        <v>298</v>
      </c>
      <c s="10">
        <v>51.625</v>
      </c>
      <c s="14"/>
      <c s="13">
        <f>ROUND((G52*F52),2)</f>
      </c>
      <c r="O52">
        <f>rekapitulace!H8</f>
      </c>
      <c>
        <f>O52/100*H52</f>
      </c>
    </row>
    <row r="53" spans="4:4" ht="102">
      <c r="D53" s="15" t="s">
        <v>1128</v>
      </c>
    </row>
    <row r="54" spans="1:16" ht="12.75">
      <c r="A54" s="7">
        <v>16</v>
      </c>
      <c s="7" t="s">
        <v>459</v>
      </c>
      <c s="7" t="s">
        <v>44</v>
      </c>
      <c s="7" t="s">
        <v>460</v>
      </c>
      <c s="7" t="s">
        <v>298</v>
      </c>
      <c s="10">
        <v>52.625</v>
      </c>
      <c s="14"/>
      <c s="13">
        <f>ROUND((G54*F54),2)</f>
      </c>
      <c r="O54">
        <f>rekapitulace!H8</f>
      </c>
      <c>
        <f>O54/100*H54</f>
      </c>
    </row>
    <row r="55" spans="4:4" ht="178.5">
      <c r="D55" s="15" t="s">
        <v>1129</v>
      </c>
    </row>
    <row r="56" spans="1:16" ht="12.75" customHeight="1">
      <c r="A56" s="16"/>
      <c s="16"/>
      <c s="16" t="s">
        <v>36</v>
      </c>
      <c s="16" t="s">
        <v>458</v>
      </c>
      <c s="16"/>
      <c s="16"/>
      <c s="16"/>
      <c s="16">
        <f>SUM(H50:H55)</f>
      </c>
      <c r="P56">
        <f>ROUND(SUM(P50:P55),2)</f>
      </c>
    </row>
    <row r="58" spans="1:8" ht="12.75" customHeight="1">
      <c r="A58" s="9"/>
      <c s="9"/>
      <c s="9" t="s">
        <v>40</v>
      </c>
      <c s="9" t="s">
        <v>75</v>
      </c>
      <c s="9"/>
      <c s="11"/>
      <c s="9"/>
      <c s="11"/>
    </row>
    <row r="59" spans="1:16" ht="12.75">
      <c r="A59" s="7">
        <v>17</v>
      </c>
      <c s="7" t="s">
        <v>490</v>
      </c>
      <c s="7" t="s">
        <v>44</v>
      </c>
      <c s="7" t="s">
        <v>491</v>
      </c>
      <c s="7" t="s">
        <v>106</v>
      </c>
      <c s="10">
        <v>10</v>
      </c>
      <c s="14"/>
      <c s="13">
        <f>ROUND((G59*F59),2)</f>
      </c>
      <c r="O59">
        <f>rekapitulace!H8</f>
      </c>
      <c>
        <f>O59/100*H59</f>
      </c>
    </row>
    <row r="60" spans="4:4" ht="51">
      <c r="D60" s="15" t="s">
        <v>1130</v>
      </c>
    </row>
    <row r="61" spans="1:16" ht="12.75">
      <c r="A61" s="7">
        <v>18</v>
      </c>
      <c s="7" t="s">
        <v>1131</v>
      </c>
      <c s="7" t="s">
        <v>44</v>
      </c>
      <c s="7" t="s">
        <v>1132</v>
      </c>
      <c s="7" t="s">
        <v>106</v>
      </c>
      <c s="10">
        <v>429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1133</v>
      </c>
    </row>
    <row r="63" spans="1:16" ht="12.75">
      <c r="A63" s="7">
        <v>19</v>
      </c>
      <c s="7" t="s">
        <v>1134</v>
      </c>
      <c s="7" t="s">
        <v>59</v>
      </c>
      <c s="7" t="s">
        <v>1135</v>
      </c>
      <c s="7" t="s">
        <v>68</v>
      </c>
      <c s="10">
        <v>6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151</v>
      </c>
    </row>
    <row r="65" spans="1:16" ht="12.75">
      <c r="A65" s="7">
        <v>20</v>
      </c>
      <c s="7" t="s">
        <v>1134</v>
      </c>
      <c s="7" t="s">
        <v>61</v>
      </c>
      <c s="7" t="s">
        <v>1136</v>
      </c>
      <c s="7" t="s">
        <v>68</v>
      </c>
      <c s="10">
        <v>13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1137</v>
      </c>
    </row>
    <row r="67" spans="1:16" ht="12.75">
      <c r="A67" s="7">
        <v>21</v>
      </c>
      <c s="7" t="s">
        <v>686</v>
      </c>
      <c s="7" t="s">
        <v>44</v>
      </c>
      <c s="7" t="s">
        <v>687</v>
      </c>
      <c s="7" t="s">
        <v>68</v>
      </c>
      <c s="10">
        <v>3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72</v>
      </c>
    </row>
    <row r="69" spans="1:16" ht="12.75">
      <c r="A69" s="7">
        <v>22</v>
      </c>
      <c s="7" t="s">
        <v>1138</v>
      </c>
      <c s="7" t="s">
        <v>44</v>
      </c>
      <c s="7" t="s">
        <v>1139</v>
      </c>
      <c s="7" t="s">
        <v>298</v>
      </c>
      <c s="10">
        <v>5.28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1140</v>
      </c>
    </row>
    <row r="71" spans="1:16" ht="12.75">
      <c r="A71" s="7">
        <v>23</v>
      </c>
      <c s="7" t="s">
        <v>498</v>
      </c>
      <c s="7" t="s">
        <v>44</v>
      </c>
      <c s="7" t="s">
        <v>499</v>
      </c>
      <c s="7" t="s">
        <v>106</v>
      </c>
      <c s="10">
        <v>10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1141</v>
      </c>
    </row>
    <row r="73" spans="1:16" ht="12.75">
      <c r="A73" s="7">
        <v>24</v>
      </c>
      <c s="7" t="s">
        <v>1142</v>
      </c>
      <c s="7" t="s">
        <v>44</v>
      </c>
      <c s="7" t="s">
        <v>1143</v>
      </c>
      <c s="7" t="s">
        <v>106</v>
      </c>
      <c s="10">
        <v>429</v>
      </c>
      <c s="14"/>
      <c s="13">
        <f>ROUND((G73*F73),2)</f>
      </c>
      <c r="O73">
        <f>rekapitulace!H8</f>
      </c>
      <c>
        <f>O73/100*H73</f>
      </c>
    </row>
    <row r="74" spans="4:4" ht="76.5">
      <c r="D74" s="15" t="s">
        <v>1144</v>
      </c>
    </row>
    <row r="75" spans="1:16" ht="12.75">
      <c r="A75" s="7">
        <v>25</v>
      </c>
      <c s="7" t="s">
        <v>500</v>
      </c>
      <c s="7" t="s">
        <v>44</v>
      </c>
      <c s="7" t="s">
        <v>501</v>
      </c>
      <c s="7" t="s">
        <v>106</v>
      </c>
      <c s="10">
        <v>455</v>
      </c>
      <c s="14"/>
      <c s="13">
        <f>ROUND((G75*F75),2)</f>
      </c>
      <c r="O75">
        <f>rekapitulace!H8</f>
      </c>
      <c>
        <f>O75/100*H75</f>
      </c>
    </row>
    <row r="76" spans="4:4" ht="267.75">
      <c r="D76" s="15" t="s">
        <v>1145</v>
      </c>
    </row>
    <row r="77" spans="1:16" ht="12.75" customHeight="1">
      <c r="A77" s="16"/>
      <c s="16"/>
      <c s="16" t="s">
        <v>40</v>
      </c>
      <c s="16" t="s">
        <v>75</v>
      </c>
      <c s="16"/>
      <c s="16"/>
      <c s="16"/>
      <c s="16">
        <f>SUM(H59:H76)</f>
      </c>
      <c r="P77">
        <f>ROUND(SUM(P59:P76),2)</f>
      </c>
    </row>
    <row r="79" spans="1:8" ht="12.75" customHeight="1">
      <c r="A79" s="9"/>
      <c s="9"/>
      <c s="9" t="s">
        <v>83</v>
      </c>
      <c s="9" t="s">
        <v>82</v>
      </c>
      <c s="9"/>
      <c s="11"/>
      <c s="9"/>
      <c s="11"/>
    </row>
    <row r="80" spans="1:16" ht="12.75">
      <c r="A80" s="7">
        <v>26</v>
      </c>
      <c s="7" t="s">
        <v>807</v>
      </c>
      <c s="7" t="s">
        <v>44</v>
      </c>
      <c s="7" t="s">
        <v>808</v>
      </c>
      <c s="7" t="s">
        <v>298</v>
      </c>
      <c s="10">
        <v>181.72</v>
      </c>
      <c s="14"/>
      <c s="13">
        <f>ROUND((G80*F80),2)</f>
      </c>
      <c r="O80">
        <f>rekapitulace!H8</f>
      </c>
      <c>
        <f>O80/100*H80</f>
      </c>
    </row>
    <row r="81" spans="4:4" ht="76.5">
      <c r="D81" s="15" t="s">
        <v>1146</v>
      </c>
    </row>
    <row r="82" spans="1:16" ht="12.75">
      <c r="A82" s="7">
        <v>27</v>
      </c>
      <c s="7" t="s">
        <v>810</v>
      </c>
      <c s="7" t="s">
        <v>44</v>
      </c>
      <c s="7" t="s">
        <v>1045</v>
      </c>
      <c s="7" t="s">
        <v>298</v>
      </c>
      <c s="10">
        <v>0.2</v>
      </c>
      <c s="14"/>
      <c s="13">
        <f>ROUND((G82*F82),2)</f>
      </c>
      <c r="O82">
        <f>rekapitulace!H8</f>
      </c>
      <c>
        <f>O82/100*H82</f>
      </c>
    </row>
    <row r="83" spans="4:4" ht="76.5">
      <c r="D83" s="15" t="s">
        <v>1116</v>
      </c>
    </row>
    <row r="84" spans="1:16" ht="12.75">
      <c r="A84" s="7">
        <v>28</v>
      </c>
      <c s="7" t="s">
        <v>1147</v>
      </c>
      <c s="7" t="s">
        <v>44</v>
      </c>
      <c s="7" t="s">
        <v>1148</v>
      </c>
      <c s="7" t="s">
        <v>68</v>
      </c>
      <c s="10">
        <v>16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1149</v>
      </c>
    </row>
    <row r="86" spans="1:16" ht="12.75">
      <c r="A86" s="7">
        <v>29</v>
      </c>
      <c s="7" t="s">
        <v>1079</v>
      </c>
      <c s="7" t="s">
        <v>44</v>
      </c>
      <c s="7" t="s">
        <v>1150</v>
      </c>
      <c s="7" t="s">
        <v>106</v>
      </c>
      <c s="10">
        <v>16</v>
      </c>
      <c s="14"/>
      <c s="13">
        <f>ROUND((G86*F86),2)</f>
      </c>
      <c r="O86">
        <f>rekapitulace!H8</f>
      </c>
      <c>
        <f>O86/100*H86</f>
      </c>
    </row>
    <row r="87" spans="4:4" ht="51">
      <c r="D87" s="15" t="s">
        <v>1151</v>
      </c>
    </row>
    <row r="88" spans="1:16" ht="12.75" customHeight="1">
      <c r="A88" s="16"/>
      <c s="16"/>
      <c s="16" t="s">
        <v>83</v>
      </c>
      <c s="16" t="s">
        <v>82</v>
      </c>
      <c s="16"/>
      <c s="16"/>
      <c s="16"/>
      <c s="16">
        <f>SUM(H80:H87)</f>
      </c>
      <c r="P88">
        <f>ROUND(SUM(P80:P87),2)</f>
      </c>
    </row>
    <row r="90" spans="1:16" ht="12.75" customHeight="1">
      <c r="A90" s="16"/>
      <c s="16"/>
      <c s="16"/>
      <c s="16" t="s">
        <v>63</v>
      </c>
      <c s="16"/>
      <c s="16"/>
      <c s="16"/>
      <c s="16">
        <f>+H16+H31+H36+H47+H56+H77+H88</f>
      </c>
      <c r="P90">
        <f>+P16+P31+P36+P47+P56+P77+P88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1152</v>
      </c>
      <c s="5" t="s">
        <v>1153</v>
      </c>
      <c s="5"/>
    </row>
    <row r="6" spans="1:5" ht="12.75" customHeight="1">
      <c r="A6" t="s">
        <v>17</v>
      </c>
      <c r="C6" s="5" t="s">
        <v>1154</v>
      </c>
      <c s="5" t="s">
        <v>1153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36.785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1155</v>
      </c>
    </row>
    <row r="14" spans="1:16" ht="12.75">
      <c r="A14" s="7">
        <v>2</v>
      </c>
      <c s="7" t="s">
        <v>1156</v>
      </c>
      <c s="7" t="s">
        <v>44</v>
      </c>
      <c s="7" t="s">
        <v>1157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>
      <c r="A16" s="7">
        <v>3</v>
      </c>
      <c s="7" t="s">
        <v>1158</v>
      </c>
      <c s="7" t="s">
        <v>44</v>
      </c>
      <c s="7" t="s">
        <v>1159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>
      <c r="A18" s="7">
        <v>4</v>
      </c>
      <c s="7" t="s">
        <v>1160</v>
      </c>
      <c s="7" t="s">
        <v>44</v>
      </c>
      <c s="7" t="s">
        <v>1161</v>
      </c>
      <c s="7" t="s">
        <v>68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51</v>
      </c>
    </row>
    <row r="20" spans="1:16" ht="12.75">
      <c r="A20" s="7">
        <v>5</v>
      </c>
      <c s="7" t="s">
        <v>1162</v>
      </c>
      <c s="7" t="s">
        <v>44</v>
      </c>
      <c s="7" t="s">
        <v>1163</v>
      </c>
      <c s="7" t="s">
        <v>1164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51</v>
      </c>
    </row>
    <row r="22" spans="1:16" ht="12.75" customHeight="1">
      <c r="A22" s="16"/>
      <c s="16"/>
      <c s="16" t="s">
        <v>42</v>
      </c>
      <c s="16" t="s">
        <v>41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24</v>
      </c>
      <c s="9" t="s">
        <v>428</v>
      </c>
      <c s="9"/>
      <c s="11"/>
      <c s="9"/>
      <c s="11"/>
    </row>
    <row r="25" spans="1:16" ht="12.75">
      <c r="A25" s="7">
        <v>6</v>
      </c>
      <c s="7" t="s">
        <v>432</v>
      </c>
      <c s="7" t="s">
        <v>44</v>
      </c>
      <c s="7" t="s">
        <v>969</v>
      </c>
      <c s="7" t="s">
        <v>298</v>
      </c>
      <c s="10">
        <v>103.049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1165</v>
      </c>
    </row>
    <row r="27" spans="1:16" ht="12.75">
      <c r="A27" s="7">
        <v>7</v>
      </c>
      <c s="7" t="s">
        <v>609</v>
      </c>
      <c s="7" t="s">
        <v>44</v>
      </c>
      <c s="7" t="s">
        <v>610</v>
      </c>
      <c s="7" t="s">
        <v>298</v>
      </c>
      <c s="10">
        <v>11.132</v>
      </c>
      <c s="14"/>
      <c s="13">
        <f>ROUND((G27*F27),2)</f>
      </c>
      <c r="O27">
        <f>rekapitulace!H8</f>
      </c>
      <c>
        <f>O27/100*H27</f>
      </c>
    </row>
    <row r="28" spans="4:4" ht="89.25">
      <c r="D28" s="15" t="s">
        <v>1166</v>
      </c>
    </row>
    <row r="29" spans="1:16" ht="12.75">
      <c r="A29" s="7">
        <v>8</v>
      </c>
      <c s="7" t="s">
        <v>435</v>
      </c>
      <c s="7" t="s">
        <v>44</v>
      </c>
      <c s="7" t="s">
        <v>436</v>
      </c>
      <c s="7" t="s">
        <v>298</v>
      </c>
      <c s="10">
        <v>126.3</v>
      </c>
      <c s="14"/>
      <c s="13">
        <f>ROUND((G29*F29),2)</f>
      </c>
      <c r="O29">
        <f>rekapitulace!H8</f>
      </c>
      <c>
        <f>O29/100*H29</f>
      </c>
    </row>
    <row r="30" spans="4:4" ht="255">
      <c r="D30" s="15" t="s">
        <v>1167</v>
      </c>
    </row>
    <row r="31" spans="1:16" ht="12.75">
      <c r="A31" s="7">
        <v>9</v>
      </c>
      <c s="7" t="s">
        <v>438</v>
      </c>
      <c s="7" t="s">
        <v>44</v>
      </c>
      <c s="7" t="s">
        <v>439</v>
      </c>
      <c s="7" t="s">
        <v>298</v>
      </c>
      <c s="10">
        <v>36.785</v>
      </c>
      <c s="14"/>
      <c s="13">
        <f>ROUND((G31*F31),2)</f>
      </c>
      <c r="O31">
        <f>rekapitulace!H8</f>
      </c>
      <c>
        <f>O31/100*H31</f>
      </c>
    </row>
    <row r="32" spans="4:4" ht="318.75">
      <c r="D32" s="15" t="s">
        <v>1168</v>
      </c>
    </row>
    <row r="33" spans="1:16" ht="12.75">
      <c r="A33" s="7">
        <v>10</v>
      </c>
      <c s="7" t="s">
        <v>616</v>
      </c>
      <c s="7" t="s">
        <v>44</v>
      </c>
      <c s="7" t="s">
        <v>617</v>
      </c>
      <c s="7" t="s">
        <v>298</v>
      </c>
      <c s="10">
        <v>103.049</v>
      </c>
      <c s="14"/>
      <c s="13">
        <f>ROUND((G33*F33),2)</f>
      </c>
      <c r="O33">
        <f>rekapitulace!H8</f>
      </c>
      <c>
        <f>O33/100*H33</f>
      </c>
    </row>
    <row r="34" spans="4:4" ht="409.5">
      <c r="D34" s="15" t="s">
        <v>1169</v>
      </c>
    </row>
    <row r="35" spans="1:16" ht="12.75">
      <c r="A35" s="7">
        <v>11</v>
      </c>
      <c s="7" t="s">
        <v>447</v>
      </c>
      <c s="7" t="s">
        <v>44</v>
      </c>
      <c s="7" t="s">
        <v>448</v>
      </c>
      <c s="7" t="s">
        <v>298</v>
      </c>
      <c s="10">
        <v>24.166</v>
      </c>
      <c s="14"/>
      <c s="13">
        <f>ROUND((G35*F35),2)</f>
      </c>
      <c r="O35">
        <f>rekapitulace!H8</f>
      </c>
      <c>
        <f>O35/100*H35</f>
      </c>
    </row>
    <row r="36" spans="4:4" ht="293.25">
      <c r="D36" s="15" t="s">
        <v>1170</v>
      </c>
    </row>
    <row r="37" spans="1:16" ht="12.75" customHeight="1">
      <c r="A37" s="16"/>
      <c s="16"/>
      <c s="16" t="s">
        <v>24</v>
      </c>
      <c s="16" t="s">
        <v>428</v>
      </c>
      <c s="16"/>
      <c s="16"/>
      <c s="16"/>
      <c s="16">
        <f>SUM(H25:H36)</f>
      </c>
      <c r="P37">
        <f>ROUND(SUM(P25:P36),2)</f>
      </c>
    </row>
    <row r="39" spans="1:8" ht="12.75" customHeight="1">
      <c r="A39" s="9"/>
      <c s="9"/>
      <c s="9" t="s">
        <v>34</v>
      </c>
      <c s="9" t="s">
        <v>454</v>
      </c>
      <c s="9"/>
      <c s="11"/>
      <c s="9"/>
      <c s="11"/>
    </row>
    <row r="40" spans="1:16" ht="12.75">
      <c r="A40" s="7">
        <v>12</v>
      </c>
      <c s="7" t="s">
        <v>1171</v>
      </c>
      <c s="7" t="s">
        <v>44</v>
      </c>
      <c s="7" t="s">
        <v>1172</v>
      </c>
      <c s="7" t="s">
        <v>298</v>
      </c>
      <c s="10">
        <v>0.844</v>
      </c>
      <c s="14"/>
      <c s="13">
        <f>ROUND((G40*F40),2)</f>
      </c>
      <c r="O40">
        <f>rekapitulace!H8</f>
      </c>
      <c>
        <f>O40/100*H40</f>
      </c>
    </row>
    <row r="41" spans="4:4" ht="76.5">
      <c r="D41" s="15" t="s">
        <v>1173</v>
      </c>
    </row>
    <row r="42" spans="1:16" ht="12.75">
      <c r="A42" s="7">
        <v>13</v>
      </c>
      <c s="7" t="s">
        <v>1174</v>
      </c>
      <c s="7" t="s">
        <v>44</v>
      </c>
      <c s="7" t="s">
        <v>1175</v>
      </c>
      <c s="7" t="s">
        <v>298</v>
      </c>
      <c s="10">
        <v>1.25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1176</v>
      </c>
    </row>
    <row r="44" spans="1:16" ht="12.75">
      <c r="A44" s="7">
        <v>14</v>
      </c>
      <c s="7" t="s">
        <v>1177</v>
      </c>
      <c s="7" t="s">
        <v>44</v>
      </c>
      <c s="7" t="s">
        <v>1178</v>
      </c>
      <c s="7" t="s">
        <v>298</v>
      </c>
      <c s="10">
        <v>0.099</v>
      </c>
      <c s="14"/>
      <c s="13">
        <f>ROUND((G44*F44),2)</f>
      </c>
      <c r="O44">
        <f>rekapitulace!H8</f>
      </c>
      <c>
        <f>O44/100*H44</f>
      </c>
    </row>
    <row r="45" spans="4:4" ht="51">
      <c r="D45" s="15" t="s">
        <v>1179</v>
      </c>
    </row>
    <row r="46" spans="1:16" ht="12.75">
      <c r="A46" s="7">
        <v>15</v>
      </c>
      <c s="7" t="s">
        <v>1180</v>
      </c>
      <c s="7" t="s">
        <v>44</v>
      </c>
      <c s="7" t="s">
        <v>1181</v>
      </c>
      <c s="7" t="s">
        <v>298</v>
      </c>
      <c s="10">
        <v>1.703</v>
      </c>
      <c s="14"/>
      <c s="13">
        <f>ROUND((G46*F46),2)</f>
      </c>
      <c r="O46">
        <f>rekapitulace!H8</f>
      </c>
      <c>
        <f>O46/100*H46</f>
      </c>
    </row>
    <row r="47" spans="4:4" ht="280.5">
      <c r="D47" s="15" t="s">
        <v>1182</v>
      </c>
    </row>
    <row r="48" spans="1:16" ht="12.75">
      <c r="A48" s="7">
        <v>16</v>
      </c>
      <c s="7" t="s">
        <v>1183</v>
      </c>
      <c s="7" t="s">
        <v>44</v>
      </c>
      <c s="7" t="s">
        <v>1184</v>
      </c>
      <c s="7" t="s">
        <v>298</v>
      </c>
      <c s="10">
        <v>0.101</v>
      </c>
      <c s="14"/>
      <c s="13">
        <f>ROUND((G48*F48),2)</f>
      </c>
      <c r="O48">
        <f>rekapitulace!H8</f>
      </c>
      <c>
        <f>O48/100*H48</f>
      </c>
    </row>
    <row r="49" spans="4:4" ht="76.5">
      <c r="D49" s="15" t="s">
        <v>1185</v>
      </c>
    </row>
    <row r="50" spans="1:16" ht="12.75">
      <c r="A50" s="7">
        <v>17</v>
      </c>
      <c s="7" t="s">
        <v>1186</v>
      </c>
      <c s="7" t="s">
        <v>44</v>
      </c>
      <c s="7" t="s">
        <v>1187</v>
      </c>
      <c s="7" t="s">
        <v>106</v>
      </c>
      <c s="10">
        <v>11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1188</v>
      </c>
    </row>
    <row r="52" spans="1:16" ht="12.75">
      <c r="A52" s="7">
        <v>18</v>
      </c>
      <c s="7" t="s">
        <v>1189</v>
      </c>
      <c s="7" t="s">
        <v>44</v>
      </c>
      <c s="7" t="s">
        <v>1190</v>
      </c>
      <c s="7" t="s">
        <v>106</v>
      </c>
      <c s="10">
        <v>11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1188</v>
      </c>
    </row>
    <row r="54" spans="1:16" ht="12.75">
      <c r="A54" s="7">
        <v>19</v>
      </c>
      <c s="7" t="s">
        <v>1191</v>
      </c>
      <c s="7" t="s">
        <v>44</v>
      </c>
      <c s="7" t="s">
        <v>1192</v>
      </c>
      <c s="7" t="s">
        <v>106</v>
      </c>
      <c s="10">
        <v>11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1188</v>
      </c>
    </row>
    <row r="56" spans="1:16" ht="12.75" customHeight="1">
      <c r="A56" s="16"/>
      <c s="16"/>
      <c s="16" t="s">
        <v>34</v>
      </c>
      <c s="16" t="s">
        <v>454</v>
      </c>
      <c s="16"/>
      <c s="16"/>
      <c s="16"/>
      <c s="16">
        <f>SUM(H40:H55)</f>
      </c>
      <c r="P56">
        <f>ROUND(SUM(P40:P55),2)</f>
      </c>
    </row>
    <row r="58" spans="1:8" ht="12.75" customHeight="1">
      <c r="A58" s="9"/>
      <c s="9"/>
      <c s="9" t="s">
        <v>36</v>
      </c>
      <c s="9" t="s">
        <v>458</v>
      </c>
      <c s="9"/>
      <c s="11"/>
      <c s="9"/>
      <c s="11"/>
    </row>
    <row r="59" spans="1:16" ht="12.75">
      <c r="A59" s="7">
        <v>20</v>
      </c>
      <c s="7" t="s">
        <v>988</v>
      </c>
      <c s="7" t="s">
        <v>44</v>
      </c>
      <c s="7" t="s">
        <v>989</v>
      </c>
      <c s="7" t="s">
        <v>298</v>
      </c>
      <c s="10">
        <v>0.968</v>
      </c>
      <c s="14"/>
      <c s="13">
        <f>ROUND((G59*F59),2)</f>
      </c>
      <c r="O59">
        <f>rekapitulace!H8</f>
      </c>
      <c>
        <f>O59/100*H59</f>
      </c>
    </row>
    <row r="60" spans="4:4" ht="153">
      <c r="D60" s="15" t="s">
        <v>1193</v>
      </c>
    </row>
    <row r="61" spans="1:16" ht="12.75">
      <c r="A61" s="7">
        <v>21</v>
      </c>
      <c s="7" t="s">
        <v>459</v>
      </c>
      <c s="7" t="s">
        <v>44</v>
      </c>
      <c s="7" t="s">
        <v>460</v>
      </c>
      <c s="7" t="s">
        <v>298</v>
      </c>
      <c s="10">
        <v>6</v>
      </c>
      <c s="14"/>
      <c s="13">
        <f>ROUND((G61*F61),2)</f>
      </c>
      <c r="O61">
        <f>rekapitulace!H8</f>
      </c>
      <c>
        <f>O61/100*H61</f>
      </c>
    </row>
    <row r="62" spans="4:4" ht="229.5">
      <c r="D62" s="15" t="s">
        <v>1194</v>
      </c>
    </row>
    <row r="63" spans="1:16" ht="12.75">
      <c r="A63" s="7">
        <v>22</v>
      </c>
      <c s="7" t="s">
        <v>1195</v>
      </c>
      <c s="7" t="s">
        <v>44</v>
      </c>
      <c s="7" t="s">
        <v>1196</v>
      </c>
      <c s="7" t="s">
        <v>298</v>
      </c>
      <c s="10">
        <v>0.157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1197</v>
      </c>
    </row>
    <row r="65" spans="1:16" ht="12.75" customHeight="1">
      <c r="A65" s="16"/>
      <c s="16"/>
      <c s="16" t="s">
        <v>36</v>
      </c>
      <c s="16" t="s">
        <v>458</v>
      </c>
      <c s="16"/>
      <c s="16"/>
      <c s="16"/>
      <c s="16">
        <f>SUM(H59:H64)</f>
      </c>
      <c r="P65">
        <f>ROUND(SUM(P59:P64),2)</f>
      </c>
    </row>
    <row r="67" spans="1:8" ht="12.75" customHeight="1">
      <c r="A67" s="9"/>
      <c s="9"/>
      <c s="9" t="s">
        <v>37</v>
      </c>
      <c s="9" t="s">
        <v>462</v>
      </c>
      <c s="9"/>
      <c s="11"/>
      <c s="9"/>
      <c s="11"/>
    </row>
    <row r="68" spans="1:16" ht="12.75">
      <c r="A68" s="7">
        <v>23</v>
      </c>
      <c s="7" t="s">
        <v>1198</v>
      </c>
      <c s="7" t="s">
        <v>44</v>
      </c>
      <c s="7" t="s">
        <v>1199</v>
      </c>
      <c s="7" t="s">
        <v>452</v>
      </c>
      <c s="10">
        <v>9.683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1200</v>
      </c>
    </row>
    <row r="70" spans="1:16" ht="12.75" customHeight="1">
      <c r="A70" s="16"/>
      <c s="16"/>
      <c s="16" t="s">
        <v>37</v>
      </c>
      <c s="16" t="s">
        <v>462</v>
      </c>
      <c s="16"/>
      <c s="16"/>
      <c s="16"/>
      <c s="16">
        <f>SUM(H68:H69)</f>
      </c>
      <c r="P70">
        <f>ROUND(SUM(P68:P69),2)</f>
      </c>
    </row>
    <row r="72" spans="1:8" ht="12.75" customHeight="1">
      <c r="A72" s="9"/>
      <c s="9"/>
      <c s="9" t="s">
        <v>39</v>
      </c>
      <c s="9" t="s">
        <v>583</v>
      </c>
      <c s="9"/>
      <c s="11"/>
      <c s="9"/>
      <c s="11"/>
    </row>
    <row r="73" spans="1:16" ht="12.75">
      <c r="A73" s="7">
        <v>24</v>
      </c>
      <c s="7" t="s">
        <v>1201</v>
      </c>
      <c s="7" t="s">
        <v>44</v>
      </c>
      <c s="7" t="s">
        <v>1202</v>
      </c>
      <c s="7" t="s">
        <v>68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51</v>
      </c>
    </row>
    <row r="75" spans="1:16" ht="12.75">
      <c r="A75" s="7">
        <v>25</v>
      </c>
      <c s="7" t="s">
        <v>1203</v>
      </c>
      <c s="7" t="s">
        <v>44</v>
      </c>
      <c s="7" t="s">
        <v>1204</v>
      </c>
      <c s="7" t="s">
        <v>1164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51</v>
      </c>
    </row>
    <row r="77" spans="1:16" ht="12.75" customHeight="1">
      <c r="A77" s="16"/>
      <c s="16"/>
      <c s="16" t="s">
        <v>39</v>
      </c>
      <c s="16" t="s">
        <v>583</v>
      </c>
      <c s="16"/>
      <c s="16"/>
      <c s="16"/>
      <c s="16">
        <f>SUM(H73:H76)</f>
      </c>
      <c r="P77">
        <f>ROUND(SUM(P73:P76),2)</f>
      </c>
    </row>
    <row r="79" spans="1:8" ht="12.75" customHeight="1">
      <c r="A79" s="9"/>
      <c s="9"/>
      <c s="9" t="s">
        <v>40</v>
      </c>
      <c s="9" t="s">
        <v>75</v>
      </c>
      <c s="9"/>
      <c s="11"/>
      <c s="9"/>
      <c s="11"/>
    </row>
    <row r="80" spans="1:16" ht="12.75">
      <c r="A80" s="7">
        <v>26</v>
      </c>
      <c s="7" t="s">
        <v>1205</v>
      </c>
      <c s="7" t="s">
        <v>44</v>
      </c>
      <c s="7" t="s">
        <v>1206</v>
      </c>
      <c s="7" t="s">
        <v>106</v>
      </c>
      <c s="10">
        <v>5</v>
      </c>
      <c s="14"/>
      <c s="13">
        <f>ROUND((G80*F80),2)</f>
      </c>
      <c r="O80">
        <f>rekapitulace!H8</f>
      </c>
      <c>
        <f>O80/100*H80</f>
      </c>
    </row>
    <row r="81" spans="4:4" ht="76.5">
      <c r="D81" s="15" t="s">
        <v>1207</v>
      </c>
    </row>
    <row r="82" spans="1:16" ht="12.75">
      <c r="A82" s="7">
        <v>27</v>
      </c>
      <c s="7" t="s">
        <v>1208</v>
      </c>
      <c s="7" t="s">
        <v>59</v>
      </c>
      <c s="7" t="s">
        <v>1209</v>
      </c>
      <c s="7" t="s">
        <v>106</v>
      </c>
      <c s="10">
        <v>4.5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1210</v>
      </c>
    </row>
    <row r="84" spans="1:16" ht="12.75">
      <c r="A84" s="7">
        <v>28</v>
      </c>
      <c s="7" t="s">
        <v>1208</v>
      </c>
      <c s="7" t="s">
        <v>61</v>
      </c>
      <c s="7" t="s">
        <v>1211</v>
      </c>
      <c s="7" t="s">
        <v>106</v>
      </c>
      <c s="10">
        <v>29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1212</v>
      </c>
    </row>
    <row r="86" spans="1:16" ht="12.75">
      <c r="A86" s="7">
        <v>29</v>
      </c>
      <c s="7" t="s">
        <v>490</v>
      </c>
      <c s="7" t="s">
        <v>44</v>
      </c>
      <c s="7" t="s">
        <v>491</v>
      </c>
      <c s="7" t="s">
        <v>106</v>
      </c>
      <c s="10">
        <v>11.5</v>
      </c>
      <c s="14"/>
      <c s="13">
        <f>ROUND((G86*F86),2)</f>
      </c>
      <c r="O86">
        <f>rekapitulace!H8</f>
      </c>
      <c>
        <f>O86/100*H86</f>
      </c>
    </row>
    <row r="87" spans="4:4" ht="51">
      <c r="D87" s="15" t="s">
        <v>1213</v>
      </c>
    </row>
    <row r="88" spans="1:16" ht="12.75">
      <c r="A88" s="7">
        <v>30</v>
      </c>
      <c s="7" t="s">
        <v>1214</v>
      </c>
      <c s="7" t="s">
        <v>44</v>
      </c>
      <c s="7" t="s">
        <v>1215</v>
      </c>
      <c s="7" t="s">
        <v>106</v>
      </c>
      <c s="10">
        <v>44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1216</v>
      </c>
    </row>
    <row r="90" spans="1:16" ht="12.75">
      <c r="A90" s="7">
        <v>31</v>
      </c>
      <c s="7" t="s">
        <v>1217</v>
      </c>
      <c s="7" t="s">
        <v>44</v>
      </c>
      <c s="7" t="s">
        <v>1218</v>
      </c>
      <c s="7" t="s">
        <v>68</v>
      </c>
      <c s="10">
        <v>1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51</v>
      </c>
    </row>
    <row r="92" spans="1:16" ht="12.75">
      <c r="A92" s="7">
        <v>32</v>
      </c>
      <c s="7" t="s">
        <v>1219</v>
      </c>
      <c s="7" t="s">
        <v>44</v>
      </c>
      <c s="7" t="s">
        <v>1220</v>
      </c>
      <c s="7" t="s">
        <v>68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51</v>
      </c>
    </row>
    <row r="94" spans="1:16" ht="12.75">
      <c r="A94" s="7">
        <v>33</v>
      </c>
      <c s="7" t="s">
        <v>1134</v>
      </c>
      <c s="7" t="s">
        <v>44</v>
      </c>
      <c s="7" t="s">
        <v>1221</v>
      </c>
      <c s="7" t="s">
        <v>68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4:4" ht="76.5">
      <c r="D95" s="15" t="s">
        <v>1222</v>
      </c>
    </row>
    <row r="96" spans="1:16" ht="12.75">
      <c r="A96" s="7">
        <v>34</v>
      </c>
      <c s="7" t="s">
        <v>1223</v>
      </c>
      <c s="7" t="s">
        <v>44</v>
      </c>
      <c s="7" t="s">
        <v>1224</v>
      </c>
      <c s="7" t="s">
        <v>106</v>
      </c>
      <c s="10">
        <v>5</v>
      </c>
      <c s="14"/>
      <c s="13">
        <f>ROUND((G96*F96),2)</f>
      </c>
      <c r="O96">
        <f>rekapitulace!H8</f>
      </c>
      <c>
        <f>O96/100*H96</f>
      </c>
    </row>
    <row r="97" spans="4:4" ht="76.5">
      <c r="D97" s="15" t="s">
        <v>1225</v>
      </c>
    </row>
    <row r="98" spans="1:16" ht="12.75">
      <c r="A98" s="7">
        <v>35</v>
      </c>
      <c s="7" t="s">
        <v>1226</v>
      </c>
      <c s="7" t="s">
        <v>44</v>
      </c>
      <c s="7" t="s">
        <v>1227</v>
      </c>
      <c s="7" t="s">
        <v>106</v>
      </c>
      <c s="10">
        <v>5</v>
      </c>
      <c s="14"/>
      <c s="13">
        <f>ROUND((G98*F98),2)</f>
      </c>
      <c r="O98">
        <f>rekapitulace!H8</f>
      </c>
      <c>
        <f>O98/100*H98</f>
      </c>
    </row>
    <row r="99" spans="4:4" ht="76.5">
      <c r="D99" s="15" t="s">
        <v>1225</v>
      </c>
    </row>
    <row r="100" spans="1:16" ht="12.75">
      <c r="A100" s="7">
        <v>36</v>
      </c>
      <c s="7" t="s">
        <v>1228</v>
      </c>
      <c s="7" t="s">
        <v>44</v>
      </c>
      <c s="7" t="s">
        <v>1229</v>
      </c>
      <c s="7" t="s">
        <v>106</v>
      </c>
      <c s="10">
        <v>5</v>
      </c>
      <c s="14"/>
      <c s="13">
        <f>ROUND((G100*F100),2)</f>
      </c>
      <c r="O100">
        <f>rekapitulace!H8</f>
      </c>
      <c>
        <f>O100/100*H100</f>
      </c>
    </row>
    <row r="101" spans="4:4" ht="63.75">
      <c r="D101" s="15" t="s">
        <v>1230</v>
      </c>
    </row>
    <row r="102" spans="1:16" ht="12.75">
      <c r="A102" s="7">
        <v>37</v>
      </c>
      <c s="7" t="s">
        <v>498</v>
      </c>
      <c s="7" t="s">
        <v>44</v>
      </c>
      <c s="7" t="s">
        <v>499</v>
      </c>
      <c s="7" t="s">
        <v>106</v>
      </c>
      <c s="10">
        <v>11.5</v>
      </c>
      <c s="14"/>
      <c s="13">
        <f>ROUND((G102*F102),2)</f>
      </c>
      <c r="O102">
        <f>rekapitulace!H8</f>
      </c>
      <c>
        <f>O102/100*H102</f>
      </c>
    </row>
    <row r="103" spans="4:4" ht="63.75">
      <c r="D103" s="15" t="s">
        <v>1231</v>
      </c>
    </row>
    <row r="104" spans="1:16" ht="12.75">
      <c r="A104" s="7">
        <v>38</v>
      </c>
      <c s="7" t="s">
        <v>1232</v>
      </c>
      <c s="7" t="s">
        <v>44</v>
      </c>
      <c s="7" t="s">
        <v>1233</v>
      </c>
      <c s="7" t="s">
        <v>106</v>
      </c>
      <c s="10">
        <v>5</v>
      </c>
      <c s="14"/>
      <c s="13">
        <f>ROUND((G104*F104),2)</f>
      </c>
      <c r="O104">
        <f>rekapitulace!H8</f>
      </c>
      <c>
        <f>O104/100*H104</f>
      </c>
    </row>
    <row r="105" spans="4:4" ht="63.75">
      <c r="D105" s="15" t="s">
        <v>1230</v>
      </c>
    </row>
    <row r="106" spans="1:16" ht="12.75">
      <c r="A106" s="7">
        <v>39</v>
      </c>
      <c s="7" t="s">
        <v>500</v>
      </c>
      <c s="7" t="s">
        <v>44</v>
      </c>
      <c s="7" t="s">
        <v>501</v>
      </c>
      <c s="7" t="s">
        <v>106</v>
      </c>
      <c s="10">
        <v>11.5</v>
      </c>
      <c s="14"/>
      <c s="13">
        <f>ROUND((G106*F106),2)</f>
      </c>
      <c r="O106">
        <f>rekapitulace!H8</f>
      </c>
      <c>
        <f>O106/100*H106</f>
      </c>
    </row>
    <row r="107" spans="4:4" ht="63.75">
      <c r="D107" s="15" t="s">
        <v>1231</v>
      </c>
    </row>
    <row r="108" spans="1:16" ht="12.75" customHeight="1">
      <c r="A108" s="16"/>
      <c s="16"/>
      <c s="16" t="s">
        <v>40</v>
      </c>
      <c s="16" t="s">
        <v>75</v>
      </c>
      <c s="16"/>
      <c s="16"/>
      <c s="16"/>
      <c s="16">
        <f>SUM(H80:H107)</f>
      </c>
      <c r="P108">
        <f>ROUND(SUM(P80:P107),2)</f>
      </c>
    </row>
    <row r="110" spans="1:8" ht="12.75" customHeight="1">
      <c r="A110" s="9"/>
      <c s="9"/>
      <c s="9" t="s">
        <v>83</v>
      </c>
      <c s="9" t="s">
        <v>82</v>
      </c>
      <c s="9"/>
      <c s="11"/>
      <c s="9"/>
      <c s="11"/>
    </row>
    <row r="111" spans="1:16" ht="12.75">
      <c r="A111" s="7">
        <v>40</v>
      </c>
      <c s="7" t="s">
        <v>1234</v>
      </c>
      <c s="7" t="s">
        <v>44</v>
      </c>
      <c s="7" t="s">
        <v>1235</v>
      </c>
      <c s="7" t="s">
        <v>106</v>
      </c>
      <c s="10">
        <v>44</v>
      </c>
      <c s="14"/>
      <c s="13">
        <f>ROUND((G111*F111),2)</f>
      </c>
      <c r="O111">
        <f>rekapitulace!H8</f>
      </c>
      <c>
        <f>O111/100*H111</f>
      </c>
    </row>
    <row r="112" spans="4:4" ht="63.75">
      <c r="D112" s="15" t="s">
        <v>1216</v>
      </c>
    </row>
    <row r="113" spans="1:16" ht="12.75" customHeight="1">
      <c r="A113" s="16"/>
      <c s="16"/>
      <c s="16" t="s">
        <v>83</v>
      </c>
      <c s="16" t="s">
        <v>82</v>
      </c>
      <c s="16"/>
      <c s="16"/>
      <c s="16"/>
      <c s="16">
        <f>SUM(H111:H112)</f>
      </c>
      <c r="P113">
        <f>ROUND(SUM(P111:P112),2)</f>
      </c>
    </row>
    <row r="115" spans="1:16" ht="12.75" customHeight="1">
      <c r="A115" s="16"/>
      <c s="16"/>
      <c s="16"/>
      <c s="16" t="s">
        <v>63</v>
      </c>
      <c s="16"/>
      <c s="16"/>
      <c s="16"/>
      <c s="16">
        <f>+H22+H37+H56+H65+H70+H77+H108+H113</f>
      </c>
      <c r="P115">
        <f>+P22+P37+P56+P65+P70+P77+P108+P113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1236</v>
      </c>
      <c s="5" t="s">
        <v>1237</v>
      </c>
      <c s="5"/>
    </row>
    <row r="6" spans="1:5" ht="12.75" customHeight="1">
      <c r="A6" t="s">
        <v>17</v>
      </c>
      <c r="C6" s="5" t="s">
        <v>1238</v>
      </c>
      <c s="5" t="s">
        <v>1237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428</v>
      </c>
      <c s="9"/>
      <c s="11"/>
      <c s="9"/>
      <c s="11"/>
    </row>
    <row r="12" spans="1:16" ht="12.75">
      <c r="A12" s="7">
        <v>1</v>
      </c>
      <c s="7" t="s">
        <v>435</v>
      </c>
      <c s="7" t="s">
        <v>44</v>
      </c>
      <c s="7" t="s">
        <v>436</v>
      </c>
      <c s="7" t="s">
        <v>298</v>
      </c>
      <c s="10">
        <v>26.4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1239</v>
      </c>
    </row>
    <row r="14" spans="1:16" ht="12.75">
      <c r="A14" s="7">
        <v>2</v>
      </c>
      <c s="7" t="s">
        <v>616</v>
      </c>
      <c s="7" t="s">
        <v>44</v>
      </c>
      <c s="7" t="s">
        <v>617</v>
      </c>
      <c s="7" t="s">
        <v>298</v>
      </c>
      <c s="10">
        <v>26.4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1240</v>
      </c>
    </row>
    <row r="16" spans="1:16" ht="12.75" customHeight="1">
      <c r="A16" s="16"/>
      <c s="16"/>
      <c s="16" t="s">
        <v>24</v>
      </c>
      <c s="16" t="s">
        <v>428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40</v>
      </c>
      <c s="9" t="s">
        <v>75</v>
      </c>
      <c s="9"/>
      <c s="11"/>
      <c s="9"/>
      <c s="11"/>
    </row>
    <row r="19" spans="1:16" ht="12.75">
      <c r="A19" s="7">
        <v>3</v>
      </c>
      <c s="7" t="s">
        <v>1241</v>
      </c>
      <c s="7" t="s">
        <v>44</v>
      </c>
      <c s="7" t="s">
        <v>1242</v>
      </c>
      <c s="7" t="s">
        <v>93</v>
      </c>
      <c s="10">
        <v>1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51</v>
      </c>
    </row>
    <row r="21" spans="1:16" ht="12.75" customHeight="1">
      <c r="A21" s="16"/>
      <c s="16"/>
      <c s="16" t="s">
        <v>40</v>
      </c>
      <c s="16" t="s">
        <v>75</v>
      </c>
      <c s="16"/>
      <c s="16"/>
      <c s="16"/>
      <c s="16">
        <f>SUM(H19:H20)</f>
      </c>
      <c r="P21">
        <f>ROUND(SUM(P19:P20),2)</f>
      </c>
    </row>
    <row r="23" spans="1:8" ht="12.75" customHeight="1">
      <c r="A23" s="9"/>
      <c s="9"/>
      <c s="9" t="s">
        <v>83</v>
      </c>
      <c s="9" t="s">
        <v>82</v>
      </c>
      <c s="9"/>
      <c s="11"/>
      <c s="9"/>
      <c s="11"/>
    </row>
    <row r="24" spans="1:16" ht="12.75">
      <c r="A24" s="7">
        <v>4</v>
      </c>
      <c s="7" t="s">
        <v>1243</v>
      </c>
      <c s="7" t="s">
        <v>44</v>
      </c>
      <c s="7" t="s">
        <v>1244</v>
      </c>
      <c s="7" t="s">
        <v>106</v>
      </c>
      <c s="10">
        <v>22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1245</v>
      </c>
    </row>
    <row r="26" spans="1:16" ht="12.75" customHeight="1">
      <c r="A26" s="16"/>
      <c s="16"/>
      <c s="16" t="s">
        <v>83</v>
      </c>
      <c s="16" t="s">
        <v>82</v>
      </c>
      <c s="16"/>
      <c s="16"/>
      <c s="16"/>
      <c s="16">
        <f>SUM(H24:H25)</f>
      </c>
      <c r="P26">
        <f>ROUND(SUM(P24:P25),2)</f>
      </c>
    </row>
    <row r="28" spans="1:16" ht="12.75" customHeight="1">
      <c r="A28" s="16"/>
      <c s="16"/>
      <c s="16"/>
      <c s="16" t="s">
        <v>63</v>
      </c>
      <c s="16"/>
      <c s="16"/>
      <c s="16"/>
      <c s="16">
        <f>+H16+H21+H26</f>
      </c>
      <c r="P28">
        <f>+P16+P21+P26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1246</v>
      </c>
      <c s="5" t="s">
        <v>1247</v>
      </c>
      <c s="5"/>
    </row>
    <row r="6" spans="1:5" ht="12.75" customHeight="1">
      <c r="A6" t="s">
        <v>17</v>
      </c>
      <c r="C6" s="5" t="s">
        <v>1248</v>
      </c>
      <c s="5" t="s">
        <v>1247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11.787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1249</v>
      </c>
    </row>
    <row r="14" spans="1:16" ht="12.75">
      <c r="A14" s="7">
        <v>2</v>
      </c>
      <c s="7" t="s">
        <v>1250</v>
      </c>
      <c s="7" t="s">
        <v>44</v>
      </c>
      <c s="7" t="s">
        <v>1251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44</v>
      </c>
      <c s="7" t="s">
        <v>969</v>
      </c>
      <c s="7" t="s">
        <v>298</v>
      </c>
      <c s="10">
        <v>54.352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1252</v>
      </c>
    </row>
    <row r="21" spans="1:16" ht="12.75">
      <c r="A21" s="7">
        <v>4</v>
      </c>
      <c s="7" t="s">
        <v>435</v>
      </c>
      <c s="7" t="s">
        <v>44</v>
      </c>
      <c s="7" t="s">
        <v>436</v>
      </c>
      <c s="7" t="s">
        <v>298</v>
      </c>
      <c s="10">
        <v>66.139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1253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11.787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1254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54.352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1255</v>
      </c>
    </row>
    <row r="27" spans="1:16" ht="12.75">
      <c r="A27" s="7">
        <v>7</v>
      </c>
      <c s="7" t="s">
        <v>447</v>
      </c>
      <c s="7" t="s">
        <v>44</v>
      </c>
      <c s="7" t="s">
        <v>448</v>
      </c>
      <c s="7" t="s">
        <v>298</v>
      </c>
      <c s="10">
        <v>8.179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1256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36</v>
      </c>
      <c s="9" t="s">
        <v>458</v>
      </c>
      <c s="9"/>
      <c s="11"/>
      <c s="9"/>
      <c s="11"/>
    </row>
    <row r="32" spans="1:16" ht="12.75">
      <c r="A32" s="7">
        <v>8</v>
      </c>
      <c s="7" t="s">
        <v>647</v>
      </c>
      <c s="7" t="s">
        <v>44</v>
      </c>
      <c s="7" t="s">
        <v>1257</v>
      </c>
      <c s="7" t="s">
        <v>298</v>
      </c>
      <c s="10">
        <v>0.54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1258</v>
      </c>
    </row>
    <row r="34" spans="1:16" ht="12.75">
      <c r="A34" s="7">
        <v>9</v>
      </c>
      <c s="7" t="s">
        <v>459</v>
      </c>
      <c s="7" t="s">
        <v>44</v>
      </c>
      <c s="7" t="s">
        <v>460</v>
      </c>
      <c s="7" t="s">
        <v>298</v>
      </c>
      <c s="10">
        <v>1.705</v>
      </c>
      <c s="14"/>
      <c s="13">
        <f>ROUND((G34*F34),2)</f>
      </c>
      <c r="O34">
        <f>rekapitulace!H8</f>
      </c>
      <c>
        <f>O34/100*H34</f>
      </c>
    </row>
    <row r="35" spans="4:4" ht="191.25">
      <c r="D35" s="15" t="s">
        <v>1259</v>
      </c>
    </row>
    <row r="36" spans="1:16" ht="12.75" customHeight="1">
      <c r="A36" s="16"/>
      <c s="16"/>
      <c s="16" t="s">
        <v>36</v>
      </c>
      <c s="16" t="s">
        <v>458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40</v>
      </c>
      <c s="9" t="s">
        <v>75</v>
      </c>
      <c s="9"/>
      <c s="11"/>
      <c s="9"/>
      <c s="11"/>
    </row>
    <row r="39" spans="1:16" ht="12.75">
      <c r="A39" s="7">
        <v>10</v>
      </c>
      <c s="7" t="s">
        <v>1260</v>
      </c>
      <c s="7" t="s">
        <v>44</v>
      </c>
      <c s="7" t="s">
        <v>1261</v>
      </c>
      <c s="7" t="s">
        <v>93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102</v>
      </c>
    </row>
    <row r="41" spans="1:16" ht="12.75">
      <c r="A41" s="7">
        <v>11</v>
      </c>
      <c s="7" t="s">
        <v>1262</v>
      </c>
      <c s="7" t="s">
        <v>44</v>
      </c>
      <c s="7" t="s">
        <v>1263</v>
      </c>
      <c s="7" t="s">
        <v>106</v>
      </c>
      <c s="10">
        <v>8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1264</v>
      </c>
    </row>
    <row r="43" spans="1:16" ht="12.75">
      <c r="A43" s="7">
        <v>12</v>
      </c>
      <c s="7" t="s">
        <v>1208</v>
      </c>
      <c s="7" t="s">
        <v>44</v>
      </c>
      <c s="7" t="s">
        <v>1265</v>
      </c>
      <c s="7" t="s">
        <v>106</v>
      </c>
      <c s="10">
        <v>15.5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1266</v>
      </c>
    </row>
    <row r="45" spans="1:16" ht="12.75">
      <c r="A45" s="7">
        <v>13</v>
      </c>
      <c s="7" t="s">
        <v>1267</v>
      </c>
      <c s="7" t="s">
        <v>44</v>
      </c>
      <c s="7" t="s">
        <v>1268</v>
      </c>
      <c s="7" t="s">
        <v>106</v>
      </c>
      <c s="10">
        <v>5.6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1269</v>
      </c>
    </row>
    <row r="47" spans="1:16" ht="12.75">
      <c r="A47" s="7">
        <v>14</v>
      </c>
      <c s="7" t="s">
        <v>1075</v>
      </c>
      <c s="7" t="s">
        <v>44</v>
      </c>
      <c s="7" t="s">
        <v>1076</v>
      </c>
      <c s="7" t="s">
        <v>106</v>
      </c>
      <c s="10">
        <v>13.6</v>
      </c>
      <c s="14"/>
      <c s="13">
        <f>ROUND((G47*F47),2)</f>
      </c>
      <c r="O47">
        <f>rekapitulace!H8</f>
      </c>
      <c>
        <f>O47/100*H47</f>
      </c>
    </row>
    <row r="48" spans="4:4" ht="165.75">
      <c r="D48" s="15" t="s">
        <v>1270</v>
      </c>
    </row>
    <row r="49" spans="1:16" ht="12.75">
      <c r="A49" s="7">
        <v>15</v>
      </c>
      <c s="7" t="s">
        <v>1223</v>
      </c>
      <c s="7" t="s">
        <v>44</v>
      </c>
      <c s="7" t="s">
        <v>1224</v>
      </c>
      <c s="7" t="s">
        <v>106</v>
      </c>
      <c s="10">
        <v>15.5</v>
      </c>
      <c s="14"/>
      <c s="13">
        <f>ROUND((G49*F49),2)</f>
      </c>
      <c r="O49">
        <f>rekapitulace!H8</f>
      </c>
      <c>
        <f>O49/100*H49</f>
      </c>
    </row>
    <row r="50" spans="4:4" ht="63.75">
      <c r="D50" s="15" t="s">
        <v>1271</v>
      </c>
    </row>
    <row r="51" spans="1:16" ht="12.75">
      <c r="A51" s="7">
        <v>16</v>
      </c>
      <c s="7" t="s">
        <v>1226</v>
      </c>
      <c s="7" t="s">
        <v>44</v>
      </c>
      <c s="7" t="s">
        <v>1227</v>
      </c>
      <c s="7" t="s">
        <v>106</v>
      </c>
      <c s="10">
        <v>15.5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1271</v>
      </c>
    </row>
    <row r="53" spans="1:16" ht="12.75">
      <c r="A53" s="7">
        <v>17</v>
      </c>
      <c s="7" t="s">
        <v>1272</v>
      </c>
      <c s="7" t="s">
        <v>44</v>
      </c>
      <c s="7" t="s">
        <v>1273</v>
      </c>
      <c s="7" t="s">
        <v>68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498</v>
      </c>
      <c s="7" t="s">
        <v>44</v>
      </c>
      <c s="7" t="s">
        <v>499</v>
      </c>
      <c s="7" t="s">
        <v>106</v>
      </c>
      <c s="10">
        <v>15.5</v>
      </c>
      <c s="14"/>
      <c s="13">
        <f>ROUND((G55*F55),2)</f>
      </c>
      <c r="O55">
        <f>rekapitulace!H8</f>
      </c>
      <c>
        <f>O55/100*H55</f>
      </c>
    </row>
    <row r="56" spans="4:4" ht="63.75">
      <c r="D56" s="15" t="s">
        <v>1271</v>
      </c>
    </row>
    <row r="57" spans="1:16" ht="12.75">
      <c r="A57" s="7">
        <v>19</v>
      </c>
      <c s="7" t="s">
        <v>1232</v>
      </c>
      <c s="7" t="s">
        <v>44</v>
      </c>
      <c s="7" t="s">
        <v>1233</v>
      </c>
      <c s="7" t="s">
        <v>106</v>
      </c>
      <c s="10">
        <v>145</v>
      </c>
      <c s="14"/>
      <c s="13">
        <f>ROUND((G57*F57),2)</f>
      </c>
      <c r="O57">
        <f>rekapitulace!H8</f>
      </c>
      <c>
        <f>O57/100*H57</f>
      </c>
    </row>
    <row r="58" spans="4:4" ht="76.5">
      <c r="D58" s="15" t="s">
        <v>1274</v>
      </c>
    </row>
    <row r="59" spans="1:16" ht="12.75">
      <c r="A59" s="7">
        <v>20</v>
      </c>
      <c s="7" t="s">
        <v>1275</v>
      </c>
      <c s="7" t="s">
        <v>44</v>
      </c>
      <c s="7" t="s">
        <v>1276</v>
      </c>
      <c s="7" t="s">
        <v>106</v>
      </c>
      <c s="10">
        <v>15.5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1271</v>
      </c>
    </row>
    <row r="61" spans="1:16" ht="12.75" customHeight="1">
      <c r="A61" s="16"/>
      <c s="16"/>
      <c s="16" t="s">
        <v>40</v>
      </c>
      <c s="16" t="s">
        <v>75</v>
      </c>
      <c s="16"/>
      <c s="16"/>
      <c s="16"/>
      <c s="16">
        <f>SUM(H39:H60)</f>
      </c>
      <c r="P61">
        <f>ROUND(SUM(P39:P60),2)</f>
      </c>
    </row>
    <row r="63" spans="1:8" ht="12.75" customHeight="1">
      <c r="A63" s="9"/>
      <c s="9"/>
      <c s="9" t="s">
        <v>83</v>
      </c>
      <c s="9" t="s">
        <v>82</v>
      </c>
      <c s="9"/>
      <c s="11"/>
      <c s="9"/>
      <c s="11"/>
    </row>
    <row r="64" spans="1:16" ht="12.75">
      <c r="A64" s="7">
        <v>21</v>
      </c>
      <c s="7" t="s">
        <v>1277</v>
      </c>
      <c s="7" t="s">
        <v>44</v>
      </c>
      <c s="7" t="s">
        <v>1278</v>
      </c>
      <c s="7" t="s">
        <v>106</v>
      </c>
      <c s="10">
        <v>17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1279</v>
      </c>
    </row>
    <row r="66" spans="1:16" ht="12.75" customHeight="1">
      <c r="A66" s="16"/>
      <c s="16"/>
      <c s="16" t="s">
        <v>83</v>
      </c>
      <c s="16" t="s">
        <v>82</v>
      </c>
      <c s="16"/>
      <c s="16"/>
      <c s="16"/>
      <c s="16">
        <f>SUM(H64:H65)</f>
      </c>
      <c r="P66">
        <f>ROUND(SUM(P64:P65),2)</f>
      </c>
    </row>
    <row r="68" spans="1:16" ht="12.75" customHeight="1">
      <c r="A68" s="16"/>
      <c s="16"/>
      <c s="16"/>
      <c s="16" t="s">
        <v>63</v>
      </c>
      <c s="16"/>
      <c s="16"/>
      <c s="16"/>
      <c s="16">
        <f>+H16+H29+H36+H61+H66</f>
      </c>
      <c r="P68">
        <f>+P16+P29+P36+P61+P66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1280</v>
      </c>
      <c s="5" t="s">
        <v>1281</v>
      </c>
      <c s="5"/>
    </row>
    <row r="6" spans="1:5" ht="12.75" customHeight="1">
      <c r="A6" t="s">
        <v>17</v>
      </c>
      <c r="C6" s="5" t="s">
        <v>1282</v>
      </c>
      <c s="5" t="s">
        <v>1281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962</v>
      </c>
      <c s="7" t="s">
        <v>298</v>
      </c>
      <c s="10">
        <v>34.709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1283</v>
      </c>
    </row>
    <row r="14" spans="1:16" ht="12.75">
      <c r="A14" s="7">
        <v>2</v>
      </c>
      <c s="7" t="s">
        <v>735</v>
      </c>
      <c s="7" t="s">
        <v>44</v>
      </c>
      <c s="7" t="s">
        <v>964</v>
      </c>
      <c s="7" t="s">
        <v>636</v>
      </c>
      <c s="10">
        <v>0.29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1284</v>
      </c>
    </row>
    <row r="16" spans="1:16" ht="12.75">
      <c r="A16" s="7">
        <v>3</v>
      </c>
      <c s="7" t="s">
        <v>1250</v>
      </c>
      <c s="7" t="s">
        <v>44</v>
      </c>
      <c s="7" t="s">
        <v>1285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428</v>
      </c>
      <c s="9"/>
      <c s="11"/>
      <c s="9"/>
      <c s="11"/>
    </row>
    <row r="21" spans="1:16" ht="12.75">
      <c r="A21" s="7">
        <v>4</v>
      </c>
      <c s="7" t="s">
        <v>432</v>
      </c>
      <c s="7" t="s">
        <v>44</v>
      </c>
      <c s="7" t="s">
        <v>969</v>
      </c>
      <c s="7" t="s">
        <v>298</v>
      </c>
      <c s="10">
        <v>134.394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1286</v>
      </c>
    </row>
    <row r="23" spans="1:16" ht="12.75">
      <c r="A23" s="7">
        <v>5</v>
      </c>
      <c s="7" t="s">
        <v>435</v>
      </c>
      <c s="7" t="s">
        <v>44</v>
      </c>
      <c s="7" t="s">
        <v>436</v>
      </c>
      <c s="7" t="s">
        <v>298</v>
      </c>
      <c s="10">
        <v>169.103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1287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34.709</v>
      </c>
      <c s="14"/>
      <c s="13">
        <f>ROUND((G25*F25),2)</f>
      </c>
      <c r="O25">
        <f>rekapitulace!H8</f>
      </c>
      <c>
        <f>O25/100*H25</f>
      </c>
    </row>
    <row r="26" spans="4:4" ht="178.5">
      <c r="D26" s="15" t="s">
        <v>1288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134.394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1289</v>
      </c>
    </row>
    <row r="29" spans="1:16" ht="12.75">
      <c r="A29" s="7">
        <v>8</v>
      </c>
      <c s="7" t="s">
        <v>447</v>
      </c>
      <c s="7" t="s">
        <v>44</v>
      </c>
      <c s="7" t="s">
        <v>448</v>
      </c>
      <c s="7" t="s">
        <v>298</v>
      </c>
      <c s="10">
        <v>27.272</v>
      </c>
      <c s="14"/>
      <c s="13">
        <f>ROUND((G29*F29),2)</f>
      </c>
      <c r="O29">
        <f>rekapitulace!H8</f>
      </c>
      <c>
        <f>O29/100*H29</f>
      </c>
    </row>
    <row r="30" spans="4:4" ht="255">
      <c r="D30" s="15" t="s">
        <v>1290</v>
      </c>
    </row>
    <row r="31" spans="1:16" ht="12.75" customHeight="1">
      <c r="A31" s="16"/>
      <c s="16"/>
      <c s="16" t="s">
        <v>24</v>
      </c>
      <c s="16" t="s">
        <v>428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458</v>
      </c>
      <c s="9"/>
      <c s="11"/>
      <c s="9"/>
      <c s="11"/>
    </row>
    <row r="34" spans="1:16" ht="12.75">
      <c r="A34" s="7">
        <v>9</v>
      </c>
      <c s="7" t="s">
        <v>647</v>
      </c>
      <c s="7" t="s">
        <v>44</v>
      </c>
      <c s="7" t="s">
        <v>1257</v>
      </c>
      <c s="7" t="s">
        <v>298</v>
      </c>
      <c s="10">
        <v>0.7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1291</v>
      </c>
    </row>
    <row r="36" spans="1:16" ht="12.75">
      <c r="A36" s="7">
        <v>10</v>
      </c>
      <c s="7" t="s">
        <v>459</v>
      </c>
      <c s="7" t="s">
        <v>44</v>
      </c>
      <c s="7" t="s">
        <v>460</v>
      </c>
      <c s="7" t="s">
        <v>298</v>
      </c>
      <c s="10">
        <v>5.39</v>
      </c>
      <c s="14"/>
      <c s="13">
        <f>ROUND((G36*F36),2)</f>
      </c>
      <c r="O36">
        <f>rekapitulace!H8</f>
      </c>
      <c>
        <f>O36/100*H36</f>
      </c>
    </row>
    <row r="37" spans="4:4" ht="191.25">
      <c r="D37" s="15" t="s">
        <v>1292</v>
      </c>
    </row>
    <row r="38" spans="1:16" ht="12.75" customHeight="1">
      <c r="A38" s="16"/>
      <c s="16"/>
      <c s="16" t="s">
        <v>36</v>
      </c>
      <c s="16" t="s">
        <v>458</v>
      </c>
      <c s="16"/>
      <c s="16"/>
      <c s="16"/>
      <c s="16">
        <f>SUM(H34:H37)</f>
      </c>
      <c r="P38">
        <f>ROUND(SUM(P34:P37),2)</f>
      </c>
    </row>
    <row r="40" spans="1:8" ht="12.75" customHeight="1">
      <c r="A40" s="9"/>
      <c s="9"/>
      <c s="9" t="s">
        <v>40</v>
      </c>
      <c s="9" t="s">
        <v>75</v>
      </c>
      <c s="9"/>
      <c s="11"/>
      <c s="9"/>
      <c s="11"/>
    </row>
    <row r="41" spans="1:16" ht="12.75">
      <c r="A41" s="7">
        <v>11</v>
      </c>
      <c s="7" t="s">
        <v>1260</v>
      </c>
      <c s="7" t="s">
        <v>44</v>
      </c>
      <c s="7" t="s">
        <v>1293</v>
      </c>
      <c s="7" t="s">
        <v>93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133</v>
      </c>
    </row>
    <row r="43" spans="1:16" ht="12.75">
      <c r="A43" s="7">
        <v>12</v>
      </c>
      <c s="7" t="s">
        <v>1294</v>
      </c>
      <c s="7" t="s">
        <v>44</v>
      </c>
      <c s="7" t="s">
        <v>1295</v>
      </c>
      <c s="7" t="s">
        <v>93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133</v>
      </c>
    </row>
    <row r="45" spans="1:16" ht="12.75">
      <c r="A45" s="7">
        <v>13</v>
      </c>
      <c s="7" t="s">
        <v>1296</v>
      </c>
      <c s="7" t="s">
        <v>44</v>
      </c>
      <c s="7" t="s">
        <v>1297</v>
      </c>
      <c s="7" t="s">
        <v>93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>
      <c r="A47" s="7">
        <v>14</v>
      </c>
      <c s="7" t="s">
        <v>1298</v>
      </c>
      <c s="7" t="s">
        <v>44</v>
      </c>
      <c s="7" t="s">
        <v>1299</v>
      </c>
      <c s="7" t="s">
        <v>106</v>
      </c>
      <c s="10">
        <v>49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1300</v>
      </c>
    </row>
    <row r="49" spans="1:16" ht="12.75">
      <c r="A49" s="7">
        <v>15</v>
      </c>
      <c s="7" t="s">
        <v>1267</v>
      </c>
      <c s="7" t="s">
        <v>44</v>
      </c>
      <c s="7" t="s">
        <v>1268</v>
      </c>
      <c s="7" t="s">
        <v>106</v>
      </c>
      <c s="10">
        <v>12.3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1301</v>
      </c>
    </row>
    <row r="51" spans="1:16" ht="12.75">
      <c r="A51" s="7">
        <v>16</v>
      </c>
      <c s="7" t="s">
        <v>1302</v>
      </c>
      <c s="7" t="s">
        <v>44</v>
      </c>
      <c s="7" t="s">
        <v>1303</v>
      </c>
      <c s="7" t="s">
        <v>106</v>
      </c>
      <c s="10">
        <v>12.3</v>
      </c>
      <c s="14"/>
      <c s="13">
        <f>ROUND((G51*F51),2)</f>
      </c>
      <c r="O51">
        <f>rekapitulace!H8</f>
      </c>
      <c>
        <f>O51/100*H51</f>
      </c>
    </row>
    <row r="52" spans="4:4" ht="51">
      <c r="D52" s="15" t="s">
        <v>1304</v>
      </c>
    </row>
    <row r="53" spans="1:16" ht="12.75">
      <c r="A53" s="7">
        <v>17</v>
      </c>
      <c s="7" t="s">
        <v>1305</v>
      </c>
      <c s="7" t="s">
        <v>44</v>
      </c>
      <c s="7" t="s">
        <v>1306</v>
      </c>
      <c s="7" t="s">
        <v>68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133</v>
      </c>
    </row>
    <row r="55" spans="1:16" ht="12.75">
      <c r="A55" s="7">
        <v>18</v>
      </c>
      <c s="7" t="s">
        <v>1307</v>
      </c>
      <c s="7" t="s">
        <v>44</v>
      </c>
      <c s="7" t="s">
        <v>1308</v>
      </c>
      <c s="7" t="s">
        <v>68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1309</v>
      </c>
      <c s="7" t="s">
        <v>44</v>
      </c>
      <c s="7" t="s">
        <v>1310</v>
      </c>
      <c s="7" t="s">
        <v>68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1223</v>
      </c>
      <c s="7" t="s">
        <v>44</v>
      </c>
      <c s="7" t="s">
        <v>1224</v>
      </c>
      <c s="7" t="s">
        <v>106</v>
      </c>
      <c s="10">
        <v>49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1311</v>
      </c>
    </row>
    <row r="61" spans="1:16" ht="12.75">
      <c r="A61" s="7">
        <v>21</v>
      </c>
      <c s="7" t="s">
        <v>1226</v>
      </c>
      <c s="7" t="s">
        <v>44</v>
      </c>
      <c s="7" t="s">
        <v>1227</v>
      </c>
      <c s="7" t="s">
        <v>106</v>
      </c>
      <c s="10">
        <v>49</v>
      </c>
      <c s="14"/>
      <c s="13">
        <f>ROUND((G61*F61),2)</f>
      </c>
      <c r="O61">
        <f>rekapitulace!H8</f>
      </c>
      <c>
        <f>O61/100*H61</f>
      </c>
    </row>
    <row r="62" spans="4:4" ht="63.75">
      <c r="D62" s="15" t="s">
        <v>1311</v>
      </c>
    </row>
    <row r="63" spans="1:16" ht="12.75">
      <c r="A63" s="7">
        <v>22</v>
      </c>
      <c s="7" t="s">
        <v>1272</v>
      </c>
      <c s="7" t="s">
        <v>44</v>
      </c>
      <c s="7" t="s">
        <v>1273</v>
      </c>
      <c s="7" t="s">
        <v>68</v>
      </c>
      <c s="10">
        <v>1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133</v>
      </c>
    </row>
    <row r="65" spans="1:16" ht="12.75">
      <c r="A65" s="7">
        <v>23</v>
      </c>
      <c s="7" t="s">
        <v>1312</v>
      </c>
      <c s="7" t="s">
        <v>44</v>
      </c>
      <c s="7" t="s">
        <v>1313</v>
      </c>
      <c s="7" t="s">
        <v>68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133</v>
      </c>
    </row>
    <row r="67" spans="1:16" ht="12.75">
      <c r="A67" s="7">
        <v>24</v>
      </c>
      <c s="7" t="s">
        <v>693</v>
      </c>
      <c s="7" t="s">
        <v>44</v>
      </c>
      <c s="7" t="s">
        <v>694</v>
      </c>
      <c s="7" t="s">
        <v>106</v>
      </c>
      <c s="10">
        <v>49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1311</v>
      </c>
    </row>
    <row r="69" spans="1:16" ht="12.75">
      <c r="A69" s="7">
        <v>25</v>
      </c>
      <c s="7" t="s">
        <v>1314</v>
      </c>
      <c s="7" t="s">
        <v>44</v>
      </c>
      <c s="7" t="s">
        <v>1315</v>
      </c>
      <c s="7" t="s">
        <v>106</v>
      </c>
      <c s="10">
        <v>338</v>
      </c>
      <c s="14"/>
      <c s="13">
        <f>ROUND((G69*F69),2)</f>
      </c>
      <c r="O69">
        <f>rekapitulace!H8</f>
      </c>
      <c>
        <f>O69/100*H69</f>
      </c>
    </row>
    <row r="70" spans="4:4" ht="178.5">
      <c r="D70" s="15" t="s">
        <v>1316</v>
      </c>
    </row>
    <row r="71" spans="1:16" ht="12.75" customHeight="1">
      <c r="A71" s="16"/>
      <c s="16"/>
      <c s="16" t="s">
        <v>40</v>
      </c>
      <c s="16" t="s">
        <v>75</v>
      </c>
      <c s="16"/>
      <c s="16"/>
      <c s="16"/>
      <c s="16">
        <f>SUM(H41:H70)</f>
      </c>
      <c r="P71">
        <f>ROUND(SUM(P41:P70),2)</f>
      </c>
    </row>
    <row r="73" spans="1:8" ht="12.75" customHeight="1">
      <c r="A73" s="9"/>
      <c s="9"/>
      <c s="9" t="s">
        <v>83</v>
      </c>
      <c s="9" t="s">
        <v>82</v>
      </c>
      <c s="9"/>
      <c s="11"/>
      <c s="9"/>
      <c s="11"/>
    </row>
    <row r="74" spans="1:16" ht="12.75">
      <c r="A74" s="7">
        <v>26</v>
      </c>
      <c s="7" t="s">
        <v>1277</v>
      </c>
      <c s="7" t="s">
        <v>44</v>
      </c>
      <c s="7" t="s">
        <v>1278</v>
      </c>
      <c s="7" t="s">
        <v>106</v>
      </c>
      <c s="10">
        <v>58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1317</v>
      </c>
    </row>
    <row r="76" spans="1:16" ht="12.75" customHeight="1">
      <c r="A76" s="16"/>
      <c s="16"/>
      <c s="16" t="s">
        <v>83</v>
      </c>
      <c s="16" t="s">
        <v>82</v>
      </c>
      <c s="16"/>
      <c s="16"/>
      <c s="16"/>
      <c s="16">
        <f>SUM(H74:H75)</f>
      </c>
      <c r="P76">
        <f>ROUND(SUM(P74:P75),2)</f>
      </c>
    </row>
    <row r="78" spans="1:16" ht="12.75" customHeight="1">
      <c r="A78" s="16"/>
      <c s="16"/>
      <c s="16"/>
      <c s="16" t="s">
        <v>63</v>
      </c>
      <c s="16"/>
      <c s="16"/>
      <c s="16"/>
      <c s="16">
        <f>+H18+H31+H38+H71+H76</f>
      </c>
      <c r="P78">
        <f>+P18+P31+P38+P71+P76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1318</v>
      </c>
      <c s="5" t="s">
        <v>1319</v>
      </c>
      <c s="5"/>
    </row>
    <row r="6" spans="1:5" ht="12.75" customHeight="1">
      <c r="A6" t="s">
        <v>17</v>
      </c>
      <c r="C6" s="5" t="s">
        <v>1320</v>
      </c>
      <c s="5" t="s">
        <v>1319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2.869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1321</v>
      </c>
    </row>
    <row r="14" spans="1:16" ht="12.75">
      <c r="A14" s="7">
        <v>2</v>
      </c>
      <c s="7" t="s">
        <v>1250</v>
      </c>
      <c s="7" t="s">
        <v>44</v>
      </c>
      <c s="7" t="s">
        <v>1322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44</v>
      </c>
      <c s="7" t="s">
        <v>969</v>
      </c>
      <c s="7" t="s">
        <v>298</v>
      </c>
      <c s="10">
        <v>18.831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1323</v>
      </c>
    </row>
    <row r="21" spans="1:16" ht="12.75">
      <c r="A21" s="7">
        <v>4</v>
      </c>
      <c s="7" t="s">
        <v>435</v>
      </c>
      <c s="7" t="s">
        <v>44</v>
      </c>
      <c s="7" t="s">
        <v>436</v>
      </c>
      <c s="7" t="s">
        <v>298</v>
      </c>
      <c s="10">
        <v>21.7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1324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2.869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1325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18.831</v>
      </c>
      <c s="14"/>
      <c s="13">
        <f>ROUND((G25*F25),2)</f>
      </c>
      <c r="O25">
        <f>rekapitulace!H8</f>
      </c>
      <c>
        <f>O25/100*H25</f>
      </c>
    </row>
    <row r="26" spans="4:4" ht="382.5">
      <c r="D26" s="15" t="s">
        <v>1326</v>
      </c>
    </row>
    <row r="27" spans="1:16" ht="12.75">
      <c r="A27" s="7">
        <v>7</v>
      </c>
      <c s="7" t="s">
        <v>447</v>
      </c>
      <c s="7" t="s">
        <v>44</v>
      </c>
      <c s="7" t="s">
        <v>448</v>
      </c>
      <c s="7" t="s">
        <v>298</v>
      </c>
      <c s="10">
        <v>2.31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1327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36</v>
      </c>
      <c s="9" t="s">
        <v>458</v>
      </c>
      <c s="9"/>
      <c s="11"/>
      <c s="9"/>
      <c s="11"/>
    </row>
    <row r="32" spans="1:16" ht="12.75">
      <c r="A32" s="7">
        <v>8</v>
      </c>
      <c s="7" t="s">
        <v>459</v>
      </c>
      <c s="7" t="s">
        <v>44</v>
      </c>
      <c s="7" t="s">
        <v>460</v>
      </c>
      <c s="7" t="s">
        <v>298</v>
      </c>
      <c s="10">
        <v>0.7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1070</v>
      </c>
    </row>
    <row r="34" spans="1:16" ht="12.75" customHeight="1">
      <c r="A34" s="16"/>
      <c s="16"/>
      <c s="16" t="s">
        <v>36</v>
      </c>
      <c s="16" t="s">
        <v>458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40</v>
      </c>
      <c s="9" t="s">
        <v>75</v>
      </c>
      <c s="9"/>
      <c s="11"/>
      <c s="9"/>
      <c s="11"/>
    </row>
    <row r="37" spans="1:16" ht="12.75">
      <c r="A37" s="7">
        <v>9</v>
      </c>
      <c s="7" t="s">
        <v>1328</v>
      </c>
      <c s="7" t="s">
        <v>44</v>
      </c>
      <c s="7" t="s">
        <v>1329</v>
      </c>
      <c s="7" t="s">
        <v>93</v>
      </c>
      <c s="10">
        <v>2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1330</v>
      </c>
    </row>
    <row r="39" spans="1:16" ht="12.75">
      <c r="A39" s="7">
        <v>10</v>
      </c>
      <c s="7" t="s">
        <v>1205</v>
      </c>
      <c s="7" t="s">
        <v>44</v>
      </c>
      <c s="7" t="s">
        <v>1206</v>
      </c>
      <c s="7" t="s">
        <v>106</v>
      </c>
      <c s="10">
        <v>7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1074</v>
      </c>
    </row>
    <row r="41" spans="1:16" ht="12.75">
      <c r="A41" s="7">
        <v>11</v>
      </c>
      <c s="7" t="s">
        <v>1331</v>
      </c>
      <c s="7" t="s">
        <v>44</v>
      </c>
      <c s="7" t="s">
        <v>1332</v>
      </c>
      <c s="7" t="s">
        <v>106</v>
      </c>
      <c s="10">
        <v>6.5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1073</v>
      </c>
    </row>
    <row r="43" spans="1:16" ht="12.75">
      <c r="A43" s="7">
        <v>12</v>
      </c>
      <c s="7" t="s">
        <v>1333</v>
      </c>
      <c s="7" t="s">
        <v>44</v>
      </c>
      <c s="7" t="s">
        <v>1334</v>
      </c>
      <c s="7" t="s">
        <v>106</v>
      </c>
      <c s="10">
        <v>6.5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1335</v>
      </c>
    </row>
    <row r="45" spans="1:16" ht="12.75">
      <c r="A45" s="7">
        <v>13</v>
      </c>
      <c s="7" t="s">
        <v>1228</v>
      </c>
      <c s="7" t="s">
        <v>44</v>
      </c>
      <c s="7" t="s">
        <v>1229</v>
      </c>
      <c s="7" t="s">
        <v>106</v>
      </c>
      <c s="10">
        <v>7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1336</v>
      </c>
    </row>
    <row r="47" spans="1:16" ht="12.75">
      <c r="A47" s="7">
        <v>14</v>
      </c>
      <c s="7" t="s">
        <v>1232</v>
      </c>
      <c s="7" t="s">
        <v>44</v>
      </c>
      <c s="7" t="s">
        <v>1233</v>
      </c>
      <c s="7" t="s">
        <v>106</v>
      </c>
      <c s="10">
        <v>7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1336</v>
      </c>
    </row>
    <row r="49" spans="1:16" ht="12.75" customHeight="1">
      <c r="A49" s="16"/>
      <c s="16"/>
      <c s="16" t="s">
        <v>40</v>
      </c>
      <c s="16" t="s">
        <v>75</v>
      </c>
      <c s="16"/>
      <c s="16"/>
      <c s="16"/>
      <c s="16">
        <f>SUM(H37:H48)</f>
      </c>
      <c r="P49">
        <f>ROUND(SUM(P37:P48),2)</f>
      </c>
    </row>
    <row r="51" spans="1:8" ht="12.75" customHeight="1">
      <c r="A51" s="9"/>
      <c s="9"/>
      <c s="9" t="s">
        <v>83</v>
      </c>
      <c s="9" t="s">
        <v>82</v>
      </c>
      <c s="9"/>
      <c s="11"/>
      <c s="9"/>
      <c s="11"/>
    </row>
    <row r="52" spans="1:16" ht="12.75">
      <c r="A52" s="7">
        <v>15</v>
      </c>
      <c s="7" t="s">
        <v>1277</v>
      </c>
      <c s="7" t="s">
        <v>44</v>
      </c>
      <c s="7" t="s">
        <v>1337</v>
      </c>
      <c s="7" t="s">
        <v>106</v>
      </c>
      <c s="10">
        <v>7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1338</v>
      </c>
    </row>
    <row r="54" spans="1:16" ht="12.75" customHeight="1">
      <c r="A54" s="16"/>
      <c s="16"/>
      <c s="16" t="s">
        <v>83</v>
      </c>
      <c s="16" t="s">
        <v>82</v>
      </c>
      <c s="16"/>
      <c s="16"/>
      <c s="16"/>
      <c s="16">
        <f>SUM(H52:H53)</f>
      </c>
      <c r="P54">
        <f>ROUND(SUM(P52:P53),2)</f>
      </c>
    </row>
    <row r="56" spans="1:16" ht="12.75" customHeight="1">
      <c r="A56" s="16"/>
      <c s="16"/>
      <c s="16"/>
      <c s="16" t="s">
        <v>63</v>
      </c>
      <c s="16"/>
      <c s="16"/>
      <c s="16"/>
      <c s="16">
        <f>+H16+H29+H34+H49+H54</f>
      </c>
      <c r="P56">
        <f>+P16+P29+P34+P49+P54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64</v>
      </c>
      <c s="5" t="s">
        <v>65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66</v>
      </c>
      <c s="7" t="s">
        <v>44</v>
      </c>
      <c s="7" t="s">
        <v>67</v>
      </c>
      <c s="7" t="s">
        <v>68</v>
      </c>
      <c s="10">
        <v>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69</v>
      </c>
    </row>
    <row r="14" spans="1:16" ht="12.75">
      <c r="A14" s="7">
        <v>2</v>
      </c>
      <c s="7" t="s">
        <v>70</v>
      </c>
      <c s="7" t="s">
        <v>44</v>
      </c>
      <c s="7" t="s">
        <v>71</v>
      </c>
      <c s="7" t="s">
        <v>68</v>
      </c>
      <c s="10">
        <v>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72</v>
      </c>
    </row>
    <row r="16" spans="1:16" ht="12.75">
      <c r="A16" s="7">
        <v>3</v>
      </c>
      <c s="7" t="s">
        <v>73</v>
      </c>
      <c s="7" t="s">
        <v>44</v>
      </c>
      <c s="7" t="s">
        <v>74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40</v>
      </c>
      <c s="9" t="s">
        <v>75</v>
      </c>
      <c s="9"/>
      <c s="11"/>
      <c s="9"/>
      <c s="11"/>
    </row>
    <row r="21" spans="1:16" ht="12.75">
      <c r="A21" s="7">
        <v>4</v>
      </c>
      <c s="7" t="s">
        <v>76</v>
      </c>
      <c s="7" t="s">
        <v>44</v>
      </c>
      <c s="7" t="s">
        <v>77</v>
      </c>
      <c s="7" t="s">
        <v>68</v>
      </c>
      <c s="10">
        <v>3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78</v>
      </c>
    </row>
    <row r="23" spans="1:16" ht="12.75">
      <c r="A23" s="7">
        <v>5</v>
      </c>
      <c s="7" t="s">
        <v>79</v>
      </c>
      <c s="7" t="s">
        <v>44</v>
      </c>
      <c s="7" t="s">
        <v>80</v>
      </c>
      <c s="7" t="s">
        <v>68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81</v>
      </c>
    </row>
    <row r="25" spans="1:16" ht="12.75" customHeight="1">
      <c r="A25" s="16"/>
      <c s="16"/>
      <c s="16" t="s">
        <v>40</v>
      </c>
      <c s="16" t="s">
        <v>75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83</v>
      </c>
      <c s="9" t="s">
        <v>82</v>
      </c>
      <c s="9"/>
      <c s="11"/>
      <c s="9"/>
      <c s="11"/>
    </row>
    <row r="28" spans="1:16" ht="12.75">
      <c r="A28" s="7">
        <v>6</v>
      </c>
      <c s="7" t="s">
        <v>84</v>
      </c>
      <c s="7" t="s">
        <v>44</v>
      </c>
      <c s="7" t="s">
        <v>85</v>
      </c>
      <c s="7" t="s">
        <v>68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69</v>
      </c>
    </row>
    <row r="30" spans="1:16" ht="12.75" customHeight="1">
      <c r="A30" s="16"/>
      <c s="16"/>
      <c s="16" t="s">
        <v>83</v>
      </c>
      <c s="16" t="s">
        <v>82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63</v>
      </c>
      <c s="16"/>
      <c s="16"/>
      <c s="16"/>
      <c s="16">
        <f>+H18+H25+H30</f>
      </c>
      <c r="P32">
        <f>+P18+P25+P30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1339</v>
      </c>
      <c s="5" t="s">
        <v>1340</v>
      </c>
      <c s="5"/>
    </row>
    <row r="6" spans="1:5" ht="12.75" customHeight="1">
      <c r="A6" t="s">
        <v>17</v>
      </c>
      <c r="C6" s="5" t="s">
        <v>1341</v>
      </c>
      <c s="5" t="s">
        <v>1340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23.212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1342</v>
      </c>
    </row>
    <row r="14" spans="1:16" ht="12.75">
      <c r="A14" s="7">
        <v>2</v>
      </c>
      <c s="7" t="s">
        <v>1250</v>
      </c>
      <c s="7" t="s">
        <v>44</v>
      </c>
      <c s="7" t="s">
        <v>1343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44</v>
      </c>
      <c s="7" t="s">
        <v>969</v>
      </c>
      <c s="7" t="s">
        <v>298</v>
      </c>
      <c s="10">
        <v>22.641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1344</v>
      </c>
    </row>
    <row r="21" spans="1:16" ht="12.75">
      <c r="A21" s="7">
        <v>4</v>
      </c>
      <c s="7" t="s">
        <v>435</v>
      </c>
      <c s="7" t="s">
        <v>44</v>
      </c>
      <c s="7" t="s">
        <v>436</v>
      </c>
      <c s="7" t="s">
        <v>298</v>
      </c>
      <c s="10">
        <v>45.853</v>
      </c>
      <c s="14"/>
      <c s="13">
        <f>ROUND((G21*F21),2)</f>
      </c>
      <c r="O21">
        <f>rekapitulace!H8</f>
      </c>
      <c>
        <f>O21/100*H21</f>
      </c>
    </row>
    <row r="22" spans="4:4" ht="255">
      <c r="D22" s="15" t="s">
        <v>1345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23.212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1346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22.641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1347</v>
      </c>
    </row>
    <row r="27" spans="1:16" ht="12.75">
      <c r="A27" s="7">
        <v>7</v>
      </c>
      <c s="7" t="s">
        <v>447</v>
      </c>
      <c s="7" t="s">
        <v>44</v>
      </c>
      <c s="7" t="s">
        <v>448</v>
      </c>
      <c s="7" t="s">
        <v>298</v>
      </c>
      <c s="10">
        <v>17.674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1348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36</v>
      </c>
      <c s="9" t="s">
        <v>458</v>
      </c>
      <c s="9"/>
      <c s="11"/>
      <c s="9"/>
      <c s="11"/>
    </row>
    <row r="32" spans="1:16" ht="12.75">
      <c r="A32" s="7">
        <v>8</v>
      </c>
      <c s="7" t="s">
        <v>647</v>
      </c>
      <c s="7" t="s">
        <v>44</v>
      </c>
      <c s="7" t="s">
        <v>1257</v>
      </c>
      <c s="7" t="s">
        <v>298</v>
      </c>
      <c s="10">
        <v>0.78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1349</v>
      </c>
    </row>
    <row r="34" spans="1:16" ht="12.75">
      <c r="A34" s="7">
        <v>9</v>
      </c>
      <c s="7" t="s">
        <v>459</v>
      </c>
      <c s="7" t="s">
        <v>44</v>
      </c>
      <c s="7" t="s">
        <v>460</v>
      </c>
      <c s="7" t="s">
        <v>298</v>
      </c>
      <c s="10">
        <v>3.08</v>
      </c>
      <c s="14"/>
      <c s="13">
        <f>ROUND((G34*F34),2)</f>
      </c>
      <c r="O34">
        <f>rekapitulace!H8</f>
      </c>
      <c>
        <f>O34/100*H34</f>
      </c>
    </row>
    <row r="35" spans="4:4" ht="178.5">
      <c r="D35" s="15" t="s">
        <v>1350</v>
      </c>
    </row>
    <row r="36" spans="1:16" ht="12.75" customHeight="1">
      <c r="A36" s="16"/>
      <c s="16"/>
      <c s="16" t="s">
        <v>36</v>
      </c>
      <c s="16" t="s">
        <v>458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40</v>
      </c>
      <c s="9" t="s">
        <v>75</v>
      </c>
      <c s="9"/>
      <c s="11"/>
      <c s="9"/>
      <c s="11"/>
    </row>
    <row r="39" spans="1:16" ht="12.75">
      <c r="A39" s="7">
        <v>10</v>
      </c>
      <c s="7" t="s">
        <v>1294</v>
      </c>
      <c s="7" t="s">
        <v>44</v>
      </c>
      <c s="7" t="s">
        <v>1295</v>
      </c>
      <c s="7" t="s">
        <v>93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1330</v>
      </c>
    </row>
    <row r="41" spans="1:16" ht="12.75">
      <c r="A41" s="7">
        <v>11</v>
      </c>
      <c s="7" t="s">
        <v>1298</v>
      </c>
      <c s="7" t="s">
        <v>44</v>
      </c>
      <c s="7" t="s">
        <v>1351</v>
      </c>
      <c s="7" t="s">
        <v>106</v>
      </c>
      <c s="10">
        <v>25.2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1352</v>
      </c>
    </row>
    <row r="43" spans="1:16" ht="12.75">
      <c r="A43" s="7">
        <v>12</v>
      </c>
      <c s="7" t="s">
        <v>1353</v>
      </c>
      <c s="7" t="s">
        <v>44</v>
      </c>
      <c s="7" t="s">
        <v>1354</v>
      </c>
      <c s="7" t="s">
        <v>106</v>
      </c>
      <c s="10">
        <v>14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1355</v>
      </c>
    </row>
    <row r="45" spans="1:16" ht="12.75">
      <c r="A45" s="7">
        <v>13</v>
      </c>
      <c s="7" t="s">
        <v>1302</v>
      </c>
      <c s="7" t="s">
        <v>44</v>
      </c>
      <c s="7" t="s">
        <v>1303</v>
      </c>
      <c s="7" t="s">
        <v>106</v>
      </c>
      <c s="10">
        <v>14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1356</v>
      </c>
    </row>
    <row r="47" spans="1:16" ht="12.75">
      <c r="A47" s="7">
        <v>14</v>
      </c>
      <c s="7" t="s">
        <v>1223</v>
      </c>
      <c s="7" t="s">
        <v>44</v>
      </c>
      <c s="7" t="s">
        <v>1224</v>
      </c>
      <c s="7" t="s">
        <v>106</v>
      </c>
      <c s="10">
        <v>25.2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1357</v>
      </c>
    </row>
    <row r="49" spans="1:16" ht="12.75">
      <c r="A49" s="7">
        <v>15</v>
      </c>
      <c s="7" t="s">
        <v>1226</v>
      </c>
      <c s="7" t="s">
        <v>44</v>
      </c>
      <c s="7" t="s">
        <v>1227</v>
      </c>
      <c s="7" t="s">
        <v>106</v>
      </c>
      <c s="10">
        <v>25.2</v>
      </c>
      <c s="14"/>
      <c s="13">
        <f>ROUND((G49*F49),2)</f>
      </c>
      <c r="O49">
        <f>rekapitulace!H8</f>
      </c>
      <c>
        <f>O49/100*H49</f>
      </c>
    </row>
    <row r="50" spans="4:4" ht="63.75">
      <c r="D50" s="15" t="s">
        <v>1357</v>
      </c>
    </row>
    <row r="51" spans="1:16" ht="12.75">
      <c r="A51" s="7">
        <v>16</v>
      </c>
      <c s="7" t="s">
        <v>1312</v>
      </c>
      <c s="7" t="s">
        <v>44</v>
      </c>
      <c s="7" t="s">
        <v>1313</v>
      </c>
      <c s="7" t="s">
        <v>68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76.5">
      <c r="D52" s="15" t="s">
        <v>1358</v>
      </c>
    </row>
    <row r="53" spans="1:16" ht="12.75">
      <c r="A53" s="7">
        <v>17</v>
      </c>
      <c s="7" t="s">
        <v>1359</v>
      </c>
      <c s="7" t="s">
        <v>44</v>
      </c>
      <c s="7" t="s">
        <v>1360</v>
      </c>
      <c s="7" t="s">
        <v>106</v>
      </c>
      <c s="10">
        <v>25.2</v>
      </c>
      <c s="14"/>
      <c s="13">
        <f>ROUND((G53*F53),2)</f>
      </c>
      <c r="O53">
        <f>rekapitulace!H8</f>
      </c>
      <c>
        <f>O53/100*H53</f>
      </c>
    </row>
    <row r="54" spans="4:4" ht="63.75">
      <c r="D54" s="15" t="s">
        <v>1357</v>
      </c>
    </row>
    <row r="55" spans="1:16" ht="12.75">
      <c r="A55" s="7">
        <v>18</v>
      </c>
      <c s="7" t="s">
        <v>1314</v>
      </c>
      <c s="7" t="s">
        <v>44</v>
      </c>
      <c s="7" t="s">
        <v>1315</v>
      </c>
      <c s="7" t="s">
        <v>106</v>
      </c>
      <c s="10">
        <v>25.2</v>
      </c>
      <c s="14"/>
      <c s="13">
        <f>ROUND((G55*F55),2)</f>
      </c>
      <c r="O55">
        <f>rekapitulace!H8</f>
      </c>
      <c>
        <f>O55/100*H55</f>
      </c>
    </row>
    <row r="56" spans="4:4" ht="63.75">
      <c r="D56" s="15" t="s">
        <v>1357</v>
      </c>
    </row>
    <row r="57" spans="1:16" ht="12.75" customHeight="1">
      <c r="A57" s="16"/>
      <c s="16"/>
      <c s="16" t="s">
        <v>40</v>
      </c>
      <c s="16" t="s">
        <v>75</v>
      </c>
      <c s="16"/>
      <c s="16"/>
      <c s="16"/>
      <c s="16">
        <f>SUM(H39:H56)</f>
      </c>
      <c r="P57">
        <f>ROUND(SUM(P39:P56),2)</f>
      </c>
    </row>
    <row r="59" spans="1:8" ht="12.75" customHeight="1">
      <c r="A59" s="9"/>
      <c s="9"/>
      <c s="9" t="s">
        <v>83</v>
      </c>
      <c s="9" t="s">
        <v>82</v>
      </c>
      <c s="9"/>
      <c s="11"/>
      <c s="9"/>
      <c s="11"/>
    </row>
    <row r="60" spans="1:16" ht="12.75">
      <c r="A60" s="7">
        <v>19</v>
      </c>
      <c s="7" t="s">
        <v>1361</v>
      </c>
      <c s="7" t="s">
        <v>44</v>
      </c>
      <c s="7" t="s">
        <v>1362</v>
      </c>
      <c s="7" t="s">
        <v>106</v>
      </c>
      <c s="10">
        <v>25.2</v>
      </c>
      <c s="14"/>
      <c s="13">
        <f>ROUND((G60*F60),2)</f>
      </c>
      <c r="O60">
        <f>rekapitulace!H8</f>
      </c>
      <c>
        <f>O60/100*H60</f>
      </c>
    </row>
    <row r="61" spans="4:4" ht="51">
      <c r="D61" s="15" t="s">
        <v>1363</v>
      </c>
    </row>
    <row r="62" spans="1:16" ht="12.75" customHeight="1">
      <c r="A62" s="16"/>
      <c s="16"/>
      <c s="16" t="s">
        <v>83</v>
      </c>
      <c s="16" t="s">
        <v>82</v>
      </c>
      <c s="16"/>
      <c s="16"/>
      <c s="16"/>
      <c s="16">
        <f>SUM(H60:H61)</f>
      </c>
      <c r="P62">
        <f>ROUND(SUM(P60:P61),2)</f>
      </c>
    </row>
    <row r="64" spans="1:16" ht="12.75" customHeight="1">
      <c r="A64" s="16"/>
      <c s="16"/>
      <c s="16"/>
      <c s="16" t="s">
        <v>63</v>
      </c>
      <c s="16"/>
      <c s="16"/>
      <c s="16"/>
      <c s="16">
        <f>+H16+H29+H36+H57+H62</f>
      </c>
      <c r="P64">
        <f>+P16+P29+P36+P57+P62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1364</v>
      </c>
      <c s="5" t="s">
        <v>1365</v>
      </c>
      <c s="5"/>
    </row>
    <row r="6" spans="1:5" ht="12.75" customHeight="1">
      <c r="A6" t="s">
        <v>17</v>
      </c>
      <c r="C6" s="5" t="s">
        <v>1366</v>
      </c>
      <c s="5" t="s">
        <v>1367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184.705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1368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609</v>
      </c>
      <c s="7" t="s">
        <v>44</v>
      </c>
      <c s="7" t="s">
        <v>1370</v>
      </c>
      <c s="7" t="s">
        <v>298</v>
      </c>
      <c s="10">
        <v>4.605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1371</v>
      </c>
    </row>
    <row r="21" spans="1:16" ht="12.75">
      <c r="A21" s="7">
        <v>5</v>
      </c>
      <c s="7" t="s">
        <v>435</v>
      </c>
      <c s="7" t="s">
        <v>61</v>
      </c>
      <c s="7" t="s">
        <v>1372</v>
      </c>
      <c s="7" t="s">
        <v>298</v>
      </c>
      <c s="10">
        <v>180.1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1373</v>
      </c>
    </row>
    <row r="23" spans="1:16" ht="12.75">
      <c r="A23" s="7">
        <v>4</v>
      </c>
      <c s="7" t="s">
        <v>435</v>
      </c>
      <c s="7" t="s">
        <v>59</v>
      </c>
      <c s="7" t="s">
        <v>1374</v>
      </c>
      <c s="7" t="s">
        <v>298</v>
      </c>
      <c s="10">
        <v>419.7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1375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184.705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1376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419.7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1377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454</v>
      </c>
      <c s="9"/>
      <c s="11"/>
      <c s="9"/>
      <c s="11"/>
    </row>
    <row r="32" spans="1:16" ht="12.75">
      <c r="A32" s="7">
        <v>8</v>
      </c>
      <c s="7" t="s">
        <v>1378</v>
      </c>
      <c s="7" t="s">
        <v>44</v>
      </c>
      <c s="7" t="s">
        <v>1379</v>
      </c>
      <c s="7" t="s">
        <v>298</v>
      </c>
      <c s="10">
        <v>4.605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1380</v>
      </c>
    </row>
    <row r="34" spans="1:16" ht="12.75" customHeight="1">
      <c r="A34" s="16"/>
      <c s="16"/>
      <c s="16" t="s">
        <v>34</v>
      </c>
      <c s="16" t="s">
        <v>454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458</v>
      </c>
      <c s="9"/>
      <c s="11"/>
      <c s="9"/>
      <c s="11"/>
    </row>
    <row r="37" spans="1:16" ht="12.75">
      <c r="A37" s="7">
        <v>9</v>
      </c>
      <c s="7" t="s">
        <v>459</v>
      </c>
      <c s="7" t="s">
        <v>44</v>
      </c>
      <c s="7" t="s">
        <v>460</v>
      </c>
      <c s="7" t="s">
        <v>298</v>
      </c>
      <c s="10">
        <v>145.84</v>
      </c>
      <c s="14"/>
      <c s="13">
        <f>ROUND((G37*F37),2)</f>
      </c>
      <c r="O37">
        <f>rekapitulace!H8</f>
      </c>
      <c>
        <f>O37/100*H37</f>
      </c>
    </row>
    <row r="38" spans="4:4" ht="140.25">
      <c r="D38" s="15" t="s">
        <v>1381</v>
      </c>
    </row>
    <row r="39" spans="1:16" ht="12.75" customHeight="1">
      <c r="A39" s="16"/>
      <c s="16"/>
      <c s="16" t="s">
        <v>36</v>
      </c>
      <c s="16" t="s">
        <v>458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1382</v>
      </c>
      <c s="7" t="s">
        <v>44</v>
      </c>
      <c s="7" t="s">
        <v>1383</v>
      </c>
      <c s="7" t="s">
        <v>68</v>
      </c>
      <c s="10">
        <v>45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1384</v>
      </c>
    </row>
    <row r="44" spans="1:16" ht="12.75">
      <c r="A44" s="7">
        <v>11</v>
      </c>
      <c s="7" t="s">
        <v>1385</v>
      </c>
      <c s="7" t="s">
        <v>44</v>
      </c>
      <c s="7" t="s">
        <v>1386</v>
      </c>
      <c s="7" t="s">
        <v>106</v>
      </c>
      <c s="10">
        <v>1600</v>
      </c>
      <c s="14"/>
      <c s="13">
        <f>ROUND((G44*F44),2)</f>
      </c>
      <c r="O44">
        <f>rekapitulace!H8</f>
      </c>
      <c>
        <f>O44/100*H44</f>
      </c>
    </row>
    <row r="45" spans="4:4" ht="140.25">
      <c r="D45" s="15" t="s">
        <v>1387</v>
      </c>
    </row>
    <row r="46" spans="1:16" ht="12.75">
      <c r="A46" s="7">
        <v>12</v>
      </c>
      <c s="7" t="s">
        <v>1388</v>
      </c>
      <c s="7" t="s">
        <v>44</v>
      </c>
      <c s="7" t="s">
        <v>1389</v>
      </c>
      <c s="7" t="s">
        <v>106</v>
      </c>
      <c s="10">
        <v>936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1390</v>
      </c>
    </row>
    <row r="48" spans="1:16" ht="12.75">
      <c r="A48" s="7">
        <v>13</v>
      </c>
      <c s="7" t="s">
        <v>1391</v>
      </c>
      <c s="7" t="s">
        <v>59</v>
      </c>
      <c s="7" t="s">
        <v>1392</v>
      </c>
      <c s="7" t="s">
        <v>106</v>
      </c>
      <c s="10">
        <v>1350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1393</v>
      </c>
    </row>
    <row r="50" spans="1:16" ht="12.75">
      <c r="A50" s="7">
        <v>14</v>
      </c>
      <c s="7" t="s">
        <v>1391</v>
      </c>
      <c s="7" t="s">
        <v>61</v>
      </c>
      <c s="7" t="s">
        <v>1394</v>
      </c>
      <c s="7" t="s">
        <v>106</v>
      </c>
      <c s="10">
        <v>1245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1395</v>
      </c>
    </row>
    <row r="52" spans="1:16" ht="12.75">
      <c r="A52" s="7">
        <v>15</v>
      </c>
      <c s="7" t="s">
        <v>1396</v>
      </c>
      <c s="7" t="s">
        <v>44</v>
      </c>
      <c s="7" t="s">
        <v>1397</v>
      </c>
      <c s="7" t="s">
        <v>106</v>
      </c>
      <c s="10">
        <v>4312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1398</v>
      </c>
    </row>
    <row r="54" spans="1:16" ht="12.75">
      <c r="A54" s="7">
        <v>16</v>
      </c>
      <c s="7" t="s">
        <v>1399</v>
      </c>
      <c s="7" t="s">
        <v>44</v>
      </c>
      <c s="7" t="s">
        <v>1400</v>
      </c>
      <c s="7" t="s">
        <v>106</v>
      </c>
      <c s="10">
        <v>1365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1401</v>
      </c>
    </row>
    <row r="56" spans="1:16" ht="12.75">
      <c r="A56" s="7">
        <v>17</v>
      </c>
      <c s="7" t="s">
        <v>1402</v>
      </c>
      <c s="7" t="s">
        <v>59</v>
      </c>
      <c s="7" t="s">
        <v>1403</v>
      </c>
      <c s="7" t="s">
        <v>106</v>
      </c>
      <c s="10">
        <v>440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1404</v>
      </c>
    </row>
    <row r="58" spans="1:16" ht="12.75">
      <c r="A58" s="7">
        <v>18</v>
      </c>
      <c s="7" t="s">
        <v>1402</v>
      </c>
      <c s="7" t="s">
        <v>61</v>
      </c>
      <c s="7" t="s">
        <v>1405</v>
      </c>
      <c s="7" t="s">
        <v>106</v>
      </c>
      <c s="10">
        <v>80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1406</v>
      </c>
    </row>
    <row r="60" spans="1:16" ht="12.75">
      <c r="A60" s="7">
        <v>19</v>
      </c>
      <c s="7" t="s">
        <v>1407</v>
      </c>
      <c s="7" t="s">
        <v>44</v>
      </c>
      <c s="7" t="s">
        <v>1408</v>
      </c>
      <c s="7" t="s">
        <v>106</v>
      </c>
      <c s="10">
        <v>1520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1409</v>
      </c>
    </row>
    <row r="62" spans="1:16" ht="12.75">
      <c r="A62" s="7">
        <v>20</v>
      </c>
      <c s="7" t="s">
        <v>1410</v>
      </c>
      <c s="7" t="s">
        <v>44</v>
      </c>
      <c s="7" t="s">
        <v>1411</v>
      </c>
      <c s="7" t="s">
        <v>68</v>
      </c>
      <c s="10">
        <v>68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1412</v>
      </c>
    </row>
    <row r="64" spans="1:16" ht="12.75">
      <c r="A64" s="7">
        <v>21</v>
      </c>
      <c s="7" t="s">
        <v>1413</v>
      </c>
      <c s="7" t="s">
        <v>44</v>
      </c>
      <c s="7" t="s">
        <v>1414</v>
      </c>
      <c s="7" t="s">
        <v>68</v>
      </c>
      <c s="10">
        <v>72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1415</v>
      </c>
    </row>
    <row r="66" spans="1:16" ht="12.75">
      <c r="A66" s="7">
        <v>22</v>
      </c>
      <c s="7" t="s">
        <v>1416</v>
      </c>
      <c s="7" t="s">
        <v>44</v>
      </c>
      <c s="7" t="s">
        <v>1417</v>
      </c>
      <c s="7" t="s">
        <v>68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133</v>
      </c>
    </row>
    <row r="68" spans="1:16" ht="12.75">
      <c r="A68" s="7">
        <v>23</v>
      </c>
      <c s="7" t="s">
        <v>1418</v>
      </c>
      <c s="7" t="s">
        <v>44</v>
      </c>
      <c s="7" t="s">
        <v>1419</v>
      </c>
      <c s="7" t="s">
        <v>106</v>
      </c>
      <c s="10">
        <v>1520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1409</v>
      </c>
    </row>
    <row r="70" spans="1:16" ht="12.75">
      <c r="A70" s="7">
        <v>24</v>
      </c>
      <c s="7" t="s">
        <v>1420</v>
      </c>
      <c s="7" t="s">
        <v>44</v>
      </c>
      <c s="7" t="s">
        <v>1421</v>
      </c>
      <c s="7" t="s">
        <v>68</v>
      </c>
      <c s="10">
        <v>80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1422</v>
      </c>
    </row>
    <row r="72" spans="1:16" ht="12.75">
      <c r="A72" s="7">
        <v>25</v>
      </c>
      <c s="7" t="s">
        <v>1423</v>
      </c>
      <c s="7" t="s">
        <v>44</v>
      </c>
      <c s="7" t="s">
        <v>1424</v>
      </c>
      <c s="7" t="s">
        <v>68</v>
      </c>
      <c s="10">
        <v>7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340</v>
      </c>
    </row>
    <row r="74" spans="1:16" ht="12.75">
      <c r="A74" s="7">
        <v>26</v>
      </c>
      <c s="7" t="s">
        <v>1425</v>
      </c>
      <c s="7" t="s">
        <v>44</v>
      </c>
      <c s="7" t="s">
        <v>1426</v>
      </c>
      <c s="7" t="s">
        <v>68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133</v>
      </c>
    </row>
    <row r="76" spans="1:16" ht="12.75">
      <c r="A76" s="7">
        <v>27</v>
      </c>
      <c s="7" t="s">
        <v>1427</v>
      </c>
      <c s="7" t="s">
        <v>44</v>
      </c>
      <c s="7" t="s">
        <v>1428</v>
      </c>
      <c s="7" t="s">
        <v>68</v>
      </c>
      <c s="10">
        <v>26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1429</v>
      </c>
    </row>
    <row r="78" spans="1:16" ht="12.75">
      <c r="A78" s="7">
        <v>28</v>
      </c>
      <c s="7" t="s">
        <v>1430</v>
      </c>
      <c s="7" t="s">
        <v>44</v>
      </c>
      <c s="7" t="s">
        <v>1431</v>
      </c>
      <c s="7" t="s">
        <v>68</v>
      </c>
      <c s="10">
        <v>1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133</v>
      </c>
    </row>
    <row r="80" spans="1:16" ht="12.75">
      <c r="A80" s="7">
        <v>29</v>
      </c>
      <c s="7" t="s">
        <v>1432</v>
      </c>
      <c s="7" t="s">
        <v>59</v>
      </c>
      <c s="7" t="s">
        <v>1433</v>
      </c>
      <c s="7" t="s">
        <v>68</v>
      </c>
      <c s="10">
        <v>1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133</v>
      </c>
    </row>
    <row r="82" spans="1:16" ht="12.75">
      <c r="A82" s="7">
        <v>30</v>
      </c>
      <c s="7" t="s">
        <v>1432</v>
      </c>
      <c s="7" t="s">
        <v>61</v>
      </c>
      <c s="7" t="s">
        <v>1434</v>
      </c>
      <c s="7" t="s">
        <v>68</v>
      </c>
      <c s="10">
        <v>25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1435</v>
      </c>
    </row>
    <row r="84" spans="1:16" ht="12.75">
      <c r="A84" s="7">
        <v>31</v>
      </c>
      <c s="7" t="s">
        <v>1436</v>
      </c>
      <c s="7" t="s">
        <v>44</v>
      </c>
      <c s="7" t="s">
        <v>1437</v>
      </c>
      <c s="7" t="s">
        <v>68</v>
      </c>
      <c s="10">
        <v>4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94</v>
      </c>
    </row>
    <row r="86" spans="1:16" ht="12.75">
      <c r="A86" s="7">
        <v>32</v>
      </c>
      <c s="7" t="s">
        <v>1438</v>
      </c>
      <c s="7" t="s">
        <v>59</v>
      </c>
      <c s="7" t="s">
        <v>1439</v>
      </c>
      <c s="7" t="s">
        <v>68</v>
      </c>
      <c s="10">
        <v>21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1440</v>
      </c>
    </row>
    <row r="88" spans="1:16" ht="12.75">
      <c r="A88" s="7">
        <v>33</v>
      </c>
      <c s="7" t="s">
        <v>1438</v>
      </c>
      <c s="7" t="s">
        <v>61</v>
      </c>
      <c s="7" t="s">
        <v>1441</v>
      </c>
      <c s="7" t="s">
        <v>68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94</v>
      </c>
    </row>
    <row r="90" spans="1:16" ht="12.75">
      <c r="A90" s="7">
        <v>34</v>
      </c>
      <c s="7" t="s">
        <v>1442</v>
      </c>
      <c s="7" t="s">
        <v>44</v>
      </c>
      <c s="7" t="s">
        <v>1443</v>
      </c>
      <c s="7" t="s">
        <v>68</v>
      </c>
      <c s="10">
        <v>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164</v>
      </c>
    </row>
    <row r="92" spans="1:16" ht="12.75">
      <c r="A92" s="7">
        <v>35</v>
      </c>
      <c s="7" t="s">
        <v>1444</v>
      </c>
      <c s="7" t="s">
        <v>44</v>
      </c>
      <c s="7" t="s">
        <v>1445</v>
      </c>
      <c s="7" t="s">
        <v>68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133</v>
      </c>
    </row>
    <row r="94" spans="1:16" ht="12.75">
      <c r="A94" s="7">
        <v>36</v>
      </c>
      <c s="7" t="s">
        <v>1446</v>
      </c>
      <c s="7" t="s">
        <v>44</v>
      </c>
      <c s="7" t="s">
        <v>1447</v>
      </c>
      <c s="7" t="s">
        <v>68</v>
      </c>
      <c s="10">
        <v>2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102</v>
      </c>
    </row>
    <row r="96" spans="1:16" ht="12.75">
      <c r="A96" s="7">
        <v>37</v>
      </c>
      <c s="7" t="s">
        <v>1448</v>
      </c>
      <c s="7" t="s">
        <v>44</v>
      </c>
      <c s="7" t="s">
        <v>1449</v>
      </c>
      <c s="7" t="s">
        <v>68</v>
      </c>
      <c s="10">
        <v>1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133</v>
      </c>
    </row>
    <row r="98" spans="1:16" ht="12.75" customHeight="1">
      <c r="A98" s="16"/>
      <c s="16"/>
      <c s="16" t="s">
        <v>39</v>
      </c>
      <c s="16" t="s">
        <v>583</v>
      </c>
      <c s="16"/>
      <c s="16"/>
      <c s="16"/>
      <c s="16">
        <f>SUM(H42:H97)</f>
      </c>
      <c r="P98">
        <f>ROUND(SUM(P42:P97),2)</f>
      </c>
    </row>
    <row r="100" spans="1:8" ht="12.75" customHeight="1">
      <c r="A100" s="9"/>
      <c s="9"/>
      <c s="9" t="s">
        <v>40</v>
      </c>
      <c s="9" t="s">
        <v>75</v>
      </c>
      <c s="9"/>
      <c s="11"/>
      <c s="9"/>
      <c s="11"/>
    </row>
    <row r="101" spans="1:16" ht="12.75">
      <c r="A101" s="7">
        <v>38</v>
      </c>
      <c s="7" t="s">
        <v>1450</v>
      </c>
      <c s="7" t="s">
        <v>44</v>
      </c>
      <c s="7" t="s">
        <v>1451</v>
      </c>
      <c s="7" t="s">
        <v>106</v>
      </c>
      <c s="10">
        <v>135</v>
      </c>
      <c s="14"/>
      <c s="13">
        <f>ROUND((G101*F101),2)</f>
      </c>
      <c r="O101">
        <f>rekapitulace!H8</f>
      </c>
      <c>
        <f>O101/100*H101</f>
      </c>
    </row>
    <row r="102" spans="4:4" ht="38.25">
      <c r="D102" s="15" t="s">
        <v>388</v>
      </c>
    </row>
    <row r="103" spans="1:16" ht="12.75">
      <c r="A103" s="7">
        <v>39</v>
      </c>
      <c s="7" t="s">
        <v>1452</v>
      </c>
      <c s="7" t="s">
        <v>44</v>
      </c>
      <c s="7" t="s">
        <v>1453</v>
      </c>
      <c s="7" t="s">
        <v>298</v>
      </c>
      <c s="10">
        <v>26.318</v>
      </c>
      <c s="14"/>
      <c s="13">
        <f>ROUND((G103*F103),2)</f>
      </c>
      <c r="O103">
        <f>rekapitulace!H8</f>
      </c>
      <c>
        <f>O103/100*H103</f>
      </c>
    </row>
    <row r="104" spans="4:4" ht="409.5">
      <c r="D104" s="15" t="s">
        <v>1454</v>
      </c>
    </row>
    <row r="105" spans="1:16" ht="12.75" customHeight="1">
      <c r="A105" s="16"/>
      <c s="16"/>
      <c s="16" t="s">
        <v>40</v>
      </c>
      <c s="16" t="s">
        <v>75</v>
      </c>
      <c s="16"/>
      <c s="16"/>
      <c s="16"/>
      <c s="16">
        <f>SUM(H101:H104)</f>
      </c>
      <c r="P105">
        <f>ROUND(SUM(P101:P104),2)</f>
      </c>
    </row>
    <row r="107" spans="1:16" ht="12.75" customHeight="1">
      <c r="A107" s="16"/>
      <c s="16"/>
      <c s="16"/>
      <c s="16" t="s">
        <v>63</v>
      </c>
      <c s="16"/>
      <c s="16"/>
      <c s="16"/>
      <c s="16">
        <f>+H16+H29+H34+H39+H98+H105</f>
      </c>
      <c r="P107">
        <f>+P16+P29+P34+P39+P98+P105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1455</v>
      </c>
      <c s="5" t="s">
        <v>1456</v>
      </c>
      <c s="5"/>
    </row>
    <row r="6" spans="1:5" ht="12.75" customHeight="1">
      <c r="A6" t="s">
        <v>17</v>
      </c>
      <c r="C6" s="5" t="s">
        <v>1457</v>
      </c>
      <c s="5" t="s">
        <v>1456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583</v>
      </c>
      <c s="9"/>
      <c s="11"/>
      <c s="9"/>
      <c s="11"/>
    </row>
    <row r="17" spans="1:16" ht="12.75">
      <c r="A17" s="7">
        <v>2</v>
      </c>
      <c s="7" t="s">
        <v>1385</v>
      </c>
      <c s="7" t="s">
        <v>44</v>
      </c>
      <c s="7" t="s">
        <v>1458</v>
      </c>
      <c s="7" t="s">
        <v>106</v>
      </c>
      <c s="10">
        <v>1200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1459</v>
      </c>
    </row>
    <row r="19" spans="1:16" ht="12.75">
      <c r="A19" s="7">
        <v>3</v>
      </c>
      <c s="7" t="s">
        <v>1407</v>
      </c>
      <c s="7" t="s">
        <v>44</v>
      </c>
      <c s="7" t="s">
        <v>1408</v>
      </c>
      <c s="7" t="s">
        <v>106</v>
      </c>
      <c s="10">
        <v>1200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1459</v>
      </c>
    </row>
    <row r="21" spans="1:16" ht="12.75">
      <c r="A21" s="7">
        <v>4</v>
      </c>
      <c s="7" t="s">
        <v>1413</v>
      </c>
      <c s="7" t="s">
        <v>44</v>
      </c>
      <c s="7" t="s">
        <v>1414</v>
      </c>
      <c s="7" t="s">
        <v>68</v>
      </c>
      <c s="10">
        <v>21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1440</v>
      </c>
    </row>
    <row r="23" spans="1:16" ht="12.75">
      <c r="A23" s="7">
        <v>5</v>
      </c>
      <c s="7" t="s">
        <v>1416</v>
      </c>
      <c s="7" t="s">
        <v>44</v>
      </c>
      <c s="7" t="s">
        <v>1417</v>
      </c>
      <c s="7" t="s">
        <v>68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133</v>
      </c>
    </row>
    <row r="25" spans="1:16" ht="12.75">
      <c r="A25" s="7">
        <v>6</v>
      </c>
      <c s="7" t="s">
        <v>1418</v>
      </c>
      <c s="7" t="s">
        <v>44</v>
      </c>
      <c s="7" t="s">
        <v>1419</v>
      </c>
      <c s="7" t="s">
        <v>106</v>
      </c>
      <c s="10">
        <v>1200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1459</v>
      </c>
    </row>
    <row r="27" spans="1:16" ht="12.75">
      <c r="A27" s="7">
        <v>7</v>
      </c>
      <c s="7" t="s">
        <v>1420</v>
      </c>
      <c s="7" t="s">
        <v>44</v>
      </c>
      <c s="7" t="s">
        <v>1421</v>
      </c>
      <c s="7" t="s">
        <v>68</v>
      </c>
      <c s="10">
        <v>10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380</v>
      </c>
    </row>
    <row r="29" spans="1:16" ht="12.75">
      <c r="A29" s="7">
        <v>8</v>
      </c>
      <c s="7" t="s">
        <v>1460</v>
      </c>
      <c s="7" t="s">
        <v>44</v>
      </c>
      <c s="7" t="s">
        <v>1461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>
      <c r="A31" s="7">
        <v>9</v>
      </c>
      <c s="7" t="s">
        <v>1462</v>
      </c>
      <c s="7" t="s">
        <v>44</v>
      </c>
      <c s="7" t="s">
        <v>1463</v>
      </c>
      <c s="7" t="s">
        <v>106</v>
      </c>
      <c s="10">
        <v>1200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1459</v>
      </c>
    </row>
    <row r="33" spans="1:16" ht="12.75">
      <c r="A33" s="7">
        <v>10</v>
      </c>
      <c s="7" t="s">
        <v>1464</v>
      </c>
      <c s="7" t="s">
        <v>44</v>
      </c>
      <c s="7" t="s">
        <v>1465</v>
      </c>
      <c s="7" t="s">
        <v>106</v>
      </c>
      <c s="10">
        <v>1200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1459</v>
      </c>
    </row>
    <row r="35" spans="1:16" ht="12.75">
      <c r="A35" s="7">
        <v>11</v>
      </c>
      <c s="7" t="s">
        <v>1466</v>
      </c>
      <c s="7" t="s">
        <v>44</v>
      </c>
      <c s="7" t="s">
        <v>1467</v>
      </c>
      <c s="7" t="s">
        <v>1468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51</v>
      </c>
    </row>
    <row r="37" spans="1:16" ht="12.75">
      <c r="A37" s="7">
        <v>12</v>
      </c>
      <c s="7" t="s">
        <v>1469</v>
      </c>
      <c s="7" t="s">
        <v>44</v>
      </c>
      <c s="7" t="s">
        <v>1470</v>
      </c>
      <c s="7" t="s">
        <v>106</v>
      </c>
      <c s="10">
        <v>1200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1459</v>
      </c>
    </row>
    <row r="39" spans="1:16" ht="12.75">
      <c r="A39" s="7">
        <v>13</v>
      </c>
      <c s="7" t="s">
        <v>1471</v>
      </c>
      <c s="7" t="s">
        <v>44</v>
      </c>
      <c s="7" t="s">
        <v>1472</v>
      </c>
      <c s="7" t="s">
        <v>68</v>
      </c>
      <c s="10">
        <v>5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164</v>
      </c>
    </row>
    <row r="41" spans="1:16" ht="12.75">
      <c r="A41" s="7">
        <v>14</v>
      </c>
      <c s="7" t="s">
        <v>1473</v>
      </c>
      <c s="7" t="s">
        <v>44</v>
      </c>
      <c s="7" t="s">
        <v>1474</v>
      </c>
      <c s="7" t="s">
        <v>68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133</v>
      </c>
    </row>
    <row r="43" spans="1:16" ht="12.75">
      <c r="A43" s="7">
        <v>15</v>
      </c>
      <c s="7" t="s">
        <v>1448</v>
      </c>
      <c s="7" t="s">
        <v>44</v>
      </c>
      <c s="7" t="s">
        <v>1449</v>
      </c>
      <c s="7" t="s">
        <v>68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72</v>
      </c>
    </row>
    <row r="45" spans="1:16" ht="12.75">
      <c r="A45" s="7">
        <v>16</v>
      </c>
      <c s="7" t="s">
        <v>1475</v>
      </c>
      <c s="7" t="s">
        <v>44</v>
      </c>
      <c s="7" t="s">
        <v>1476</v>
      </c>
      <c s="7" t="s">
        <v>68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133</v>
      </c>
    </row>
    <row r="47" spans="1:16" ht="12.75" customHeight="1">
      <c r="A47" s="16"/>
      <c s="16"/>
      <c s="16" t="s">
        <v>39</v>
      </c>
      <c s="16" t="s">
        <v>583</v>
      </c>
      <c s="16"/>
      <c s="16"/>
      <c s="16"/>
      <c s="16">
        <f>SUM(H17:H46)</f>
      </c>
      <c r="P47">
        <f>ROUND(SUM(P17:P46),2)</f>
      </c>
    </row>
    <row r="49" spans="1:8" ht="12.75" customHeight="1">
      <c r="A49" s="9"/>
      <c s="9"/>
      <c s="9" t="s">
        <v>40</v>
      </c>
      <c s="9" t="s">
        <v>75</v>
      </c>
      <c s="9"/>
      <c s="11"/>
      <c s="9"/>
      <c s="11"/>
    </row>
    <row r="50" spans="1:16" ht="12.75">
      <c r="A50" s="7">
        <v>17</v>
      </c>
      <c s="7" t="s">
        <v>1333</v>
      </c>
      <c s="7" t="s">
        <v>44</v>
      </c>
      <c s="7" t="s">
        <v>1477</v>
      </c>
      <c s="7" t="s">
        <v>106</v>
      </c>
      <c s="10">
        <v>100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1478</v>
      </c>
    </row>
    <row r="52" spans="1:16" ht="12.75">
      <c r="A52" s="7">
        <v>18</v>
      </c>
      <c s="7" t="s">
        <v>1450</v>
      </c>
      <c s="7" t="s">
        <v>44</v>
      </c>
      <c s="7" t="s">
        <v>1451</v>
      </c>
      <c s="7" t="s">
        <v>106</v>
      </c>
      <c s="10">
        <v>100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1478</v>
      </c>
    </row>
    <row r="54" spans="1:16" ht="12.75" customHeight="1">
      <c r="A54" s="16"/>
      <c s="16"/>
      <c s="16" t="s">
        <v>40</v>
      </c>
      <c s="16" t="s">
        <v>75</v>
      </c>
      <c s="16"/>
      <c s="16"/>
      <c s="16"/>
      <c s="16">
        <f>SUM(H50:H53)</f>
      </c>
      <c r="P54">
        <f>ROUND(SUM(P50:P53),2)</f>
      </c>
    </row>
    <row r="56" spans="1:16" ht="12.75" customHeight="1">
      <c r="A56" s="16"/>
      <c s="16"/>
      <c s="16"/>
      <c s="16" t="s">
        <v>63</v>
      </c>
      <c s="16"/>
      <c s="16"/>
      <c s="16"/>
      <c s="16">
        <f>+H14+H47+H54</f>
      </c>
      <c r="P56">
        <f>+P14+P47+P54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1479</v>
      </c>
      <c s="5" t="s">
        <v>1480</v>
      </c>
      <c s="5"/>
    </row>
    <row r="6" spans="1:5" ht="12.75" customHeight="1">
      <c r="A6" t="s">
        <v>17</v>
      </c>
      <c r="C6" s="5" t="s">
        <v>1481</v>
      </c>
      <c s="5" t="s">
        <v>1480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32.27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1482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609</v>
      </c>
      <c s="7" t="s">
        <v>44</v>
      </c>
      <c s="7" t="s">
        <v>1370</v>
      </c>
      <c s="7" t="s">
        <v>298</v>
      </c>
      <c s="10">
        <v>6.07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1483</v>
      </c>
    </row>
    <row r="21" spans="1:16" ht="12.75">
      <c r="A21" s="7">
        <v>5</v>
      </c>
      <c s="7" t="s">
        <v>435</v>
      </c>
      <c s="7" t="s">
        <v>61</v>
      </c>
      <c s="7" t="s">
        <v>1372</v>
      </c>
      <c s="7" t="s">
        <v>298</v>
      </c>
      <c s="10">
        <v>26.2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1484</v>
      </c>
    </row>
    <row r="23" spans="1:16" ht="12.75">
      <c r="A23" s="7">
        <v>4</v>
      </c>
      <c s="7" t="s">
        <v>435</v>
      </c>
      <c s="7" t="s">
        <v>59</v>
      </c>
      <c s="7" t="s">
        <v>1374</v>
      </c>
      <c s="7" t="s">
        <v>298</v>
      </c>
      <c s="10">
        <v>66.5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1485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32.27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1486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66.5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1487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454</v>
      </c>
      <c s="9"/>
      <c s="11"/>
      <c s="9"/>
      <c s="11"/>
    </row>
    <row r="32" spans="1:16" ht="12.75">
      <c r="A32" s="7">
        <v>8</v>
      </c>
      <c s="7" t="s">
        <v>1378</v>
      </c>
      <c s="7" t="s">
        <v>44</v>
      </c>
      <c s="7" t="s">
        <v>1379</v>
      </c>
      <c s="7" t="s">
        <v>298</v>
      </c>
      <c s="10">
        <v>6.07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1488</v>
      </c>
    </row>
    <row r="34" spans="1:16" ht="12.75" customHeight="1">
      <c r="A34" s="16"/>
      <c s="16"/>
      <c s="16" t="s">
        <v>34</v>
      </c>
      <c s="16" t="s">
        <v>454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458</v>
      </c>
      <c s="9"/>
      <c s="11"/>
      <c s="9"/>
      <c s="11"/>
    </row>
    <row r="37" spans="1:16" ht="12.75">
      <c r="A37" s="7">
        <v>9</v>
      </c>
      <c s="7" t="s">
        <v>459</v>
      </c>
      <c s="7" t="s">
        <v>44</v>
      </c>
      <c s="7" t="s">
        <v>460</v>
      </c>
      <c s="7" t="s">
        <v>298</v>
      </c>
      <c s="10">
        <v>26.2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1489</v>
      </c>
    </row>
    <row r="39" spans="1:16" ht="12.75" customHeight="1">
      <c r="A39" s="16"/>
      <c s="16"/>
      <c s="16" t="s">
        <v>36</v>
      </c>
      <c s="16" t="s">
        <v>458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1382</v>
      </c>
      <c s="7" t="s">
        <v>44</v>
      </c>
      <c s="7" t="s">
        <v>1383</v>
      </c>
      <c s="7" t="s">
        <v>68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133</v>
      </c>
    </row>
    <row r="44" spans="1:16" ht="12.75">
      <c r="A44" s="7">
        <v>11</v>
      </c>
      <c s="7" t="s">
        <v>1385</v>
      </c>
      <c s="7" t="s">
        <v>44</v>
      </c>
      <c s="7" t="s">
        <v>1458</v>
      </c>
      <c s="7" t="s">
        <v>106</v>
      </c>
      <c s="10">
        <v>385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1490</v>
      </c>
    </row>
    <row r="46" spans="1:16" ht="12.75">
      <c r="A46" s="7">
        <v>12</v>
      </c>
      <c s="7" t="s">
        <v>1388</v>
      </c>
      <c s="7" t="s">
        <v>44</v>
      </c>
      <c s="7" t="s">
        <v>1389</v>
      </c>
      <c s="7" t="s">
        <v>106</v>
      </c>
      <c s="10">
        <v>30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181</v>
      </c>
    </row>
    <row r="48" spans="1:16" ht="12.75">
      <c r="A48" s="7">
        <v>13</v>
      </c>
      <c s="7" t="s">
        <v>1391</v>
      </c>
      <c s="7" t="s">
        <v>44</v>
      </c>
      <c s="7" t="s">
        <v>1392</v>
      </c>
      <c s="7" t="s">
        <v>106</v>
      </c>
      <c s="10">
        <v>316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1491</v>
      </c>
    </row>
    <row r="50" spans="1:16" ht="12.75">
      <c r="A50" s="7">
        <v>14</v>
      </c>
      <c s="7" t="s">
        <v>1399</v>
      </c>
      <c s="7" t="s">
        <v>44</v>
      </c>
      <c s="7" t="s">
        <v>1400</v>
      </c>
      <c s="7" t="s">
        <v>106</v>
      </c>
      <c s="10">
        <v>385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1490</v>
      </c>
    </row>
    <row r="52" spans="1:16" ht="12.75">
      <c r="A52" s="7">
        <v>15</v>
      </c>
      <c s="7" t="s">
        <v>1492</v>
      </c>
      <c s="7" t="s">
        <v>44</v>
      </c>
      <c s="7" t="s">
        <v>1493</v>
      </c>
      <c s="7" t="s">
        <v>68</v>
      </c>
      <c s="10">
        <v>12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262</v>
      </c>
    </row>
    <row r="54" spans="1:16" ht="12.75">
      <c r="A54" s="7">
        <v>16</v>
      </c>
      <c s="7" t="s">
        <v>1402</v>
      </c>
      <c s="7" t="s">
        <v>44</v>
      </c>
      <c s="7" t="s">
        <v>1403</v>
      </c>
      <c s="7" t="s">
        <v>106</v>
      </c>
      <c s="10">
        <v>100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1478</v>
      </c>
    </row>
    <row r="56" spans="1:16" ht="12.75">
      <c r="A56" s="7">
        <v>17</v>
      </c>
      <c s="7" t="s">
        <v>1407</v>
      </c>
      <c s="7" t="s">
        <v>44</v>
      </c>
      <c s="7" t="s">
        <v>1408</v>
      </c>
      <c s="7" t="s">
        <v>106</v>
      </c>
      <c s="10">
        <v>385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1490</v>
      </c>
    </row>
    <row r="58" spans="1:16" ht="12.75">
      <c r="A58" s="7">
        <v>18</v>
      </c>
      <c s="7" t="s">
        <v>1494</v>
      </c>
      <c s="7" t="s">
        <v>44</v>
      </c>
      <c s="7" t="s">
        <v>1495</v>
      </c>
      <c s="7" t="s">
        <v>106</v>
      </c>
      <c s="10">
        <v>80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1406</v>
      </c>
    </row>
    <row r="60" spans="1:16" ht="12.75">
      <c r="A60" s="7">
        <v>19</v>
      </c>
      <c s="7" t="s">
        <v>1410</v>
      </c>
      <c s="7" t="s">
        <v>44</v>
      </c>
      <c s="7" t="s">
        <v>1411</v>
      </c>
      <c s="7" t="s">
        <v>68</v>
      </c>
      <c s="10">
        <v>22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1496</v>
      </c>
    </row>
    <row r="62" spans="1:16" ht="12.75">
      <c r="A62" s="7">
        <v>20</v>
      </c>
      <c s="7" t="s">
        <v>1413</v>
      </c>
      <c s="7" t="s">
        <v>44</v>
      </c>
      <c s="7" t="s">
        <v>1414</v>
      </c>
      <c s="7" t="s">
        <v>68</v>
      </c>
      <c s="10">
        <v>27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1497</v>
      </c>
    </row>
    <row r="64" spans="1:16" ht="12.75">
      <c r="A64" s="7">
        <v>21</v>
      </c>
      <c s="7" t="s">
        <v>1418</v>
      </c>
      <c s="7" t="s">
        <v>44</v>
      </c>
      <c s="7" t="s">
        <v>1419</v>
      </c>
      <c s="7" t="s">
        <v>106</v>
      </c>
      <c s="10">
        <v>385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1490</v>
      </c>
    </row>
    <row r="66" spans="1:16" ht="12.75">
      <c r="A66" s="7">
        <v>22</v>
      </c>
      <c s="7" t="s">
        <v>1420</v>
      </c>
      <c s="7" t="s">
        <v>44</v>
      </c>
      <c s="7" t="s">
        <v>1421</v>
      </c>
      <c s="7" t="s">
        <v>68</v>
      </c>
      <c s="10">
        <v>25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1435</v>
      </c>
    </row>
    <row r="68" spans="1:16" ht="12.75">
      <c r="A68" s="7">
        <v>23</v>
      </c>
      <c s="7" t="s">
        <v>1423</v>
      </c>
      <c s="7" t="s">
        <v>44</v>
      </c>
      <c s="7" t="s">
        <v>1424</v>
      </c>
      <c s="7" t="s">
        <v>68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102</v>
      </c>
    </row>
    <row r="70" spans="1:16" ht="12.75">
      <c r="A70" s="7">
        <v>24</v>
      </c>
      <c s="7" t="s">
        <v>1425</v>
      </c>
      <c s="7" t="s">
        <v>44</v>
      </c>
      <c s="7" t="s">
        <v>1426</v>
      </c>
      <c s="7" t="s">
        <v>68</v>
      </c>
      <c s="10">
        <v>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164</v>
      </c>
    </row>
    <row r="72" spans="1:16" ht="12.75">
      <c r="A72" s="7">
        <v>25</v>
      </c>
      <c s="7" t="s">
        <v>1432</v>
      </c>
      <c s="7" t="s">
        <v>59</v>
      </c>
      <c s="7" t="s">
        <v>1498</v>
      </c>
      <c s="7" t="s">
        <v>68</v>
      </c>
      <c s="10">
        <v>3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72</v>
      </c>
    </row>
    <row r="74" spans="1:16" ht="12.75">
      <c r="A74" s="7">
        <v>26</v>
      </c>
      <c s="7" t="s">
        <v>1432</v>
      </c>
      <c s="7" t="s">
        <v>61</v>
      </c>
      <c s="7" t="s">
        <v>1433</v>
      </c>
      <c s="7" t="s">
        <v>68</v>
      </c>
      <c s="10">
        <v>6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151</v>
      </c>
    </row>
    <row r="76" spans="1:16" ht="12.75">
      <c r="A76" s="7">
        <v>27</v>
      </c>
      <c s="7" t="s">
        <v>1436</v>
      </c>
      <c s="7" t="s">
        <v>44</v>
      </c>
      <c s="7" t="s">
        <v>1499</v>
      </c>
      <c s="7" t="s">
        <v>68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102</v>
      </c>
    </row>
    <row r="78" spans="1:16" ht="12.75">
      <c r="A78" s="7">
        <v>28</v>
      </c>
      <c s="7" t="s">
        <v>1438</v>
      </c>
      <c s="7" t="s">
        <v>44</v>
      </c>
      <c s="7" t="s">
        <v>1500</v>
      </c>
      <c s="7" t="s">
        <v>68</v>
      </c>
      <c s="10">
        <v>9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378</v>
      </c>
    </row>
    <row r="80" spans="1:16" ht="12.75">
      <c r="A80" s="7">
        <v>29</v>
      </c>
      <c s="7" t="s">
        <v>1501</v>
      </c>
      <c s="7" t="s">
        <v>44</v>
      </c>
      <c s="7" t="s">
        <v>1502</v>
      </c>
      <c s="7" t="s">
        <v>68</v>
      </c>
      <c s="10">
        <v>4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94</v>
      </c>
    </row>
    <row r="82" spans="1:16" ht="12.75" customHeight="1">
      <c r="A82" s="16"/>
      <c s="16"/>
      <c s="16" t="s">
        <v>39</v>
      </c>
      <c s="16" t="s">
        <v>583</v>
      </c>
      <c s="16"/>
      <c s="16"/>
      <c s="16"/>
      <c s="16">
        <f>SUM(H42:H81)</f>
      </c>
      <c r="P82">
        <f>ROUND(SUM(P42:P81),2)</f>
      </c>
    </row>
    <row r="84" spans="1:8" ht="12.75" customHeight="1">
      <c r="A84" s="9"/>
      <c s="9"/>
      <c s="9" t="s">
        <v>40</v>
      </c>
      <c s="9" t="s">
        <v>75</v>
      </c>
      <c s="9"/>
      <c s="11"/>
      <c s="9"/>
      <c s="11"/>
    </row>
    <row r="85" spans="1:16" ht="12.75">
      <c r="A85" s="7">
        <v>30</v>
      </c>
      <c s="7" t="s">
        <v>1450</v>
      </c>
      <c s="7" t="s">
        <v>44</v>
      </c>
      <c s="7" t="s">
        <v>1451</v>
      </c>
      <c s="7" t="s">
        <v>106</v>
      </c>
      <c s="10">
        <v>24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1503</v>
      </c>
    </row>
    <row r="87" spans="1:16" ht="12.75" customHeight="1">
      <c r="A87" s="16"/>
      <c s="16"/>
      <c s="16" t="s">
        <v>40</v>
      </c>
      <c s="16" t="s">
        <v>75</v>
      </c>
      <c s="16"/>
      <c s="16"/>
      <c s="16"/>
      <c s="16">
        <f>SUM(H85:H86)</f>
      </c>
      <c r="P87">
        <f>ROUND(SUM(P85:P86),2)</f>
      </c>
    </row>
    <row r="89" spans="1:16" ht="12.75" customHeight="1">
      <c r="A89" s="16"/>
      <c s="16"/>
      <c s="16"/>
      <c s="16" t="s">
        <v>63</v>
      </c>
      <c s="16"/>
      <c s="16"/>
      <c s="16"/>
      <c s="16">
        <f>+H16+H29+H34+H39+H82+H87</f>
      </c>
      <c r="P89">
        <f>+P16+P29+P34+P39+P82+P87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1504</v>
      </c>
      <c s="5" t="s">
        <v>1505</v>
      </c>
      <c s="5"/>
    </row>
    <row r="6" spans="1:5" ht="12.75" customHeight="1">
      <c r="A6" t="s">
        <v>17</v>
      </c>
      <c r="C6" s="5" t="s">
        <v>1506</v>
      </c>
      <c s="5" t="s">
        <v>1505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4.438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1507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609</v>
      </c>
      <c s="7" t="s">
        <v>44</v>
      </c>
      <c s="7" t="s">
        <v>1370</v>
      </c>
      <c s="7" t="s">
        <v>298</v>
      </c>
      <c s="10">
        <v>1.078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1508</v>
      </c>
    </row>
    <row r="21" spans="1:16" ht="12.75">
      <c r="A21" s="7">
        <v>5</v>
      </c>
      <c s="7" t="s">
        <v>435</v>
      </c>
      <c s="7" t="s">
        <v>61</v>
      </c>
      <c s="7" t="s">
        <v>1372</v>
      </c>
      <c s="7" t="s">
        <v>298</v>
      </c>
      <c s="10">
        <v>3.36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1509</v>
      </c>
    </row>
    <row r="23" spans="1:16" ht="12.75">
      <c r="A23" s="7">
        <v>4</v>
      </c>
      <c s="7" t="s">
        <v>435</v>
      </c>
      <c s="7" t="s">
        <v>59</v>
      </c>
      <c s="7" t="s">
        <v>1374</v>
      </c>
      <c s="7" t="s">
        <v>298</v>
      </c>
      <c s="10">
        <v>9.74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1510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4.438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1511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9.74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1512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454</v>
      </c>
      <c s="9"/>
      <c s="11"/>
      <c s="9"/>
      <c s="11"/>
    </row>
    <row r="32" spans="1:16" ht="12.75">
      <c r="A32" s="7">
        <v>8</v>
      </c>
      <c s="7" t="s">
        <v>1378</v>
      </c>
      <c s="7" t="s">
        <v>44</v>
      </c>
      <c s="7" t="s">
        <v>1379</v>
      </c>
      <c s="7" t="s">
        <v>298</v>
      </c>
      <c s="10">
        <v>1.078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1513</v>
      </c>
    </row>
    <row r="34" spans="1:16" ht="12.75" customHeight="1">
      <c r="A34" s="16"/>
      <c s="16"/>
      <c s="16" t="s">
        <v>34</v>
      </c>
      <c s="16" t="s">
        <v>454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458</v>
      </c>
      <c s="9"/>
      <c s="11"/>
      <c s="9"/>
      <c s="11"/>
    </row>
    <row r="37" spans="1:16" ht="12.75">
      <c r="A37" s="7">
        <v>9</v>
      </c>
      <c s="7" t="s">
        <v>459</v>
      </c>
      <c s="7" t="s">
        <v>44</v>
      </c>
      <c s="7" t="s">
        <v>460</v>
      </c>
      <c s="7" t="s">
        <v>298</v>
      </c>
      <c s="10">
        <v>1.56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1514</v>
      </c>
    </row>
    <row r="39" spans="1:16" ht="12.75" customHeight="1">
      <c r="A39" s="16"/>
      <c s="16"/>
      <c s="16" t="s">
        <v>36</v>
      </c>
      <c s="16" t="s">
        <v>458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1382</v>
      </c>
      <c s="7" t="s">
        <v>44</v>
      </c>
      <c s="7" t="s">
        <v>1383</v>
      </c>
      <c s="7" t="s">
        <v>68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11</v>
      </c>
      <c s="7" t="s">
        <v>1385</v>
      </c>
      <c s="7" t="s">
        <v>44</v>
      </c>
      <c s="7" t="s">
        <v>1458</v>
      </c>
      <c s="7" t="s">
        <v>106</v>
      </c>
      <c s="10">
        <v>40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519</v>
      </c>
    </row>
    <row r="46" spans="1:16" ht="12.75">
      <c r="A46" s="7">
        <v>12</v>
      </c>
      <c s="7" t="s">
        <v>1388</v>
      </c>
      <c s="7" t="s">
        <v>44</v>
      </c>
      <c s="7" t="s">
        <v>1389</v>
      </c>
      <c s="7" t="s">
        <v>106</v>
      </c>
      <c s="10">
        <v>24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1503</v>
      </c>
    </row>
    <row r="48" spans="1:16" ht="12.75">
      <c r="A48" s="7">
        <v>13</v>
      </c>
      <c s="7" t="s">
        <v>1391</v>
      </c>
      <c s="7" t="s">
        <v>44</v>
      </c>
      <c s="7" t="s">
        <v>1392</v>
      </c>
      <c s="7" t="s">
        <v>106</v>
      </c>
      <c s="10">
        <v>40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519</v>
      </c>
    </row>
    <row r="50" spans="1:16" ht="12.75">
      <c r="A50" s="7">
        <v>14</v>
      </c>
      <c s="7" t="s">
        <v>1399</v>
      </c>
      <c s="7" t="s">
        <v>44</v>
      </c>
      <c s="7" t="s">
        <v>1400</v>
      </c>
      <c s="7" t="s">
        <v>106</v>
      </c>
      <c s="10">
        <v>35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1515</v>
      </c>
    </row>
    <row r="52" spans="1:16" ht="12.75">
      <c r="A52" s="7">
        <v>15</v>
      </c>
      <c s="7" t="s">
        <v>1402</v>
      </c>
      <c s="7" t="s">
        <v>44</v>
      </c>
      <c s="7" t="s">
        <v>1403</v>
      </c>
      <c s="7" t="s">
        <v>106</v>
      </c>
      <c s="10">
        <v>15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118</v>
      </c>
    </row>
    <row r="54" spans="1:16" ht="12.75">
      <c r="A54" s="7">
        <v>16</v>
      </c>
      <c s="7" t="s">
        <v>1407</v>
      </c>
      <c s="7" t="s">
        <v>44</v>
      </c>
      <c s="7" t="s">
        <v>1408</v>
      </c>
      <c s="7" t="s">
        <v>106</v>
      </c>
      <c s="10">
        <v>40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519</v>
      </c>
    </row>
    <row r="56" spans="1:16" ht="12.75">
      <c r="A56" s="7">
        <v>17</v>
      </c>
      <c s="7" t="s">
        <v>1410</v>
      </c>
      <c s="7" t="s">
        <v>44</v>
      </c>
      <c s="7" t="s">
        <v>1411</v>
      </c>
      <c s="7" t="s">
        <v>68</v>
      </c>
      <c s="10">
        <v>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94</v>
      </c>
    </row>
    <row r="58" spans="1:16" ht="12.75">
      <c r="A58" s="7">
        <v>18</v>
      </c>
      <c s="7" t="s">
        <v>1413</v>
      </c>
      <c s="7" t="s">
        <v>44</v>
      </c>
      <c s="7" t="s">
        <v>1414</v>
      </c>
      <c s="7" t="s">
        <v>68</v>
      </c>
      <c s="10">
        <v>4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94</v>
      </c>
    </row>
    <row r="60" spans="1:16" ht="12.75">
      <c r="A60" s="7">
        <v>19</v>
      </c>
      <c s="7" t="s">
        <v>1418</v>
      </c>
      <c s="7" t="s">
        <v>44</v>
      </c>
      <c s="7" t="s">
        <v>1419</v>
      </c>
      <c s="7" t="s">
        <v>106</v>
      </c>
      <c s="10">
        <v>40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519</v>
      </c>
    </row>
    <row r="62" spans="1:16" ht="12.75">
      <c r="A62" s="7">
        <v>20</v>
      </c>
      <c s="7" t="s">
        <v>1420</v>
      </c>
      <c s="7" t="s">
        <v>44</v>
      </c>
      <c s="7" t="s">
        <v>1421</v>
      </c>
      <c s="7" t="s">
        <v>68</v>
      </c>
      <c s="10">
        <v>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94</v>
      </c>
    </row>
    <row r="64" spans="1:16" ht="12.75">
      <c r="A64" s="7">
        <v>21</v>
      </c>
      <c s="7" t="s">
        <v>1423</v>
      </c>
      <c s="7" t="s">
        <v>44</v>
      </c>
      <c s="7" t="s">
        <v>1424</v>
      </c>
      <c s="7" t="s">
        <v>68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22</v>
      </c>
      <c s="7" t="s">
        <v>1516</v>
      </c>
      <c s="7" t="s">
        <v>44</v>
      </c>
      <c s="7" t="s">
        <v>1517</v>
      </c>
      <c s="7" t="s">
        <v>68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102</v>
      </c>
    </row>
    <row r="68" spans="1:16" ht="12.75" customHeight="1">
      <c r="A68" s="16"/>
      <c s="16"/>
      <c s="16" t="s">
        <v>39</v>
      </c>
      <c s="16" t="s">
        <v>583</v>
      </c>
      <c s="16"/>
      <c s="16"/>
      <c s="16"/>
      <c s="16">
        <f>SUM(H42:H67)</f>
      </c>
      <c r="P68">
        <f>ROUND(SUM(P42:P67),2)</f>
      </c>
    </row>
    <row r="70" spans="1:8" ht="12.75" customHeight="1">
      <c r="A70" s="9"/>
      <c s="9"/>
      <c s="9" t="s">
        <v>40</v>
      </c>
      <c s="9" t="s">
        <v>75</v>
      </c>
      <c s="9"/>
      <c s="11"/>
      <c s="9"/>
      <c s="11"/>
    </row>
    <row r="71" spans="1:16" ht="12.75">
      <c r="A71" s="7">
        <v>23</v>
      </c>
      <c s="7" t="s">
        <v>1450</v>
      </c>
      <c s="7" t="s">
        <v>44</v>
      </c>
      <c s="7" t="s">
        <v>1451</v>
      </c>
      <c s="7" t="s">
        <v>106</v>
      </c>
      <c s="10">
        <v>12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107</v>
      </c>
    </row>
    <row r="73" spans="1:16" ht="12.75">
      <c r="A73" s="7">
        <v>24</v>
      </c>
      <c s="7" t="s">
        <v>1452</v>
      </c>
      <c s="7" t="s">
        <v>44</v>
      </c>
      <c s="7" t="s">
        <v>1453</v>
      </c>
      <c s="7" t="s">
        <v>298</v>
      </c>
      <c s="10">
        <v>1.572</v>
      </c>
      <c s="14"/>
      <c s="13">
        <f>ROUND((G73*F73),2)</f>
      </c>
      <c r="O73">
        <f>rekapitulace!H8</f>
      </c>
      <c>
        <f>O73/100*H73</f>
      </c>
    </row>
    <row r="74" spans="4:4" ht="76.5">
      <c r="D74" s="15" t="s">
        <v>1518</v>
      </c>
    </row>
    <row r="75" spans="1:16" ht="12.75" customHeight="1">
      <c r="A75" s="16"/>
      <c s="16"/>
      <c s="16" t="s">
        <v>40</v>
      </c>
      <c s="16" t="s">
        <v>75</v>
      </c>
      <c s="16"/>
      <c s="16"/>
      <c s="16"/>
      <c s="16">
        <f>SUM(H71:H74)</f>
      </c>
      <c r="P75">
        <f>ROUND(SUM(P71:P74),2)</f>
      </c>
    </row>
    <row r="77" spans="1:16" ht="12.75" customHeight="1">
      <c r="A77" s="16"/>
      <c s="16"/>
      <c s="16"/>
      <c s="16" t="s">
        <v>63</v>
      </c>
      <c s="16"/>
      <c s="16"/>
      <c s="16"/>
      <c s="16">
        <f>+H16+H29+H34+H39+H68+H75</f>
      </c>
      <c r="P77">
        <f>+P16+P29+P34+P39+P68+P75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1519</v>
      </c>
      <c s="5" t="s">
        <v>1520</v>
      </c>
      <c s="5"/>
    </row>
    <row r="6" spans="1:5" ht="12.75" customHeight="1">
      <c r="A6" t="s">
        <v>17</v>
      </c>
      <c r="C6" s="5" t="s">
        <v>1521</v>
      </c>
      <c s="5" t="s">
        <v>1520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4.318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1522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609</v>
      </c>
      <c s="7" t="s">
        <v>44</v>
      </c>
      <c s="7" t="s">
        <v>1370</v>
      </c>
      <c s="7" t="s">
        <v>298</v>
      </c>
      <c s="10">
        <v>1.078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1508</v>
      </c>
    </row>
    <row r="21" spans="1:16" ht="12.75">
      <c r="A21" s="7">
        <v>5</v>
      </c>
      <c s="7" t="s">
        <v>435</v>
      </c>
      <c s="7" t="s">
        <v>61</v>
      </c>
      <c s="7" t="s">
        <v>1372</v>
      </c>
      <c s="7" t="s">
        <v>298</v>
      </c>
      <c s="10">
        <v>3.24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1523</v>
      </c>
    </row>
    <row r="23" spans="1:16" ht="12.75">
      <c r="A23" s="7">
        <v>4</v>
      </c>
      <c s="7" t="s">
        <v>435</v>
      </c>
      <c s="7" t="s">
        <v>59</v>
      </c>
      <c s="7" t="s">
        <v>1374</v>
      </c>
      <c s="7" t="s">
        <v>298</v>
      </c>
      <c s="10">
        <v>7.66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1524</v>
      </c>
    </row>
    <row r="25" spans="1:16" ht="12.75">
      <c r="A25" s="7">
        <v>6</v>
      </c>
      <c s="7" t="s">
        <v>438</v>
      </c>
      <c s="7" t="s">
        <v>44</v>
      </c>
      <c s="7" t="s">
        <v>439</v>
      </c>
      <c s="7" t="s">
        <v>298</v>
      </c>
      <c s="10">
        <v>4.318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1525</v>
      </c>
    </row>
    <row r="27" spans="1:16" ht="12.75">
      <c r="A27" s="7">
        <v>7</v>
      </c>
      <c s="7" t="s">
        <v>616</v>
      </c>
      <c s="7" t="s">
        <v>44</v>
      </c>
      <c s="7" t="s">
        <v>617</v>
      </c>
      <c s="7" t="s">
        <v>298</v>
      </c>
      <c s="10">
        <v>7.66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1526</v>
      </c>
    </row>
    <row r="29" spans="1:16" ht="12.75" customHeight="1">
      <c r="A29" s="16"/>
      <c s="16"/>
      <c s="16" t="s">
        <v>24</v>
      </c>
      <c s="16" t="s">
        <v>428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454</v>
      </c>
      <c s="9"/>
      <c s="11"/>
      <c s="9"/>
      <c s="11"/>
    </row>
    <row r="32" spans="1:16" ht="12.75">
      <c r="A32" s="7">
        <v>8</v>
      </c>
      <c s="7" t="s">
        <v>1378</v>
      </c>
      <c s="7" t="s">
        <v>44</v>
      </c>
      <c s="7" t="s">
        <v>1379</v>
      </c>
      <c s="7" t="s">
        <v>298</v>
      </c>
      <c s="10">
        <v>1.078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1513</v>
      </c>
    </row>
    <row r="34" spans="1:16" ht="12.75" customHeight="1">
      <c r="A34" s="16"/>
      <c s="16"/>
      <c s="16" t="s">
        <v>34</v>
      </c>
      <c s="16" t="s">
        <v>454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458</v>
      </c>
      <c s="9"/>
      <c s="11"/>
      <c s="9"/>
      <c s="11"/>
    </row>
    <row r="37" spans="1:16" ht="12.75">
      <c r="A37" s="7">
        <v>9</v>
      </c>
      <c s="7" t="s">
        <v>459</v>
      </c>
      <c s="7" t="s">
        <v>44</v>
      </c>
      <c s="7" t="s">
        <v>460</v>
      </c>
      <c s="7" t="s">
        <v>298</v>
      </c>
      <c s="10">
        <v>2.04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1527</v>
      </c>
    </row>
    <row r="39" spans="1:16" ht="12.75" customHeight="1">
      <c r="A39" s="16"/>
      <c s="16"/>
      <c s="16" t="s">
        <v>36</v>
      </c>
      <c s="16" t="s">
        <v>458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1382</v>
      </c>
      <c s="7" t="s">
        <v>44</v>
      </c>
      <c s="7" t="s">
        <v>1383</v>
      </c>
      <c s="7" t="s">
        <v>68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102</v>
      </c>
    </row>
    <row r="44" spans="1:16" ht="12.75">
      <c r="A44" s="7">
        <v>11</v>
      </c>
      <c s="7" t="s">
        <v>1385</v>
      </c>
      <c s="7" t="s">
        <v>44</v>
      </c>
      <c s="7" t="s">
        <v>1458</v>
      </c>
      <c s="7" t="s">
        <v>106</v>
      </c>
      <c s="10">
        <v>55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403</v>
      </c>
    </row>
    <row r="46" spans="1:16" ht="12.75">
      <c r="A46" s="7">
        <v>12</v>
      </c>
      <c s="7" t="s">
        <v>1388</v>
      </c>
      <c s="7" t="s">
        <v>44</v>
      </c>
      <c s="7" t="s">
        <v>1389</v>
      </c>
      <c s="7" t="s">
        <v>106</v>
      </c>
      <c s="10">
        <v>16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700</v>
      </c>
    </row>
    <row r="48" spans="1:16" ht="12.75">
      <c r="A48" s="7">
        <v>13</v>
      </c>
      <c s="7" t="s">
        <v>1391</v>
      </c>
      <c s="7" t="s">
        <v>44</v>
      </c>
      <c s="7" t="s">
        <v>1392</v>
      </c>
      <c s="7" t="s">
        <v>106</v>
      </c>
      <c s="10">
        <v>35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1515</v>
      </c>
    </row>
    <row r="50" spans="1:16" ht="12.75">
      <c r="A50" s="7">
        <v>14</v>
      </c>
      <c s="7" t="s">
        <v>1399</v>
      </c>
      <c s="7" t="s">
        <v>44</v>
      </c>
      <c s="7" t="s">
        <v>1400</v>
      </c>
      <c s="7" t="s">
        <v>106</v>
      </c>
      <c s="10">
        <v>40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519</v>
      </c>
    </row>
    <row r="52" spans="1:16" ht="12.75">
      <c r="A52" s="7">
        <v>15</v>
      </c>
      <c s="7" t="s">
        <v>1492</v>
      </c>
      <c s="7" t="s">
        <v>44</v>
      </c>
      <c s="7" t="s">
        <v>1493</v>
      </c>
      <c s="7" t="s">
        <v>68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72</v>
      </c>
    </row>
    <row r="54" spans="1:16" ht="12.75">
      <c r="A54" s="7">
        <v>16</v>
      </c>
      <c s="7" t="s">
        <v>1402</v>
      </c>
      <c s="7" t="s">
        <v>44</v>
      </c>
      <c s="7" t="s">
        <v>1403</v>
      </c>
      <c s="7" t="s">
        <v>106</v>
      </c>
      <c s="10">
        <v>15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118</v>
      </c>
    </row>
    <row r="56" spans="1:16" ht="12.75">
      <c r="A56" s="7">
        <v>17</v>
      </c>
      <c s="7" t="s">
        <v>1407</v>
      </c>
      <c s="7" t="s">
        <v>44</v>
      </c>
      <c s="7" t="s">
        <v>1408</v>
      </c>
      <c s="7" t="s">
        <v>106</v>
      </c>
      <c s="10">
        <v>55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403</v>
      </c>
    </row>
    <row r="58" spans="1:16" ht="12.75">
      <c r="A58" s="7">
        <v>18</v>
      </c>
      <c s="7" t="s">
        <v>1410</v>
      </c>
      <c s="7" t="s">
        <v>44</v>
      </c>
      <c s="7" t="s">
        <v>1411</v>
      </c>
      <c s="7" t="s">
        <v>68</v>
      </c>
      <c s="10">
        <v>4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94</v>
      </c>
    </row>
    <row r="60" spans="1:16" ht="12.75">
      <c r="A60" s="7">
        <v>19</v>
      </c>
      <c s="7" t="s">
        <v>1413</v>
      </c>
      <c s="7" t="s">
        <v>44</v>
      </c>
      <c s="7" t="s">
        <v>1414</v>
      </c>
      <c s="7" t="s">
        <v>68</v>
      </c>
      <c s="10">
        <v>7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340</v>
      </c>
    </row>
    <row r="62" spans="1:16" ht="12.75">
      <c r="A62" s="7">
        <v>20</v>
      </c>
      <c s="7" t="s">
        <v>1418</v>
      </c>
      <c s="7" t="s">
        <v>44</v>
      </c>
      <c s="7" t="s">
        <v>1419</v>
      </c>
      <c s="7" t="s">
        <v>106</v>
      </c>
      <c s="10">
        <v>55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403</v>
      </c>
    </row>
    <row r="64" spans="1:16" ht="12.75">
      <c r="A64" s="7">
        <v>21</v>
      </c>
      <c s="7" t="s">
        <v>1420</v>
      </c>
      <c s="7" t="s">
        <v>44</v>
      </c>
      <c s="7" t="s">
        <v>1421</v>
      </c>
      <c s="7" t="s">
        <v>68</v>
      </c>
      <c s="10">
        <v>7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340</v>
      </c>
    </row>
    <row r="66" spans="1:16" ht="12.75">
      <c r="A66" s="7">
        <v>22</v>
      </c>
      <c s="7" t="s">
        <v>1423</v>
      </c>
      <c s="7" t="s">
        <v>44</v>
      </c>
      <c s="7" t="s">
        <v>1424</v>
      </c>
      <c s="7" t="s">
        <v>68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102</v>
      </c>
    </row>
    <row r="68" spans="1:16" ht="12.75">
      <c r="A68" s="7">
        <v>23</v>
      </c>
      <c s="7" t="s">
        <v>1516</v>
      </c>
      <c s="7" t="s">
        <v>59</v>
      </c>
      <c s="7" t="s">
        <v>1528</v>
      </c>
      <c s="7" t="s">
        <v>68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133</v>
      </c>
    </row>
    <row r="70" spans="1:16" ht="12.75">
      <c r="A70" s="7">
        <v>24</v>
      </c>
      <c s="7" t="s">
        <v>1516</v>
      </c>
      <c s="7" t="s">
        <v>61</v>
      </c>
      <c s="7" t="s">
        <v>1529</v>
      </c>
      <c s="7" t="s">
        <v>68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133</v>
      </c>
    </row>
    <row r="72" spans="1:16" ht="12.75">
      <c r="A72" s="7">
        <v>25</v>
      </c>
      <c s="7" t="s">
        <v>1501</v>
      </c>
      <c s="7" t="s">
        <v>44</v>
      </c>
      <c s="7" t="s">
        <v>1502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 customHeight="1">
      <c r="A74" s="16"/>
      <c s="16"/>
      <c s="16" t="s">
        <v>39</v>
      </c>
      <c s="16" t="s">
        <v>583</v>
      </c>
      <c s="16"/>
      <c s="16"/>
      <c s="16"/>
      <c s="16">
        <f>SUM(H42:H73)</f>
      </c>
      <c r="P74">
        <f>ROUND(SUM(P42:P73),2)</f>
      </c>
    </row>
    <row r="76" spans="1:8" ht="12.75" customHeight="1">
      <c r="A76" s="9"/>
      <c s="9"/>
      <c s="9" t="s">
        <v>40</v>
      </c>
      <c s="9" t="s">
        <v>75</v>
      </c>
      <c s="9"/>
      <c s="11"/>
      <c s="9"/>
      <c s="11"/>
    </row>
    <row r="77" spans="1:16" ht="12.75">
      <c r="A77" s="7">
        <v>26</v>
      </c>
      <c s="7" t="s">
        <v>1450</v>
      </c>
      <c s="7" t="s">
        <v>44</v>
      </c>
      <c s="7" t="s">
        <v>1451</v>
      </c>
      <c s="7" t="s">
        <v>106</v>
      </c>
      <c s="10">
        <v>8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303</v>
      </c>
    </row>
    <row r="79" spans="1:16" ht="12.75">
      <c r="A79" s="7">
        <v>27</v>
      </c>
      <c s="7" t="s">
        <v>1452</v>
      </c>
      <c s="7" t="s">
        <v>44</v>
      </c>
      <c s="7" t="s">
        <v>1453</v>
      </c>
      <c s="7" t="s">
        <v>298</v>
      </c>
      <c s="10">
        <v>1.048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1530</v>
      </c>
    </row>
    <row r="81" spans="1:16" ht="12.75" customHeight="1">
      <c r="A81" s="16"/>
      <c s="16"/>
      <c s="16" t="s">
        <v>40</v>
      </c>
      <c s="16" t="s">
        <v>75</v>
      </c>
      <c s="16"/>
      <c s="16"/>
      <c s="16"/>
      <c s="16">
        <f>SUM(H77:H80)</f>
      </c>
      <c r="P81">
        <f>ROUND(SUM(P77:P80),2)</f>
      </c>
    </row>
    <row r="83" spans="1:16" ht="12.75" customHeight="1">
      <c r="A83" s="16"/>
      <c s="16"/>
      <c s="16"/>
      <c s="16" t="s">
        <v>63</v>
      </c>
      <c s="16"/>
      <c s="16"/>
      <c s="16"/>
      <c s="16">
        <f>+H16+H29+H34+H39+H74+H81</f>
      </c>
      <c r="P83">
        <f>+P16+P29+P34+P39+P74+P81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1531</v>
      </c>
      <c s="5" t="s">
        <v>1532</v>
      </c>
      <c s="5"/>
    </row>
    <row r="6" spans="1:5" ht="12.75" customHeight="1">
      <c r="A6" t="s">
        <v>17</v>
      </c>
      <c r="C6" s="5" t="s">
        <v>1533</v>
      </c>
      <c s="5" t="s">
        <v>1532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4.366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1534</v>
      </c>
    </row>
    <row r="14" spans="1:16" ht="12.75">
      <c r="A14" s="7">
        <v>2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1535</v>
      </c>
      <c s="7" t="s">
        <v>44</v>
      </c>
      <c s="7" t="s">
        <v>1536</v>
      </c>
      <c s="7" t="s">
        <v>298</v>
      </c>
      <c s="10">
        <v>1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1537</v>
      </c>
    </row>
    <row r="21" spans="1:16" ht="12.75">
      <c r="A21" s="7">
        <v>4</v>
      </c>
      <c s="7" t="s">
        <v>609</v>
      </c>
      <c s="7" t="s">
        <v>44</v>
      </c>
      <c s="7" t="s">
        <v>1370</v>
      </c>
      <c s="7" t="s">
        <v>298</v>
      </c>
      <c s="10">
        <v>2.156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1538</v>
      </c>
    </row>
    <row r="23" spans="1:16" ht="12.75">
      <c r="A23" s="7">
        <v>6</v>
      </c>
      <c s="7" t="s">
        <v>435</v>
      </c>
      <c s="7" t="s">
        <v>61</v>
      </c>
      <c s="7" t="s">
        <v>1372</v>
      </c>
      <c s="7" t="s">
        <v>298</v>
      </c>
      <c s="10">
        <v>2.21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1539</v>
      </c>
    </row>
    <row r="25" spans="1:16" ht="12.75">
      <c r="A25" s="7">
        <v>5</v>
      </c>
      <c s="7" t="s">
        <v>435</v>
      </c>
      <c s="7" t="s">
        <v>59</v>
      </c>
      <c s="7" t="s">
        <v>1374</v>
      </c>
      <c s="7" t="s">
        <v>298</v>
      </c>
      <c s="10">
        <v>7.315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1540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4.366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1541</v>
      </c>
    </row>
    <row r="29" spans="1:16" ht="12.75">
      <c r="A29" s="7">
        <v>8</v>
      </c>
      <c s="7" t="s">
        <v>616</v>
      </c>
      <c s="7" t="s">
        <v>44</v>
      </c>
      <c s="7" t="s">
        <v>617</v>
      </c>
      <c s="7" t="s">
        <v>298</v>
      </c>
      <c s="10">
        <v>7.315</v>
      </c>
      <c s="14"/>
      <c s="13">
        <f>ROUND((G29*F29),2)</f>
      </c>
      <c r="O29">
        <f>rekapitulace!H8</f>
      </c>
      <c>
        <f>O29/100*H29</f>
      </c>
    </row>
    <row r="30" spans="4:4" ht="63.75">
      <c r="D30" s="15" t="s">
        <v>1542</v>
      </c>
    </row>
    <row r="31" spans="1:16" ht="12.75">
      <c r="A31" s="7">
        <v>9</v>
      </c>
      <c s="7" t="s">
        <v>547</v>
      </c>
      <c s="7" t="s">
        <v>44</v>
      </c>
      <c s="7" t="s">
        <v>548</v>
      </c>
      <c s="7" t="s">
        <v>298</v>
      </c>
      <c s="10">
        <v>1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1543</v>
      </c>
    </row>
    <row r="33" spans="1:16" ht="12.75">
      <c r="A33" s="7">
        <v>10</v>
      </c>
      <c s="7" t="s">
        <v>1544</v>
      </c>
      <c s="7" t="s">
        <v>44</v>
      </c>
      <c s="7" t="s">
        <v>1545</v>
      </c>
      <c s="7" t="s">
        <v>452</v>
      </c>
      <c s="10">
        <v>10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1546</v>
      </c>
    </row>
    <row r="35" spans="1:16" ht="12.75" customHeight="1">
      <c r="A35" s="16"/>
      <c s="16"/>
      <c s="16" t="s">
        <v>24</v>
      </c>
      <c s="16" t="s">
        <v>428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454</v>
      </c>
      <c s="9"/>
      <c s="11"/>
      <c s="9"/>
      <c s="11"/>
    </row>
    <row r="38" spans="1:16" ht="12.75">
      <c r="A38" s="7">
        <v>11</v>
      </c>
      <c s="7" t="s">
        <v>1378</v>
      </c>
      <c s="7" t="s">
        <v>44</v>
      </c>
      <c s="7" t="s">
        <v>1379</v>
      </c>
      <c s="7" t="s">
        <v>298</v>
      </c>
      <c s="10">
        <v>2.156</v>
      </c>
      <c s="14"/>
      <c s="13">
        <f>ROUND((G38*F38),2)</f>
      </c>
      <c r="O38">
        <f>rekapitulace!H8</f>
      </c>
      <c>
        <f>O38/100*H38</f>
      </c>
    </row>
    <row r="39" spans="4:4" ht="76.5">
      <c r="D39" s="15" t="s">
        <v>1547</v>
      </c>
    </row>
    <row r="40" spans="1:16" ht="12.75" customHeight="1">
      <c r="A40" s="16"/>
      <c s="16"/>
      <c s="16" t="s">
        <v>34</v>
      </c>
      <c s="16" t="s">
        <v>454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458</v>
      </c>
      <c s="9"/>
      <c s="11"/>
      <c s="9"/>
      <c s="11"/>
    </row>
    <row r="43" spans="1:16" ht="12.75">
      <c r="A43" s="7">
        <v>12</v>
      </c>
      <c s="7" t="s">
        <v>459</v>
      </c>
      <c s="7" t="s">
        <v>44</v>
      </c>
      <c s="7" t="s">
        <v>460</v>
      </c>
      <c s="7" t="s">
        <v>298</v>
      </c>
      <c s="10">
        <v>2.21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1548</v>
      </c>
    </row>
    <row r="45" spans="1:16" ht="12.75" customHeight="1">
      <c r="A45" s="16"/>
      <c s="16"/>
      <c s="16" t="s">
        <v>36</v>
      </c>
      <c s="16" t="s">
        <v>458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39</v>
      </c>
      <c s="9" t="s">
        <v>583</v>
      </c>
      <c s="9"/>
      <c s="11"/>
      <c s="9"/>
      <c s="11"/>
    </row>
    <row r="48" spans="1:16" ht="12.75">
      <c r="A48" s="7">
        <v>13</v>
      </c>
      <c s="7" t="s">
        <v>1385</v>
      </c>
      <c s="7" t="s">
        <v>44</v>
      </c>
      <c s="7" t="s">
        <v>1458</v>
      </c>
      <c s="7" t="s">
        <v>106</v>
      </c>
      <c s="10">
        <v>420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1549</v>
      </c>
    </row>
    <row r="50" spans="1:16" ht="12.75">
      <c r="A50" s="7">
        <v>14</v>
      </c>
      <c s="7" t="s">
        <v>1391</v>
      </c>
      <c s="7" t="s">
        <v>44</v>
      </c>
      <c s="7" t="s">
        <v>1392</v>
      </c>
      <c s="7" t="s">
        <v>106</v>
      </c>
      <c s="10">
        <v>23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1550</v>
      </c>
    </row>
    <row r="52" spans="1:16" ht="12.75">
      <c r="A52" s="7">
        <v>15</v>
      </c>
      <c s="7" t="s">
        <v>1399</v>
      </c>
      <c s="7" t="s">
        <v>44</v>
      </c>
      <c s="7" t="s">
        <v>1400</v>
      </c>
      <c s="7" t="s">
        <v>106</v>
      </c>
      <c s="10">
        <v>20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1551</v>
      </c>
    </row>
    <row r="54" spans="1:16" ht="12.75">
      <c r="A54" s="7">
        <v>16</v>
      </c>
      <c s="7" t="s">
        <v>1402</v>
      </c>
      <c s="7" t="s">
        <v>44</v>
      </c>
      <c s="7" t="s">
        <v>1403</v>
      </c>
      <c s="7" t="s">
        <v>106</v>
      </c>
      <c s="10">
        <v>30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181</v>
      </c>
    </row>
    <row r="56" spans="1:16" ht="12.75">
      <c r="A56" s="7">
        <v>17</v>
      </c>
      <c s="7" t="s">
        <v>1407</v>
      </c>
      <c s="7" t="s">
        <v>44</v>
      </c>
      <c s="7" t="s">
        <v>1408</v>
      </c>
      <c s="7" t="s">
        <v>106</v>
      </c>
      <c s="10">
        <v>420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1549</v>
      </c>
    </row>
    <row r="58" spans="1:16" ht="12.75">
      <c r="A58" s="7">
        <v>18</v>
      </c>
      <c s="7" t="s">
        <v>1410</v>
      </c>
      <c s="7" t="s">
        <v>44</v>
      </c>
      <c s="7" t="s">
        <v>1411</v>
      </c>
      <c s="7" t="s">
        <v>68</v>
      </c>
      <c s="10">
        <v>8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213</v>
      </c>
    </row>
    <row r="60" spans="1:16" ht="12.75">
      <c r="A60" s="7">
        <v>19</v>
      </c>
      <c s="7" t="s">
        <v>1413</v>
      </c>
      <c s="7" t="s">
        <v>44</v>
      </c>
      <c s="7" t="s">
        <v>1414</v>
      </c>
      <c s="7" t="s">
        <v>68</v>
      </c>
      <c s="10">
        <v>11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293</v>
      </c>
    </row>
    <row r="62" spans="1:16" ht="12.75">
      <c r="A62" s="7">
        <v>20</v>
      </c>
      <c s="7" t="s">
        <v>1418</v>
      </c>
      <c s="7" t="s">
        <v>44</v>
      </c>
      <c s="7" t="s">
        <v>1419</v>
      </c>
      <c s="7" t="s">
        <v>106</v>
      </c>
      <c s="10">
        <v>420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1549</v>
      </c>
    </row>
    <row r="64" spans="1:16" ht="12.75">
      <c r="A64" s="7">
        <v>21</v>
      </c>
      <c s="7" t="s">
        <v>1420</v>
      </c>
      <c s="7" t="s">
        <v>44</v>
      </c>
      <c s="7" t="s">
        <v>1421</v>
      </c>
      <c s="7" t="s">
        <v>68</v>
      </c>
      <c s="10">
        <v>15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1552</v>
      </c>
    </row>
    <row r="66" spans="1:16" ht="12.75">
      <c r="A66" s="7">
        <v>22</v>
      </c>
      <c s="7" t="s">
        <v>1553</v>
      </c>
      <c s="7" t="s">
        <v>44</v>
      </c>
      <c s="7" t="s">
        <v>1554</v>
      </c>
      <c s="7" t="s">
        <v>68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133</v>
      </c>
    </row>
    <row r="68" spans="1:16" ht="12.75">
      <c r="A68" s="7">
        <v>23</v>
      </c>
      <c s="7" t="s">
        <v>1423</v>
      </c>
      <c s="7" t="s">
        <v>44</v>
      </c>
      <c s="7" t="s">
        <v>1424</v>
      </c>
      <c s="7" t="s">
        <v>68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24</v>
      </c>
      <c s="7" t="s">
        <v>1436</v>
      </c>
      <c s="7" t="s">
        <v>44</v>
      </c>
      <c s="7" t="s">
        <v>1555</v>
      </c>
      <c s="7" t="s">
        <v>68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94</v>
      </c>
    </row>
    <row r="72" spans="1:16" ht="12.75">
      <c r="A72" s="7">
        <v>25</v>
      </c>
      <c s="7" t="s">
        <v>1556</v>
      </c>
      <c s="7" t="s">
        <v>44</v>
      </c>
      <c s="7" t="s">
        <v>1557</v>
      </c>
      <c s="7" t="s">
        <v>68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133</v>
      </c>
    </row>
    <row r="74" spans="1:16" ht="12.75">
      <c r="A74" s="7">
        <v>26</v>
      </c>
      <c s="7" t="s">
        <v>1558</v>
      </c>
      <c s="7" t="s">
        <v>44</v>
      </c>
      <c s="7" t="s">
        <v>1559</v>
      </c>
      <c s="7" t="s">
        <v>68</v>
      </c>
      <c s="10">
        <v>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94</v>
      </c>
    </row>
    <row r="76" spans="1:16" ht="12.75">
      <c r="A76" s="7">
        <v>27</v>
      </c>
      <c s="7" t="s">
        <v>1560</v>
      </c>
      <c s="7" t="s">
        <v>44</v>
      </c>
      <c s="7" t="s">
        <v>1561</v>
      </c>
      <c s="7" t="s">
        <v>68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164</v>
      </c>
    </row>
    <row r="78" spans="1:16" ht="12.75" customHeight="1">
      <c r="A78" s="16"/>
      <c s="16"/>
      <c s="16" t="s">
        <v>39</v>
      </c>
      <c s="16" t="s">
        <v>583</v>
      </c>
      <c s="16"/>
      <c s="16"/>
      <c s="16"/>
      <c s="16">
        <f>SUM(H48:H77)</f>
      </c>
      <c r="P78">
        <f>ROUND(SUM(P48:P77),2)</f>
      </c>
    </row>
    <row r="80" spans="1:8" ht="12.75" customHeight="1">
      <c r="A80" s="9"/>
      <c s="9"/>
      <c s="9" t="s">
        <v>40</v>
      </c>
      <c s="9" t="s">
        <v>75</v>
      </c>
      <c s="9"/>
      <c s="11"/>
      <c s="9"/>
      <c s="11"/>
    </row>
    <row r="81" spans="1:16" ht="12.75">
      <c r="A81" s="7">
        <v>28</v>
      </c>
      <c s="7" t="s">
        <v>1450</v>
      </c>
      <c s="7" t="s">
        <v>44</v>
      </c>
      <c s="7" t="s">
        <v>1451</v>
      </c>
      <c s="7" t="s">
        <v>106</v>
      </c>
      <c s="10">
        <v>9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396</v>
      </c>
    </row>
    <row r="83" spans="1:16" ht="12.75" customHeight="1">
      <c r="A83" s="16"/>
      <c s="16"/>
      <c s="16" t="s">
        <v>40</v>
      </c>
      <c s="16" t="s">
        <v>75</v>
      </c>
      <c s="16"/>
      <c s="16"/>
      <c s="16"/>
      <c s="16">
        <f>SUM(H81:H82)</f>
      </c>
      <c r="P83">
        <f>ROUND(SUM(P81:P82),2)</f>
      </c>
    </row>
    <row r="85" spans="1:16" ht="12.75" customHeight="1">
      <c r="A85" s="16"/>
      <c s="16"/>
      <c s="16"/>
      <c s="16" t="s">
        <v>63</v>
      </c>
      <c s="16"/>
      <c s="16"/>
      <c s="16"/>
      <c s="16">
        <f>+H16+H35+H40+H45+H78+H83</f>
      </c>
      <c r="P85">
        <f>+P16+P35+P40+P45+P78+P83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1562</v>
      </c>
      <c s="5" t="s">
        <v>1563</v>
      </c>
      <c s="5"/>
    </row>
    <row r="6" spans="1:5" ht="12.75" customHeight="1">
      <c r="A6" t="s">
        <v>17</v>
      </c>
      <c r="C6" s="5" t="s">
        <v>1564</v>
      </c>
      <c s="5" t="s">
        <v>1563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1160</v>
      </c>
      <c s="7" t="s">
        <v>44</v>
      </c>
      <c s="7" t="s">
        <v>1369</v>
      </c>
      <c s="7" t="s">
        <v>68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583</v>
      </c>
      <c s="9"/>
      <c s="11"/>
      <c s="9"/>
      <c s="11"/>
    </row>
    <row r="17" spans="1:16" ht="12.75">
      <c r="A17" s="7">
        <v>2</v>
      </c>
      <c s="7" t="s">
        <v>1420</v>
      </c>
      <c s="7" t="s">
        <v>44</v>
      </c>
      <c s="7" t="s">
        <v>1421</v>
      </c>
      <c s="7" t="s">
        <v>68</v>
      </c>
      <c s="10">
        <v>10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380</v>
      </c>
    </row>
    <row r="19" spans="1:16" ht="12.75">
      <c r="A19" s="7">
        <v>3</v>
      </c>
      <c s="7" t="s">
        <v>1464</v>
      </c>
      <c s="7" t="s">
        <v>44</v>
      </c>
      <c s="7" t="s">
        <v>1465</v>
      </c>
      <c s="7" t="s">
        <v>106</v>
      </c>
      <c s="10">
        <v>1170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1565</v>
      </c>
    </row>
    <row r="21" spans="1:16" ht="12.75">
      <c r="A21" s="7">
        <v>4</v>
      </c>
      <c s="7" t="s">
        <v>1466</v>
      </c>
      <c s="7" t="s">
        <v>44</v>
      </c>
      <c s="7" t="s">
        <v>1467</v>
      </c>
      <c s="7" t="s">
        <v>1468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51</v>
      </c>
    </row>
    <row r="23" spans="1:16" ht="12.75">
      <c r="A23" s="7">
        <v>5</v>
      </c>
      <c s="7" t="s">
        <v>1469</v>
      </c>
      <c s="7" t="s">
        <v>44</v>
      </c>
      <c s="7" t="s">
        <v>1470</v>
      </c>
      <c s="7" t="s">
        <v>106</v>
      </c>
      <c s="10">
        <v>1170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1565</v>
      </c>
    </row>
    <row r="25" spans="1:16" ht="12.75">
      <c r="A25" s="7">
        <v>6</v>
      </c>
      <c s="7" t="s">
        <v>1471</v>
      </c>
      <c s="7" t="s">
        <v>44</v>
      </c>
      <c s="7" t="s">
        <v>1472</v>
      </c>
      <c s="7" t="s">
        <v>68</v>
      </c>
      <c s="10">
        <v>3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72</v>
      </c>
    </row>
    <row r="27" spans="1:16" ht="12.75">
      <c r="A27" s="7">
        <v>7</v>
      </c>
      <c s="7" t="s">
        <v>1473</v>
      </c>
      <c s="7" t="s">
        <v>44</v>
      </c>
      <c s="7" t="s">
        <v>1474</v>
      </c>
      <c s="7" t="s">
        <v>68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133</v>
      </c>
    </row>
    <row r="29" spans="1:16" ht="12.75">
      <c r="A29" s="7">
        <v>8</v>
      </c>
      <c s="7" t="s">
        <v>1448</v>
      </c>
      <c s="7" t="s">
        <v>44</v>
      </c>
      <c s="7" t="s">
        <v>1449</v>
      </c>
      <c s="7" t="s">
        <v>68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133</v>
      </c>
    </row>
    <row r="31" spans="1:16" ht="12.75" customHeight="1">
      <c r="A31" s="16"/>
      <c s="16"/>
      <c s="16" t="s">
        <v>39</v>
      </c>
      <c s="16" t="s">
        <v>583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75</v>
      </c>
      <c s="9"/>
      <c s="11"/>
      <c s="9"/>
      <c s="11"/>
    </row>
    <row r="34" spans="1:16" ht="12.75">
      <c r="A34" s="7">
        <v>9</v>
      </c>
      <c s="7" t="s">
        <v>1333</v>
      </c>
      <c s="7" t="s">
        <v>44</v>
      </c>
      <c s="7" t="s">
        <v>1477</v>
      </c>
      <c s="7" t="s">
        <v>106</v>
      </c>
      <c s="10">
        <v>100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1478</v>
      </c>
    </row>
    <row r="36" spans="1:16" ht="12.75" customHeight="1">
      <c r="A36" s="16"/>
      <c s="16"/>
      <c s="16" t="s">
        <v>40</v>
      </c>
      <c s="16" t="s">
        <v>75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1566</v>
      </c>
      <c s="5" t="s">
        <v>1567</v>
      </c>
      <c s="5"/>
    </row>
    <row r="6" spans="1:5" ht="12.75" customHeight="1">
      <c r="A6" t="s">
        <v>17</v>
      </c>
      <c r="C6" s="5" t="s">
        <v>1568</v>
      </c>
      <c s="5" t="s">
        <v>1569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7607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1570</v>
      </c>
    </row>
    <row r="14" spans="1:16" ht="12.75">
      <c r="A14" s="7">
        <v>2</v>
      </c>
      <c s="7" t="s">
        <v>735</v>
      </c>
      <c s="7" t="s">
        <v>44</v>
      </c>
      <c s="7" t="s">
        <v>423</v>
      </c>
      <c s="7" t="s">
        <v>636</v>
      </c>
      <c s="10">
        <v>5154.415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1571</v>
      </c>
    </row>
    <row r="16" spans="1:16" ht="12.75">
      <c r="A16" s="7">
        <v>3</v>
      </c>
      <c s="7" t="s">
        <v>425</v>
      </c>
      <c s="7" t="s">
        <v>44</v>
      </c>
      <c s="7" t="s">
        <v>426</v>
      </c>
      <c s="7" t="s">
        <v>298</v>
      </c>
      <c s="10">
        <v>2639.7</v>
      </c>
      <c s="14"/>
      <c s="13">
        <f>ROUND((G16*F16),2)</f>
      </c>
      <c r="O16">
        <f>rekapitulace!H8</f>
      </c>
      <c>
        <f>O16/100*H16</f>
      </c>
    </row>
    <row r="17" spans="4:4" ht="89.25">
      <c r="D17" s="15" t="s">
        <v>1572</v>
      </c>
    </row>
    <row r="18" spans="1:16" ht="12.75">
      <c r="A18" s="7">
        <v>4</v>
      </c>
      <c s="7" t="s">
        <v>1573</v>
      </c>
      <c s="7" t="s">
        <v>44</v>
      </c>
      <c s="7" t="s">
        <v>1574</v>
      </c>
      <c s="7" t="s">
        <v>636</v>
      </c>
      <c s="10">
        <v>1763.2</v>
      </c>
      <c s="14"/>
      <c s="13">
        <f>ROUND((G18*F18),2)</f>
      </c>
      <c r="O18">
        <f>rekapitulace!H8</f>
      </c>
      <c>
        <f>O18/100*H18</f>
      </c>
    </row>
    <row r="19" spans="4:4" ht="89.25">
      <c r="D19" s="15" t="s">
        <v>1575</v>
      </c>
    </row>
    <row r="20" spans="1:16" ht="12.75">
      <c r="A20" s="7">
        <v>5</v>
      </c>
      <c s="7" t="s">
        <v>1576</v>
      </c>
      <c s="7" t="s">
        <v>44</v>
      </c>
      <c s="7" t="s">
        <v>1577</v>
      </c>
      <c s="7" t="s">
        <v>636</v>
      </c>
      <c s="10">
        <v>859.75</v>
      </c>
      <c s="14"/>
      <c s="13">
        <f>ROUND((G20*F20),2)</f>
      </c>
      <c r="O20">
        <f>rekapitulace!H8</f>
      </c>
      <c>
        <f>O20/100*H20</f>
      </c>
    </row>
    <row r="21" spans="4:4" ht="204">
      <c r="D21" s="15" t="s">
        <v>1578</v>
      </c>
    </row>
    <row r="22" spans="1:16" ht="12.75">
      <c r="A22" s="7">
        <v>6</v>
      </c>
      <c s="7" t="s">
        <v>1579</v>
      </c>
      <c s="7" t="s">
        <v>44</v>
      </c>
      <c s="7" t="s">
        <v>1580</v>
      </c>
      <c s="7" t="s">
        <v>636</v>
      </c>
      <c s="10">
        <v>34.16</v>
      </c>
      <c s="14"/>
      <c s="13">
        <f>ROUND((G22*F22),2)</f>
      </c>
      <c r="O22">
        <f>rekapitulace!H8</f>
      </c>
      <c>
        <f>O22/100*H22</f>
      </c>
    </row>
    <row r="23" spans="4:4" ht="51">
      <c r="D23" s="15" t="s">
        <v>1581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428</v>
      </c>
      <c s="9"/>
      <c s="11"/>
      <c s="9"/>
      <c s="11"/>
    </row>
    <row r="27" spans="1:16" ht="12.75">
      <c r="A27" s="7">
        <v>7</v>
      </c>
      <c s="7" t="s">
        <v>1582</v>
      </c>
      <c s="7" t="s">
        <v>44</v>
      </c>
      <c s="7" t="s">
        <v>1583</v>
      </c>
      <c s="7" t="s">
        <v>298</v>
      </c>
      <c s="10">
        <v>2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1584</v>
      </c>
    </row>
    <row r="29" spans="1:16" ht="12.75">
      <c r="A29" s="7">
        <v>8</v>
      </c>
      <c s="7" t="s">
        <v>1585</v>
      </c>
      <c s="7" t="s">
        <v>44</v>
      </c>
      <c s="7" t="s">
        <v>1586</v>
      </c>
      <c s="7" t="s">
        <v>452</v>
      </c>
      <c s="10">
        <v>1134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1587</v>
      </c>
    </row>
    <row r="31" spans="1:16" ht="12.75">
      <c r="A31" s="7">
        <v>9</v>
      </c>
      <c s="7" t="s">
        <v>1588</v>
      </c>
      <c s="7" t="s">
        <v>44</v>
      </c>
      <c s="7" t="s">
        <v>1589</v>
      </c>
      <c s="7" t="s">
        <v>68</v>
      </c>
      <c s="10">
        <v>7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340</v>
      </c>
    </row>
    <row r="33" spans="1:16" ht="12.75">
      <c r="A33" s="7">
        <v>10</v>
      </c>
      <c s="7" t="s">
        <v>1590</v>
      </c>
      <c s="7" t="s">
        <v>44</v>
      </c>
      <c s="7" t="s">
        <v>1591</v>
      </c>
      <c s="7" t="s">
        <v>68</v>
      </c>
      <c s="10">
        <v>5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164</v>
      </c>
    </row>
    <row r="35" spans="1:16" ht="12.75">
      <c r="A35" s="7">
        <v>11</v>
      </c>
      <c s="7" t="s">
        <v>1592</v>
      </c>
      <c s="7" t="s">
        <v>44</v>
      </c>
      <c s="7" t="s">
        <v>1593</v>
      </c>
      <c s="7" t="s">
        <v>68</v>
      </c>
      <c s="10">
        <v>2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102</v>
      </c>
    </row>
    <row r="37" spans="1:16" ht="12.75">
      <c r="A37" s="7">
        <v>12</v>
      </c>
      <c s="7" t="s">
        <v>1594</v>
      </c>
      <c s="7" t="s">
        <v>44</v>
      </c>
      <c s="7" t="s">
        <v>1595</v>
      </c>
      <c s="7" t="s">
        <v>68</v>
      </c>
      <c s="10">
        <v>99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1596</v>
      </c>
    </row>
    <row r="39" spans="1:16" ht="12.75">
      <c r="A39" s="7">
        <v>13</v>
      </c>
      <c s="7" t="s">
        <v>1597</v>
      </c>
      <c s="7" t="s">
        <v>44</v>
      </c>
      <c s="7" t="s">
        <v>1598</v>
      </c>
      <c s="7" t="s">
        <v>298</v>
      </c>
      <c s="10">
        <v>82.5</v>
      </c>
      <c s="14"/>
      <c s="13">
        <f>ROUND((G39*F39),2)</f>
      </c>
      <c r="O39">
        <f>rekapitulace!H8</f>
      </c>
      <c>
        <f>O39/100*H39</f>
      </c>
    </row>
    <row r="40" spans="4:4" ht="178.5">
      <c r="D40" s="15" t="s">
        <v>1599</v>
      </c>
    </row>
    <row r="41" spans="1:16" ht="12.75">
      <c r="A41" s="7">
        <v>14</v>
      </c>
      <c s="7" t="s">
        <v>1600</v>
      </c>
      <c s="7" t="s">
        <v>44</v>
      </c>
      <c s="7" t="s">
        <v>1601</v>
      </c>
      <c s="7" t="s">
        <v>298</v>
      </c>
      <c s="10">
        <v>57.6</v>
      </c>
      <c s="14"/>
      <c s="13">
        <f>ROUND((G41*F41),2)</f>
      </c>
      <c r="O41">
        <f>rekapitulace!H8</f>
      </c>
      <c>
        <f>O41/100*H41</f>
      </c>
    </row>
    <row r="42" spans="4:4" ht="102">
      <c r="D42" s="15" t="s">
        <v>1602</v>
      </c>
    </row>
    <row r="43" spans="1:16" ht="12.75">
      <c r="A43" s="7">
        <v>15</v>
      </c>
      <c s="7" t="s">
        <v>1603</v>
      </c>
      <c s="7" t="s">
        <v>44</v>
      </c>
      <c s="7" t="s">
        <v>1604</v>
      </c>
      <c s="7" t="s">
        <v>298</v>
      </c>
      <c s="10">
        <v>16.555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1605</v>
      </c>
    </row>
    <row r="45" spans="1:16" ht="12.75">
      <c r="A45" s="7">
        <v>16</v>
      </c>
      <c s="7" t="s">
        <v>1606</v>
      </c>
      <c s="7" t="s">
        <v>44</v>
      </c>
      <c s="7" t="s">
        <v>1607</v>
      </c>
      <c s="7" t="s">
        <v>298</v>
      </c>
      <c s="10">
        <v>3.26</v>
      </c>
      <c s="14"/>
      <c s="13">
        <f>ROUND((G45*F45),2)</f>
      </c>
      <c r="O45">
        <f>rekapitulace!H8</f>
      </c>
      <c>
        <f>O45/100*H45</f>
      </c>
    </row>
    <row r="46" spans="4:4" ht="165.75">
      <c r="D46" s="15" t="s">
        <v>1608</v>
      </c>
    </row>
    <row r="47" spans="1:16" ht="12.75">
      <c r="A47" s="7">
        <v>17</v>
      </c>
      <c s="7" t="s">
        <v>1609</v>
      </c>
      <c s="7" t="s">
        <v>44</v>
      </c>
      <c s="7" t="s">
        <v>1610</v>
      </c>
      <c s="7" t="s">
        <v>298</v>
      </c>
      <c s="10">
        <v>10.5</v>
      </c>
      <c s="14"/>
      <c s="13">
        <f>ROUND((G47*F47),2)</f>
      </c>
      <c r="O47">
        <f>rekapitulace!H8</f>
      </c>
      <c>
        <f>O47/100*H47</f>
      </c>
    </row>
    <row r="48" spans="4:4" ht="51">
      <c r="D48" s="15" t="s">
        <v>1611</v>
      </c>
    </row>
    <row r="49" spans="1:16" ht="12.75">
      <c r="A49" s="7">
        <v>18</v>
      </c>
      <c s="7" t="s">
        <v>1612</v>
      </c>
      <c s="7" t="s">
        <v>44</v>
      </c>
      <c s="7" t="s">
        <v>1613</v>
      </c>
      <c s="7" t="s">
        <v>452</v>
      </c>
      <c s="10">
        <v>102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1614</v>
      </c>
    </row>
    <row r="51" spans="1:16" ht="12.75">
      <c r="A51" s="7">
        <v>19</v>
      </c>
      <c s="7" t="s">
        <v>1615</v>
      </c>
      <c s="7" t="s">
        <v>44</v>
      </c>
      <c s="7" t="s">
        <v>1616</v>
      </c>
      <c s="7" t="s">
        <v>298</v>
      </c>
      <c s="10">
        <v>778.2</v>
      </c>
      <c s="14"/>
      <c s="13">
        <f>ROUND((G51*F51),2)</f>
      </c>
      <c r="O51">
        <f>rekapitulace!H8</f>
      </c>
      <c>
        <f>O51/100*H51</f>
      </c>
    </row>
    <row r="52" spans="4:4" ht="409.5">
      <c r="D52" s="15" t="s">
        <v>1617</v>
      </c>
    </row>
    <row r="53" spans="1:16" ht="12.75">
      <c r="A53" s="7">
        <v>20</v>
      </c>
      <c s="7" t="s">
        <v>1618</v>
      </c>
      <c s="7" t="s">
        <v>44</v>
      </c>
      <c s="7" t="s">
        <v>1619</v>
      </c>
      <c s="7" t="s">
        <v>298</v>
      </c>
      <c s="10">
        <v>189.36</v>
      </c>
      <c s="14"/>
      <c s="13">
        <f>ROUND((G53*F53),2)</f>
      </c>
      <c r="O53">
        <f>rekapitulace!H8</f>
      </c>
      <c>
        <f>O53/100*H53</f>
      </c>
    </row>
    <row r="54" spans="4:4" ht="76.5">
      <c r="D54" s="15" t="s">
        <v>1620</v>
      </c>
    </row>
    <row r="55" spans="1:16" ht="12.75">
      <c r="A55" s="7">
        <v>21</v>
      </c>
      <c s="7" t="s">
        <v>1621</v>
      </c>
      <c s="7" t="s">
        <v>44</v>
      </c>
      <c s="7" t="s">
        <v>1622</v>
      </c>
      <c s="7" t="s">
        <v>298</v>
      </c>
      <c s="10">
        <v>473.4</v>
      </c>
      <c s="14"/>
      <c s="13">
        <f>ROUND((G55*F55),2)</f>
      </c>
      <c r="O55">
        <f>rekapitulace!H8</f>
      </c>
      <c>
        <f>O55/100*H55</f>
      </c>
    </row>
    <row r="56" spans="4:4" ht="51">
      <c r="D56" s="15" t="s">
        <v>1623</v>
      </c>
    </row>
    <row r="57" spans="1:16" ht="12.75">
      <c r="A57" s="7">
        <v>22</v>
      </c>
      <c s="7" t="s">
        <v>1624</v>
      </c>
      <c s="7" t="s">
        <v>44</v>
      </c>
      <c s="7" t="s">
        <v>1625</v>
      </c>
      <c s="7" t="s">
        <v>298</v>
      </c>
      <c s="10">
        <v>174.25</v>
      </c>
      <c s="14"/>
      <c s="13">
        <f>ROUND((G57*F57),2)</f>
      </c>
      <c r="O57">
        <f>rekapitulace!H8</f>
      </c>
      <c>
        <f>O57/100*H57</f>
      </c>
    </row>
    <row r="58" spans="4:4" ht="267.75">
      <c r="D58" s="15" t="s">
        <v>1626</v>
      </c>
    </row>
    <row r="59" spans="1:16" ht="12.75">
      <c r="A59" s="7">
        <v>23</v>
      </c>
      <c s="7" t="s">
        <v>1627</v>
      </c>
      <c s="7" t="s">
        <v>44</v>
      </c>
      <c s="7" t="s">
        <v>1628</v>
      </c>
      <c s="7" t="s">
        <v>298</v>
      </c>
      <c s="10">
        <v>18</v>
      </c>
      <c s="14"/>
      <c s="13">
        <f>ROUND((G59*F59),2)</f>
      </c>
      <c r="O59">
        <f>rekapitulace!H8</f>
      </c>
      <c>
        <f>O59/100*H59</f>
      </c>
    </row>
    <row r="60" spans="4:4" ht="102">
      <c r="D60" s="15" t="s">
        <v>1629</v>
      </c>
    </row>
    <row r="61" spans="1:16" ht="12.75">
      <c r="A61" s="7">
        <v>24</v>
      </c>
      <c s="7" t="s">
        <v>1630</v>
      </c>
      <c s="7" t="s">
        <v>44</v>
      </c>
      <c s="7" t="s">
        <v>1631</v>
      </c>
      <c s="7" t="s">
        <v>298</v>
      </c>
      <c s="10">
        <v>272.5</v>
      </c>
      <c s="14"/>
      <c s="13">
        <f>ROUND((G61*F61),2)</f>
      </c>
      <c r="O61">
        <f>rekapitulace!H8</f>
      </c>
      <c>
        <f>O61/100*H61</f>
      </c>
    </row>
    <row r="62" spans="4:4" ht="76.5">
      <c r="D62" s="15" t="s">
        <v>1632</v>
      </c>
    </row>
    <row r="63" spans="1:16" ht="12.75">
      <c r="A63" s="7">
        <v>25</v>
      </c>
      <c s="7" t="s">
        <v>1633</v>
      </c>
      <c s="7" t="s">
        <v>44</v>
      </c>
      <c s="7" t="s">
        <v>1634</v>
      </c>
      <c s="7" t="s">
        <v>106</v>
      </c>
      <c s="10">
        <v>522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1635</v>
      </c>
    </row>
    <row r="65" spans="1:16" ht="12.75">
      <c r="A65" s="7">
        <v>26</v>
      </c>
      <c s="7" t="s">
        <v>1636</v>
      </c>
      <c s="7" t="s">
        <v>44</v>
      </c>
      <c s="7" t="s">
        <v>1637</v>
      </c>
      <c s="7" t="s">
        <v>106</v>
      </c>
      <c s="10">
        <v>286</v>
      </c>
      <c s="14"/>
      <c s="13">
        <f>ROUND((G65*F65),2)</f>
      </c>
      <c r="O65">
        <f>rekapitulace!H8</f>
      </c>
      <c>
        <f>O65/100*H65</f>
      </c>
    </row>
    <row r="66" spans="4:4" ht="38.25">
      <c r="D66" s="15" t="s">
        <v>1638</v>
      </c>
    </row>
    <row r="67" spans="1:16" ht="12.75">
      <c r="A67" s="7">
        <v>27</v>
      </c>
      <c s="7" t="s">
        <v>1639</v>
      </c>
      <c s="7" t="s">
        <v>59</v>
      </c>
      <c s="7" t="s">
        <v>1640</v>
      </c>
      <c s="7" t="s">
        <v>106</v>
      </c>
      <c s="10">
        <v>111.5</v>
      </c>
      <c s="14"/>
      <c s="13">
        <f>ROUND((G67*F67),2)</f>
      </c>
      <c r="O67">
        <f>rekapitulace!H8</f>
      </c>
      <c>
        <f>O67/100*H67</f>
      </c>
    </row>
    <row r="68" spans="4:4" ht="178.5">
      <c r="D68" s="15" t="s">
        <v>1641</v>
      </c>
    </row>
    <row r="69" spans="1:16" ht="12.75">
      <c r="A69" s="7">
        <v>28</v>
      </c>
      <c s="7" t="s">
        <v>1639</v>
      </c>
      <c s="7" t="s">
        <v>61</v>
      </c>
      <c s="7" t="s">
        <v>1642</v>
      </c>
      <c s="7" t="s">
        <v>106</v>
      </c>
      <c s="10">
        <v>111.5</v>
      </c>
      <c s="14"/>
      <c s="13">
        <f>ROUND((G69*F69),2)</f>
      </c>
      <c r="O69">
        <f>rekapitulace!H8</f>
      </c>
      <c>
        <f>O69/100*H69</f>
      </c>
    </row>
    <row r="70" spans="4:4" ht="165.75">
      <c r="D70" s="15" t="s">
        <v>1643</v>
      </c>
    </row>
    <row r="71" spans="1:16" ht="12.75">
      <c r="A71" s="7">
        <v>29</v>
      </c>
      <c s="7" t="s">
        <v>1639</v>
      </c>
      <c s="7" t="s">
        <v>1644</v>
      </c>
      <c s="7" t="s">
        <v>1645</v>
      </c>
      <c s="7" t="s">
        <v>106</v>
      </c>
      <c s="10">
        <v>337.5</v>
      </c>
      <c s="14"/>
      <c s="13">
        <f>ROUND((G71*F71),2)</f>
      </c>
      <c r="O71">
        <f>rekapitulace!H8</f>
      </c>
      <c>
        <f>O71/100*H71</f>
      </c>
    </row>
    <row r="72" spans="4:4" ht="178.5">
      <c r="D72" s="15" t="s">
        <v>1646</v>
      </c>
    </row>
    <row r="73" spans="1:16" ht="12.75">
      <c r="A73" s="7">
        <v>30</v>
      </c>
      <c s="7" t="s">
        <v>1639</v>
      </c>
      <c s="7" t="s">
        <v>1647</v>
      </c>
      <c s="7" t="s">
        <v>1648</v>
      </c>
      <c s="7" t="s">
        <v>106</v>
      </c>
      <c s="10">
        <v>112.5</v>
      </c>
      <c s="14"/>
      <c s="13">
        <f>ROUND((G73*F73),2)</f>
      </c>
      <c r="O73">
        <f>rekapitulace!H8</f>
      </c>
      <c>
        <f>O73/100*H73</f>
      </c>
    </row>
    <row r="74" spans="4:4" ht="178.5">
      <c r="D74" s="15" t="s">
        <v>1649</v>
      </c>
    </row>
    <row r="75" spans="1:16" ht="12.75">
      <c r="A75" s="7">
        <v>31</v>
      </c>
      <c s="7" t="s">
        <v>1650</v>
      </c>
      <c s="7" t="s">
        <v>44</v>
      </c>
      <c s="7" t="s">
        <v>1651</v>
      </c>
      <c s="7" t="s">
        <v>298</v>
      </c>
      <c s="10">
        <v>315.6</v>
      </c>
      <c s="14"/>
      <c s="13">
        <f>ROUND((G75*F75),2)</f>
      </c>
      <c r="O75">
        <f>rekapitulace!H8</f>
      </c>
      <c>
        <f>O75/100*H75</f>
      </c>
    </row>
    <row r="76" spans="4:4" ht="178.5">
      <c r="D76" s="15" t="s">
        <v>1652</v>
      </c>
    </row>
    <row r="77" spans="1:16" ht="12.75">
      <c r="A77" s="7">
        <v>32</v>
      </c>
      <c s="7" t="s">
        <v>1535</v>
      </c>
      <c s="7" t="s">
        <v>44</v>
      </c>
      <c s="7" t="s">
        <v>1536</v>
      </c>
      <c s="7" t="s">
        <v>298</v>
      </c>
      <c s="10">
        <v>1635.6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1653</v>
      </c>
    </row>
    <row r="79" spans="1:16" ht="12.75">
      <c r="A79" s="7">
        <v>33</v>
      </c>
      <c s="7" t="s">
        <v>429</v>
      </c>
      <c s="7" t="s">
        <v>44</v>
      </c>
      <c s="7" t="s">
        <v>430</v>
      </c>
      <c s="7" t="s">
        <v>298</v>
      </c>
      <c s="10">
        <v>5670.5</v>
      </c>
      <c s="14"/>
      <c s="13">
        <f>ROUND((G79*F79),2)</f>
      </c>
      <c r="O79">
        <f>rekapitulace!H8</f>
      </c>
      <c>
        <f>O79/100*H79</f>
      </c>
    </row>
    <row r="80" spans="4:4" ht="216.75">
      <c r="D80" s="15" t="s">
        <v>1654</v>
      </c>
    </row>
    <row r="81" spans="1:16" ht="12.75">
      <c r="A81" s="7">
        <v>34</v>
      </c>
      <c s="7" t="s">
        <v>1655</v>
      </c>
      <c s="7" t="s">
        <v>44</v>
      </c>
      <c s="7" t="s">
        <v>1656</v>
      </c>
      <c s="7" t="s">
        <v>298</v>
      </c>
      <c s="10">
        <v>173.75</v>
      </c>
      <c s="14"/>
      <c s="13">
        <f>ROUND((G81*F81),2)</f>
      </c>
      <c r="O81">
        <f>rekapitulace!H8</f>
      </c>
      <c>
        <f>O81/100*H81</f>
      </c>
    </row>
    <row r="82" spans="4:4" ht="178.5">
      <c r="D82" s="15" t="s">
        <v>1657</v>
      </c>
    </row>
    <row r="83" spans="1:16" ht="12.75">
      <c r="A83" s="7">
        <v>35</v>
      </c>
      <c s="7" t="s">
        <v>432</v>
      </c>
      <c s="7" t="s">
        <v>44</v>
      </c>
      <c s="7" t="s">
        <v>433</v>
      </c>
      <c s="7" t="s">
        <v>298</v>
      </c>
      <c s="10">
        <v>2639.7</v>
      </c>
      <c s="14"/>
      <c s="13">
        <f>ROUND((G83*F83),2)</f>
      </c>
      <c r="O83">
        <f>rekapitulace!H8</f>
      </c>
      <c>
        <f>O83/100*H83</f>
      </c>
    </row>
    <row r="84" spans="4:4" ht="114.75">
      <c r="D84" s="15" t="s">
        <v>1658</v>
      </c>
    </row>
    <row r="85" spans="1:16" ht="12.75">
      <c r="A85" s="7">
        <v>36</v>
      </c>
      <c s="7" t="s">
        <v>1659</v>
      </c>
      <c s="7" t="s">
        <v>44</v>
      </c>
      <c s="7" t="s">
        <v>1660</v>
      </c>
      <c s="7" t="s">
        <v>298</v>
      </c>
      <c s="10">
        <v>118</v>
      </c>
      <c s="14"/>
      <c s="13">
        <f>ROUND((G85*F85),2)</f>
      </c>
      <c r="O85">
        <f>rekapitulace!H8</f>
      </c>
      <c>
        <f>O85/100*H85</f>
      </c>
    </row>
    <row r="86" spans="4:4" ht="38.25">
      <c r="D86" s="15" t="s">
        <v>1661</v>
      </c>
    </row>
    <row r="87" spans="1:16" ht="12.75">
      <c r="A87" s="7">
        <v>37</v>
      </c>
      <c s="7" t="s">
        <v>1662</v>
      </c>
      <c s="7" t="s">
        <v>44</v>
      </c>
      <c s="7" t="s">
        <v>1663</v>
      </c>
      <c s="7" t="s">
        <v>298</v>
      </c>
      <c s="10">
        <v>9.145</v>
      </c>
      <c s="14"/>
      <c s="13">
        <f>ROUND((G87*F87),2)</f>
      </c>
      <c r="O87">
        <f>rekapitulace!H8</f>
      </c>
      <c>
        <f>O87/100*H87</f>
      </c>
    </row>
    <row r="88" spans="4:4" ht="89.25">
      <c r="D88" s="15" t="s">
        <v>1664</v>
      </c>
    </row>
    <row r="89" spans="1:16" ht="12.75">
      <c r="A89" s="7">
        <v>38</v>
      </c>
      <c s="7" t="s">
        <v>1665</v>
      </c>
      <c s="7" t="s">
        <v>44</v>
      </c>
      <c s="7" t="s">
        <v>1666</v>
      </c>
      <c s="7" t="s">
        <v>298</v>
      </c>
      <c s="10">
        <v>2639.7</v>
      </c>
      <c s="14"/>
      <c s="13">
        <f>ROUND((G89*F89),2)</f>
      </c>
      <c r="O89">
        <f>rekapitulace!H8</f>
      </c>
      <c>
        <f>O89/100*H89</f>
      </c>
    </row>
    <row r="90" spans="4:4" ht="216.75">
      <c r="D90" s="15" t="s">
        <v>1667</v>
      </c>
    </row>
    <row r="91" spans="1:16" ht="12.75">
      <c r="A91" s="7">
        <v>39</v>
      </c>
      <c s="7" t="s">
        <v>438</v>
      </c>
      <c s="7" t="s">
        <v>44</v>
      </c>
      <c s="7" t="s">
        <v>439</v>
      </c>
      <c s="7" t="s">
        <v>298</v>
      </c>
      <c s="10">
        <v>7607</v>
      </c>
      <c s="14"/>
      <c s="13">
        <f>ROUND((G91*F91),2)</f>
      </c>
      <c r="O91">
        <f>rekapitulace!H8</f>
      </c>
      <c>
        <f>O91/100*H91</f>
      </c>
    </row>
    <row r="92" spans="4:4" ht="408">
      <c r="D92" s="15" t="s">
        <v>1668</v>
      </c>
    </row>
    <row r="93" spans="1:16" ht="12.75" customHeight="1">
      <c r="A93" s="16"/>
      <c s="16"/>
      <c s="16" t="s">
        <v>24</v>
      </c>
      <c s="16" t="s">
        <v>428</v>
      </c>
      <c s="16"/>
      <c s="16"/>
      <c s="16"/>
      <c s="16">
        <f>SUM(H27:H92)</f>
      </c>
      <c r="P93">
        <f>ROUND(SUM(P27:P92),2)</f>
      </c>
    </row>
    <row r="95" spans="1:8" ht="12.75" customHeight="1">
      <c r="A95" s="9"/>
      <c s="9"/>
      <c s="9" t="s">
        <v>83</v>
      </c>
      <c s="9" t="s">
        <v>82</v>
      </c>
      <c s="9"/>
      <c s="11"/>
      <c s="9"/>
      <c s="11"/>
    </row>
    <row r="96" spans="1:16" ht="12.75">
      <c r="A96" s="7">
        <v>40</v>
      </c>
      <c s="7" t="s">
        <v>793</v>
      </c>
      <c s="7" t="s">
        <v>59</v>
      </c>
      <c s="7" t="s">
        <v>1669</v>
      </c>
      <c s="7" t="s">
        <v>106</v>
      </c>
      <c s="10">
        <v>4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402</v>
      </c>
    </row>
    <row r="98" spans="1:16" ht="12.75">
      <c r="A98" s="7">
        <v>41</v>
      </c>
      <c s="7" t="s">
        <v>793</v>
      </c>
      <c s="7" t="s">
        <v>61</v>
      </c>
      <c s="7" t="s">
        <v>1670</v>
      </c>
      <c s="7" t="s">
        <v>106</v>
      </c>
      <c s="10">
        <v>57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1671</v>
      </c>
    </row>
    <row r="100" spans="1:16" ht="12.75">
      <c r="A100" s="7">
        <v>42</v>
      </c>
      <c s="7" t="s">
        <v>1672</v>
      </c>
      <c s="7" t="s">
        <v>59</v>
      </c>
      <c s="7" t="s">
        <v>1673</v>
      </c>
      <c s="7" t="s">
        <v>68</v>
      </c>
      <c s="10">
        <v>9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1674</v>
      </c>
    </row>
    <row r="102" spans="1:16" ht="12.75">
      <c r="A102" s="7">
        <v>43</v>
      </c>
      <c s="7" t="s">
        <v>1672</v>
      </c>
      <c s="7" t="s">
        <v>61</v>
      </c>
      <c s="7" t="s">
        <v>1675</v>
      </c>
      <c s="7" t="s">
        <v>68</v>
      </c>
      <c s="10">
        <v>11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1676</v>
      </c>
    </row>
    <row r="104" spans="1:16" ht="12.75">
      <c r="A104" s="7">
        <v>44</v>
      </c>
      <c s="7" t="s">
        <v>1677</v>
      </c>
      <c s="7" t="s">
        <v>44</v>
      </c>
      <c s="7" t="s">
        <v>1678</v>
      </c>
      <c s="7" t="s">
        <v>68</v>
      </c>
      <c s="10">
        <v>17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1679</v>
      </c>
    </row>
    <row r="106" spans="1:16" ht="12.75">
      <c r="A106" s="7">
        <v>45</v>
      </c>
      <c s="7" t="s">
        <v>1680</v>
      </c>
      <c s="7" t="s">
        <v>44</v>
      </c>
      <c s="7" t="s">
        <v>1681</v>
      </c>
      <c s="7" t="s">
        <v>68</v>
      </c>
      <c s="10">
        <v>4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94</v>
      </c>
    </row>
    <row r="108" spans="1:16" ht="12.75">
      <c r="A108" s="7">
        <v>46</v>
      </c>
      <c s="7" t="s">
        <v>1682</v>
      </c>
      <c s="7" t="s">
        <v>44</v>
      </c>
      <c s="7" t="s">
        <v>1683</v>
      </c>
      <c s="7" t="s">
        <v>298</v>
      </c>
      <c s="10">
        <v>600</v>
      </c>
      <c s="14"/>
      <c s="13">
        <f>ROUND((G108*F108),2)</f>
      </c>
      <c r="O108">
        <f>rekapitulace!H8</f>
      </c>
      <c>
        <f>O108/100*H108</f>
      </c>
    </row>
    <row r="109" spans="4:4" ht="242.25">
      <c r="D109" s="15" t="s">
        <v>1684</v>
      </c>
    </row>
    <row r="110" spans="1:16" ht="12.75">
      <c r="A110" s="7">
        <v>47</v>
      </c>
      <c s="7" t="s">
        <v>1685</v>
      </c>
      <c s="7" t="s">
        <v>44</v>
      </c>
      <c s="7" t="s">
        <v>1686</v>
      </c>
      <c s="7" t="s">
        <v>298</v>
      </c>
      <c s="10">
        <v>928</v>
      </c>
      <c s="14"/>
      <c s="13">
        <f>ROUND((G110*F110),2)</f>
      </c>
      <c r="O110">
        <f>rekapitulace!H8</f>
      </c>
      <c>
        <f>O110/100*H110</f>
      </c>
    </row>
    <row r="111" spans="4:4" ht="165.75">
      <c r="D111" s="15" t="s">
        <v>1687</v>
      </c>
    </row>
    <row r="112" spans="1:16" ht="12.75">
      <c r="A112" s="7">
        <v>48</v>
      </c>
      <c s="7" t="s">
        <v>1688</v>
      </c>
      <c s="7" t="s">
        <v>44</v>
      </c>
      <c s="7" t="s">
        <v>1689</v>
      </c>
      <c s="7" t="s">
        <v>106</v>
      </c>
      <c s="10">
        <v>796</v>
      </c>
      <c s="14"/>
      <c s="13">
        <f>ROUND((G112*F112),2)</f>
      </c>
      <c r="O112">
        <f>rekapitulace!H8</f>
      </c>
      <c>
        <f>O112/100*H112</f>
      </c>
    </row>
    <row r="113" spans="4:4" ht="38.25">
      <c r="D113" s="15" t="s">
        <v>1690</v>
      </c>
    </row>
    <row r="114" spans="1:16" ht="12.75">
      <c r="A114" s="7">
        <v>49</v>
      </c>
      <c s="7" t="s">
        <v>1691</v>
      </c>
      <c s="7" t="s">
        <v>44</v>
      </c>
      <c s="7" t="s">
        <v>1692</v>
      </c>
      <c s="7" t="s">
        <v>106</v>
      </c>
      <c s="10">
        <v>256</v>
      </c>
      <c s="14"/>
      <c s="13">
        <f>ROUND((G114*F114),2)</f>
      </c>
      <c r="O114">
        <f>rekapitulace!H8</f>
      </c>
      <c>
        <f>O114/100*H114</f>
      </c>
    </row>
    <row r="115" spans="4:4" ht="38.25">
      <c r="D115" s="15" t="s">
        <v>1693</v>
      </c>
    </row>
    <row r="116" spans="1:16" ht="12.75">
      <c r="A116" s="7">
        <v>50</v>
      </c>
      <c s="7" t="s">
        <v>1694</v>
      </c>
      <c s="7" t="s">
        <v>44</v>
      </c>
      <c s="7" t="s">
        <v>1695</v>
      </c>
      <c s="7" t="s">
        <v>106</v>
      </c>
      <c s="10">
        <v>240</v>
      </c>
      <c s="14"/>
      <c s="13">
        <f>ROUND((G116*F116),2)</f>
      </c>
      <c r="O116">
        <f>rekapitulace!H8</f>
      </c>
      <c>
        <f>O116/100*H116</f>
      </c>
    </row>
    <row r="117" spans="4:4" ht="38.25">
      <c r="D117" s="15" t="s">
        <v>1696</v>
      </c>
    </row>
    <row r="118" spans="1:16" ht="12.75">
      <c r="A118" s="7">
        <v>51</v>
      </c>
      <c s="7" t="s">
        <v>1697</v>
      </c>
      <c s="7" t="s">
        <v>44</v>
      </c>
      <c s="7" t="s">
        <v>1698</v>
      </c>
      <c s="7" t="s">
        <v>46</v>
      </c>
      <c s="10">
        <v>2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1699</v>
      </c>
    </row>
    <row r="120" spans="1:16" ht="12.75">
      <c r="A120" s="7">
        <v>52</v>
      </c>
      <c s="7" t="s">
        <v>1700</v>
      </c>
      <c s="7" t="s">
        <v>44</v>
      </c>
      <c s="7" t="s">
        <v>1701</v>
      </c>
      <c s="7" t="s">
        <v>298</v>
      </c>
      <c s="10">
        <v>32.32</v>
      </c>
      <c s="14"/>
      <c s="13">
        <f>ROUND((G120*F120),2)</f>
      </c>
      <c r="O120">
        <f>rekapitulace!H8</f>
      </c>
      <c>
        <f>O120/100*H120</f>
      </c>
    </row>
    <row r="121" spans="4:4" ht="165.75">
      <c r="D121" s="15" t="s">
        <v>1702</v>
      </c>
    </row>
    <row r="122" spans="1:16" ht="12.75">
      <c r="A122" s="7">
        <v>53</v>
      </c>
      <c s="7" t="s">
        <v>1703</v>
      </c>
      <c s="7" t="s">
        <v>44</v>
      </c>
      <c s="7" t="s">
        <v>1704</v>
      </c>
      <c s="7" t="s">
        <v>298</v>
      </c>
      <c s="10">
        <v>24.6</v>
      </c>
      <c s="14"/>
      <c s="13">
        <f>ROUND((G122*F122),2)</f>
      </c>
      <c r="O122">
        <f>rekapitulace!H8</f>
      </c>
      <c>
        <f>O122/100*H122</f>
      </c>
    </row>
    <row r="123" spans="4:4" ht="191.25">
      <c r="D123" s="15" t="s">
        <v>1705</v>
      </c>
    </row>
    <row r="124" spans="1:16" ht="12.75">
      <c r="A124" s="7">
        <v>54</v>
      </c>
      <c s="7" t="s">
        <v>810</v>
      </c>
      <c s="7" t="s">
        <v>44</v>
      </c>
      <c s="7" t="s">
        <v>1045</v>
      </c>
      <c s="7" t="s">
        <v>298</v>
      </c>
      <c s="10">
        <v>183.915</v>
      </c>
      <c s="14"/>
      <c s="13">
        <f>ROUND((G124*F124),2)</f>
      </c>
      <c r="O124">
        <f>rekapitulace!H8</f>
      </c>
      <c>
        <f>O124/100*H124</f>
      </c>
    </row>
    <row r="125" spans="4:4" ht="369.75">
      <c r="D125" s="15" t="s">
        <v>1706</v>
      </c>
    </row>
    <row r="126" spans="1:16" ht="12.75">
      <c r="A126" s="7">
        <v>55</v>
      </c>
      <c s="7" t="s">
        <v>1707</v>
      </c>
      <c s="7" t="s">
        <v>44</v>
      </c>
      <c s="7" t="s">
        <v>1708</v>
      </c>
      <c s="7" t="s">
        <v>106</v>
      </c>
      <c s="10">
        <v>7</v>
      </c>
      <c s="14"/>
      <c s="13">
        <f>ROUND((G126*F126),2)</f>
      </c>
      <c r="O126">
        <f>rekapitulace!H8</f>
      </c>
      <c>
        <f>O126/100*H126</f>
      </c>
    </row>
    <row r="127" spans="4:4" ht="38.25">
      <c r="D127" s="15" t="s">
        <v>1709</v>
      </c>
    </row>
    <row r="128" spans="1:16" ht="12.75">
      <c r="A128" s="7">
        <v>56</v>
      </c>
      <c s="7" t="s">
        <v>1710</v>
      </c>
      <c s="7" t="s">
        <v>44</v>
      </c>
      <c s="7" t="s">
        <v>1711</v>
      </c>
      <c s="7" t="s">
        <v>106</v>
      </c>
      <c s="10">
        <v>18</v>
      </c>
      <c s="14"/>
      <c s="13">
        <f>ROUND((G128*F128),2)</f>
      </c>
      <c r="O128">
        <f>rekapitulace!H8</f>
      </c>
      <c>
        <f>O128/100*H128</f>
      </c>
    </row>
    <row r="129" spans="4:4" ht="38.25">
      <c r="D129" s="15" t="s">
        <v>1712</v>
      </c>
    </row>
    <row r="130" spans="1:16" ht="12.75">
      <c r="A130" s="7">
        <v>57</v>
      </c>
      <c s="7" t="s">
        <v>1713</v>
      </c>
      <c s="7" t="s">
        <v>44</v>
      </c>
      <c s="7" t="s">
        <v>1714</v>
      </c>
      <c s="7" t="s">
        <v>106</v>
      </c>
      <c s="10">
        <v>15.4</v>
      </c>
      <c s="14"/>
      <c s="13">
        <f>ROUND((G130*F130),2)</f>
      </c>
      <c r="O130">
        <f>rekapitulace!H8</f>
      </c>
      <c>
        <f>O130/100*H130</f>
      </c>
    </row>
    <row r="131" spans="4:4" ht="153">
      <c r="D131" s="15" t="s">
        <v>1715</v>
      </c>
    </row>
    <row r="132" spans="1:16" ht="12.75">
      <c r="A132" s="7">
        <v>58</v>
      </c>
      <c s="7" t="s">
        <v>1147</v>
      </c>
      <c s="7" t="s">
        <v>44</v>
      </c>
      <c s="7" t="s">
        <v>1148</v>
      </c>
      <c s="7" t="s">
        <v>68</v>
      </c>
      <c s="10">
        <v>2</v>
      </c>
      <c s="14"/>
      <c s="13">
        <f>ROUND((G132*F132),2)</f>
      </c>
      <c r="O132">
        <f>rekapitulace!H8</f>
      </c>
      <c>
        <f>O132/100*H132</f>
      </c>
    </row>
    <row r="133" spans="4:4" ht="25.5">
      <c r="D133" s="15" t="s">
        <v>102</v>
      </c>
    </row>
    <row r="134" spans="1:16" ht="12.75" customHeight="1">
      <c r="A134" s="16"/>
      <c s="16"/>
      <c s="16" t="s">
        <v>83</v>
      </c>
      <c s="16" t="s">
        <v>82</v>
      </c>
      <c s="16"/>
      <c s="16"/>
      <c s="16"/>
      <c s="16">
        <f>SUM(H96:H133)</f>
      </c>
      <c r="P134">
        <f>ROUND(SUM(P96:P133),2)</f>
      </c>
    </row>
    <row r="136" spans="1:16" ht="12.75" customHeight="1">
      <c r="A136" s="16"/>
      <c s="16"/>
      <c s="16"/>
      <c s="16" t="s">
        <v>63</v>
      </c>
      <c s="16"/>
      <c s="16"/>
      <c s="16"/>
      <c s="16">
        <f>+H24+H93+H134</f>
      </c>
      <c r="P136">
        <f>+P24+P93+P134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1566</v>
      </c>
      <c s="5" t="s">
        <v>1567</v>
      </c>
      <c s="5"/>
    </row>
    <row r="6" spans="1:5" ht="12.75" customHeight="1">
      <c r="A6" t="s">
        <v>17</v>
      </c>
      <c r="C6" s="5" t="s">
        <v>1716</v>
      </c>
      <c s="5" t="s">
        <v>1717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2670.1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1718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2655.9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1719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429</v>
      </c>
      <c s="7" t="s">
        <v>44</v>
      </c>
      <c s="7" t="s">
        <v>430</v>
      </c>
      <c s="7" t="s">
        <v>298</v>
      </c>
      <c s="10">
        <v>2655.9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1720</v>
      </c>
    </row>
    <row r="21" spans="1:16" ht="12.75">
      <c r="A21" s="7">
        <v>4</v>
      </c>
      <c s="7" t="s">
        <v>432</v>
      </c>
      <c s="7" t="s">
        <v>59</v>
      </c>
      <c s="7" t="s">
        <v>541</v>
      </c>
      <c s="7" t="s">
        <v>298</v>
      </c>
      <c s="10">
        <v>960.4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1721</v>
      </c>
    </row>
    <row r="23" spans="1:16" ht="12.75">
      <c r="A23" s="7">
        <v>5</v>
      </c>
      <c s="7" t="s">
        <v>432</v>
      </c>
      <c s="7" t="s">
        <v>61</v>
      </c>
      <c s="7" t="s">
        <v>433</v>
      </c>
      <c s="7" t="s">
        <v>298</v>
      </c>
      <c s="10">
        <v>2655.9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1722</v>
      </c>
    </row>
    <row r="25" spans="1:16" ht="12.75">
      <c r="A25" s="7">
        <v>6</v>
      </c>
      <c s="7" t="s">
        <v>435</v>
      </c>
      <c s="7" t="s">
        <v>44</v>
      </c>
      <c s="7" t="s">
        <v>436</v>
      </c>
      <c s="7" t="s">
        <v>298</v>
      </c>
      <c s="10">
        <v>14.1</v>
      </c>
      <c s="14"/>
      <c s="13">
        <f>ROUND((G25*F25),2)</f>
      </c>
      <c r="O25">
        <f>rekapitulace!H8</f>
      </c>
      <c>
        <f>O25/100*H25</f>
      </c>
    </row>
    <row r="26" spans="4:4" ht="191.25">
      <c r="D26" s="15" t="s">
        <v>1723</v>
      </c>
    </row>
    <row r="27" spans="1:16" ht="12.75">
      <c r="A27" s="7">
        <v>7</v>
      </c>
      <c s="7" t="s">
        <v>438</v>
      </c>
      <c s="7" t="s">
        <v>44</v>
      </c>
      <c s="7" t="s">
        <v>439</v>
      </c>
      <c s="7" t="s">
        <v>298</v>
      </c>
      <c s="10">
        <v>2670.1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1724</v>
      </c>
    </row>
    <row r="29" spans="1:16" ht="12.75">
      <c r="A29" s="7">
        <v>8</v>
      </c>
      <c s="7" t="s">
        <v>441</v>
      </c>
      <c s="7" t="s">
        <v>44</v>
      </c>
      <c s="7" t="s">
        <v>442</v>
      </c>
      <c s="7" t="s">
        <v>298</v>
      </c>
      <c s="10">
        <v>2655.9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1725</v>
      </c>
    </row>
    <row r="31" spans="1:16" ht="12.75">
      <c r="A31" s="7">
        <v>9</v>
      </c>
      <c s="7" t="s">
        <v>1726</v>
      </c>
      <c s="7" t="s">
        <v>44</v>
      </c>
      <c s="7" t="s">
        <v>1727</v>
      </c>
      <c s="7" t="s">
        <v>298</v>
      </c>
      <c s="10">
        <v>23.68</v>
      </c>
      <c s="14"/>
      <c s="13">
        <f>ROUND((G31*F31),2)</f>
      </c>
      <c r="O31">
        <f>rekapitulace!H8</f>
      </c>
      <c>
        <f>O31/100*H31</f>
      </c>
    </row>
    <row r="32" spans="4:4" ht="127.5">
      <c r="D32" s="15" t="s">
        <v>1728</v>
      </c>
    </row>
    <row r="33" spans="1:16" ht="12.75">
      <c r="A33" s="7">
        <v>10</v>
      </c>
      <c s="7" t="s">
        <v>447</v>
      </c>
      <c s="7" t="s">
        <v>44</v>
      </c>
      <c s="7" t="s">
        <v>448</v>
      </c>
      <c s="7" t="s">
        <v>298</v>
      </c>
      <c s="10">
        <v>11.16</v>
      </c>
      <c s="14"/>
      <c s="13">
        <f>ROUND((G33*F33),2)</f>
      </c>
      <c r="O33">
        <f>rekapitulace!H8</f>
      </c>
      <c>
        <f>O33/100*H33</f>
      </c>
    </row>
    <row r="34" spans="4:4" ht="242.25">
      <c r="D34" s="15" t="s">
        <v>1729</v>
      </c>
    </row>
    <row r="35" spans="1:16" ht="12.75">
      <c r="A35" s="7">
        <v>11</v>
      </c>
      <c s="7" t="s">
        <v>450</v>
      </c>
      <c s="7" t="s">
        <v>44</v>
      </c>
      <c s="7" t="s">
        <v>451</v>
      </c>
      <c s="7" t="s">
        <v>452</v>
      </c>
      <c s="10">
        <v>5311.8</v>
      </c>
      <c s="14"/>
      <c s="13">
        <f>ROUND((G35*F35),2)</f>
      </c>
      <c r="O35">
        <f>rekapitulace!H8</f>
      </c>
      <c>
        <f>O35/100*H35</f>
      </c>
    </row>
    <row r="36" spans="4:4" ht="178.5">
      <c r="D36" s="15" t="s">
        <v>1730</v>
      </c>
    </row>
    <row r="37" spans="1:16" ht="12.75">
      <c r="A37" s="7">
        <v>12</v>
      </c>
      <c s="7" t="s">
        <v>914</v>
      </c>
      <c s="7" t="s">
        <v>44</v>
      </c>
      <c s="7" t="s">
        <v>915</v>
      </c>
      <c s="7" t="s">
        <v>298</v>
      </c>
      <c s="10">
        <v>202.8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1731</v>
      </c>
    </row>
    <row r="39" spans="1:16" ht="12.75">
      <c r="A39" s="7">
        <v>13</v>
      </c>
      <c s="7" t="s">
        <v>547</v>
      </c>
      <c s="7" t="s">
        <v>44</v>
      </c>
      <c s="7" t="s">
        <v>548</v>
      </c>
      <c s="7" t="s">
        <v>298</v>
      </c>
      <c s="10">
        <v>757.6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1732</v>
      </c>
    </row>
    <row r="41" spans="1:16" ht="12.75" customHeight="1">
      <c r="A41" s="16"/>
      <c s="16"/>
      <c s="16" t="s">
        <v>24</v>
      </c>
      <c s="16" t="s">
        <v>428</v>
      </c>
      <c s="16"/>
      <c s="16"/>
      <c s="16"/>
      <c s="16">
        <f>SUM(H19:H40)</f>
      </c>
      <c r="P41">
        <f>ROUND(SUM(P19:P40),2)</f>
      </c>
    </row>
    <row r="43" spans="1:8" ht="12.75" customHeight="1">
      <c r="A43" s="9"/>
      <c s="9"/>
      <c s="9" t="s">
        <v>34</v>
      </c>
      <c s="9" t="s">
        <v>454</v>
      </c>
      <c s="9"/>
      <c s="11"/>
      <c s="9"/>
      <c s="11"/>
    </row>
    <row r="44" spans="1:16" ht="12.75">
      <c r="A44" s="7">
        <v>14</v>
      </c>
      <c s="7" t="s">
        <v>455</v>
      </c>
      <c s="7" t="s">
        <v>44</v>
      </c>
      <c s="7" t="s">
        <v>456</v>
      </c>
      <c s="7" t="s">
        <v>106</v>
      </c>
      <c s="10">
        <v>951</v>
      </c>
      <c s="14"/>
      <c s="13">
        <f>ROUND((G44*F44),2)</f>
      </c>
      <c r="O44">
        <f>rekapitulace!H8</f>
      </c>
      <c>
        <f>O44/100*H44</f>
      </c>
    </row>
    <row r="45" spans="4:4" ht="63.75">
      <c r="D45" s="15" t="s">
        <v>1733</v>
      </c>
    </row>
    <row r="46" spans="1:16" ht="12.75">
      <c r="A46" s="7">
        <v>15</v>
      </c>
      <c s="7" t="s">
        <v>1734</v>
      </c>
      <c s="7" t="s">
        <v>44</v>
      </c>
      <c s="7" t="s">
        <v>1735</v>
      </c>
      <c s="7" t="s">
        <v>298</v>
      </c>
      <c s="10">
        <v>600</v>
      </c>
      <c s="14"/>
      <c s="13">
        <f>ROUND((G46*F46),2)</f>
      </c>
      <c r="O46">
        <f>rekapitulace!H8</f>
      </c>
      <c>
        <f>O46/100*H46</f>
      </c>
    </row>
    <row r="47" spans="4:4" ht="191.25">
      <c r="D47" s="15" t="s">
        <v>1736</v>
      </c>
    </row>
    <row r="48" spans="1:16" ht="12.75">
      <c r="A48" s="7">
        <v>16</v>
      </c>
      <c s="7" t="s">
        <v>1737</v>
      </c>
      <c s="7" t="s">
        <v>44</v>
      </c>
      <c s="7" t="s">
        <v>1738</v>
      </c>
      <c s="7" t="s">
        <v>452</v>
      </c>
      <c s="10">
        <v>7302.8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1739</v>
      </c>
    </row>
    <row r="50" spans="1:16" ht="12.75">
      <c r="A50" s="7">
        <v>17</v>
      </c>
      <c s="7" t="s">
        <v>1740</v>
      </c>
      <c s="7" t="s">
        <v>44</v>
      </c>
      <c s="7" t="s">
        <v>1741</v>
      </c>
      <c s="7" t="s">
        <v>452</v>
      </c>
      <c s="10">
        <v>2400</v>
      </c>
      <c s="14"/>
      <c s="13">
        <f>ROUND((G50*F50),2)</f>
      </c>
      <c r="O50">
        <f>rekapitulace!H8</f>
      </c>
      <c>
        <f>O50/100*H50</f>
      </c>
    </row>
    <row r="51" spans="4:4" ht="165.75">
      <c r="D51" s="15" t="s">
        <v>1742</v>
      </c>
    </row>
    <row r="52" spans="1:16" ht="12.75" customHeight="1">
      <c r="A52" s="16"/>
      <c s="16"/>
      <c s="16" t="s">
        <v>34</v>
      </c>
      <c s="16" t="s">
        <v>454</v>
      </c>
      <c s="16"/>
      <c s="16"/>
      <c s="16"/>
      <c s="16">
        <f>SUM(H44:H51)</f>
      </c>
      <c r="P52">
        <f>ROUND(SUM(P44:P51),2)</f>
      </c>
    </row>
    <row r="54" spans="1:8" ht="12.75" customHeight="1">
      <c r="A54" s="9"/>
      <c s="9"/>
      <c s="9" t="s">
        <v>36</v>
      </c>
      <c s="9" t="s">
        <v>458</v>
      </c>
      <c s="9"/>
      <c s="11"/>
      <c s="9"/>
      <c s="11"/>
    </row>
    <row r="55" spans="1:16" ht="12.75">
      <c r="A55" s="7">
        <v>18</v>
      </c>
      <c s="7" t="s">
        <v>647</v>
      </c>
      <c s="7" t="s">
        <v>44</v>
      </c>
      <c s="7" t="s">
        <v>648</v>
      </c>
      <c s="7" t="s">
        <v>298</v>
      </c>
      <c s="10">
        <v>0.5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1743</v>
      </c>
    </row>
    <row r="57" spans="1:16" ht="12.75">
      <c r="A57" s="7">
        <v>19</v>
      </c>
      <c s="7" t="s">
        <v>459</v>
      </c>
      <c s="7" t="s">
        <v>44</v>
      </c>
      <c s="7" t="s">
        <v>460</v>
      </c>
      <c s="7" t="s">
        <v>298</v>
      </c>
      <c s="10">
        <v>2.55</v>
      </c>
      <c s="14"/>
      <c s="13">
        <f>ROUND((G57*F57),2)</f>
      </c>
      <c r="O57">
        <f>rekapitulace!H8</f>
      </c>
      <c>
        <f>O57/100*H57</f>
      </c>
    </row>
    <row r="58" spans="4:4" ht="191.25">
      <c r="D58" s="15" t="s">
        <v>1744</v>
      </c>
    </row>
    <row r="59" spans="1:16" ht="12.75" customHeight="1">
      <c r="A59" s="16"/>
      <c s="16"/>
      <c s="16" t="s">
        <v>36</v>
      </c>
      <c s="16" t="s">
        <v>458</v>
      </c>
      <c s="16"/>
      <c s="16"/>
      <c s="16"/>
      <c s="16">
        <f>SUM(H55:H58)</f>
      </c>
      <c r="P59">
        <f>ROUND(SUM(P55:P58),2)</f>
      </c>
    </row>
    <row r="61" spans="1:8" ht="12.75" customHeight="1">
      <c r="A61" s="9"/>
      <c s="9"/>
      <c s="9" t="s">
        <v>37</v>
      </c>
      <c s="9" t="s">
        <v>462</v>
      </c>
      <c s="9"/>
      <c s="11"/>
      <c s="9"/>
      <c s="11"/>
    </row>
    <row r="62" spans="1:16" ht="12.75">
      <c r="A62" s="7">
        <v>20</v>
      </c>
      <c s="7" t="s">
        <v>1745</v>
      </c>
      <c s="7" t="s">
        <v>44</v>
      </c>
      <c s="7" t="s">
        <v>1746</v>
      </c>
      <c s="7" t="s">
        <v>298</v>
      </c>
      <c s="10">
        <v>10.56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1747</v>
      </c>
    </row>
    <row r="64" spans="1:16" ht="12.75">
      <c r="A64" s="7">
        <v>21</v>
      </c>
      <c s="7" t="s">
        <v>1748</v>
      </c>
      <c s="7" t="s">
        <v>44</v>
      </c>
      <c s="7" t="s">
        <v>1749</v>
      </c>
      <c s="7" t="s">
        <v>452</v>
      </c>
      <c s="10">
        <v>4675.8</v>
      </c>
      <c s="14"/>
      <c s="13">
        <f>ROUND((G64*F64),2)</f>
      </c>
      <c r="O64">
        <f>rekapitulace!H8</f>
      </c>
      <c>
        <f>O64/100*H64</f>
      </c>
    </row>
    <row r="65" spans="4:4" ht="216.75">
      <c r="D65" s="15" t="s">
        <v>1750</v>
      </c>
    </row>
    <row r="66" spans="1:16" ht="12.75">
      <c r="A66" s="7">
        <v>22</v>
      </c>
      <c s="7" t="s">
        <v>1751</v>
      </c>
      <c s="7" t="s">
        <v>44</v>
      </c>
      <c s="7" t="s">
        <v>1752</v>
      </c>
      <c s="7" t="s">
        <v>298</v>
      </c>
      <c s="10">
        <v>2087.45</v>
      </c>
      <c s="14"/>
      <c s="13">
        <f>ROUND((G66*F66),2)</f>
      </c>
      <c r="O66">
        <f>rekapitulace!H8</f>
      </c>
      <c>
        <f>O66/100*H66</f>
      </c>
    </row>
    <row r="67" spans="4:4" ht="102">
      <c r="D67" s="15" t="s">
        <v>1753</v>
      </c>
    </row>
    <row r="68" spans="1:16" ht="12.75">
      <c r="A68" s="7">
        <v>23</v>
      </c>
      <c s="7" t="s">
        <v>1754</v>
      </c>
      <c s="7" t="s">
        <v>44</v>
      </c>
      <c s="7" t="s">
        <v>1755</v>
      </c>
      <c s="7" t="s">
        <v>298</v>
      </c>
      <c s="10">
        <v>458.6</v>
      </c>
      <c s="14"/>
      <c s="13">
        <f>ROUND((G68*F68),2)</f>
      </c>
      <c r="O68">
        <f>rekapitulace!H8</f>
      </c>
      <c>
        <f>O68/100*H68</f>
      </c>
    </row>
    <row r="69" spans="4:4" ht="63.75">
      <c r="D69" s="15" t="s">
        <v>1756</v>
      </c>
    </row>
    <row r="70" spans="1:16" ht="12.75">
      <c r="A70" s="7">
        <v>24</v>
      </c>
      <c s="7" t="s">
        <v>1757</v>
      </c>
      <c s="7" t="s">
        <v>44</v>
      </c>
      <c s="7" t="s">
        <v>1758</v>
      </c>
      <c s="7" t="s">
        <v>106</v>
      </c>
      <c s="10">
        <v>342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1759</v>
      </c>
    </row>
    <row r="72" spans="1:16" ht="12.75">
      <c r="A72" s="7">
        <v>25</v>
      </c>
      <c s="7" t="s">
        <v>1760</v>
      </c>
      <c s="7" t="s">
        <v>44</v>
      </c>
      <c s="7" t="s">
        <v>1761</v>
      </c>
      <c s="7" t="s">
        <v>106</v>
      </c>
      <c s="10">
        <v>24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1762</v>
      </c>
    </row>
    <row r="74" spans="1:16" ht="12.75">
      <c r="A74" s="7">
        <v>26</v>
      </c>
      <c s="7" t="s">
        <v>1763</v>
      </c>
      <c s="7" t="s">
        <v>44</v>
      </c>
      <c s="7" t="s">
        <v>1764</v>
      </c>
      <c s="7" t="s">
        <v>106</v>
      </c>
      <c s="10">
        <v>132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1765</v>
      </c>
    </row>
    <row r="76" spans="1:16" ht="12.75">
      <c r="A76" s="7">
        <v>27</v>
      </c>
      <c s="7" t="s">
        <v>1766</v>
      </c>
      <c s="7" t="s">
        <v>44</v>
      </c>
      <c s="7" t="s">
        <v>1767</v>
      </c>
      <c s="7" t="s">
        <v>106</v>
      </c>
      <c s="10">
        <v>817</v>
      </c>
      <c s="14"/>
      <c s="13">
        <f>ROUND((G76*F76),2)</f>
      </c>
      <c r="O76">
        <f>rekapitulace!H8</f>
      </c>
      <c>
        <f>O76/100*H76</f>
      </c>
    </row>
    <row r="77" spans="4:4" ht="89.25">
      <c r="D77" s="15" t="s">
        <v>1768</v>
      </c>
    </row>
    <row r="78" spans="1:16" ht="12.75">
      <c r="A78" s="7">
        <v>28</v>
      </c>
      <c s="7" t="s">
        <v>1769</v>
      </c>
      <c s="7" t="s">
        <v>44</v>
      </c>
      <c s="7" t="s">
        <v>1770</v>
      </c>
      <c s="7" t="s">
        <v>106</v>
      </c>
      <c s="10">
        <v>152.5</v>
      </c>
      <c s="14"/>
      <c s="13">
        <f>ROUND((G78*F78),2)</f>
      </c>
      <c r="O78">
        <f>rekapitulace!H8</f>
      </c>
      <c>
        <f>O78/100*H78</f>
      </c>
    </row>
    <row r="79" spans="4:4" ht="38.25">
      <c r="D79" s="15" t="s">
        <v>1771</v>
      </c>
    </row>
    <row r="80" spans="1:16" ht="12.75">
      <c r="A80" s="7">
        <v>29</v>
      </c>
      <c s="7" t="s">
        <v>1772</v>
      </c>
      <c s="7" t="s">
        <v>44</v>
      </c>
      <c s="7" t="s">
        <v>1773</v>
      </c>
      <c s="7" t="s">
        <v>68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102</v>
      </c>
    </row>
    <row r="82" spans="1:16" ht="12.75">
      <c r="A82" s="7">
        <v>30</v>
      </c>
      <c s="7" t="s">
        <v>1774</v>
      </c>
      <c s="7" t="s">
        <v>44</v>
      </c>
      <c s="7" t="s">
        <v>1775</v>
      </c>
      <c s="7" t="s">
        <v>106</v>
      </c>
      <c s="10">
        <v>1291</v>
      </c>
      <c s="14"/>
      <c s="13">
        <f>ROUND((G82*F82),2)</f>
      </c>
      <c r="O82">
        <f>rekapitulace!H8</f>
      </c>
      <c>
        <f>O82/100*H82</f>
      </c>
    </row>
    <row r="83" spans="4:4" ht="63.75">
      <c r="D83" s="15" t="s">
        <v>1776</v>
      </c>
    </row>
    <row r="84" spans="1:16" ht="12.75">
      <c r="A84" s="7">
        <v>31</v>
      </c>
      <c s="7" t="s">
        <v>1777</v>
      </c>
      <c s="7" t="s">
        <v>44</v>
      </c>
      <c s="7" t="s">
        <v>1778</v>
      </c>
      <c s="7" t="s">
        <v>106</v>
      </c>
      <c s="10">
        <v>24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1503</v>
      </c>
    </row>
    <row r="86" spans="1:16" ht="12.75">
      <c r="A86" s="7">
        <v>32</v>
      </c>
      <c s="7" t="s">
        <v>1779</v>
      </c>
      <c s="7" t="s">
        <v>59</v>
      </c>
      <c s="7" t="s">
        <v>1780</v>
      </c>
      <c s="7" t="s">
        <v>68</v>
      </c>
      <c s="10">
        <v>68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1412</v>
      </c>
    </row>
    <row r="88" spans="1:16" ht="12.75">
      <c r="A88" s="7">
        <v>33</v>
      </c>
      <c s="7" t="s">
        <v>1779</v>
      </c>
      <c s="7" t="s">
        <v>61</v>
      </c>
      <c s="7" t="s">
        <v>1781</v>
      </c>
      <c s="7" t="s">
        <v>68</v>
      </c>
      <c s="10">
        <v>180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1782</v>
      </c>
    </row>
    <row r="90" spans="1:16" ht="12.75">
      <c r="A90" s="7">
        <v>34</v>
      </c>
      <c s="7" t="s">
        <v>1783</v>
      </c>
      <c s="7" t="s">
        <v>44</v>
      </c>
      <c s="7" t="s">
        <v>1784</v>
      </c>
      <c s="7" t="s">
        <v>68</v>
      </c>
      <c s="10">
        <v>10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380</v>
      </c>
    </row>
    <row r="92" spans="1:16" ht="12.75">
      <c r="A92" s="7">
        <v>35</v>
      </c>
      <c s="7" t="s">
        <v>1785</v>
      </c>
      <c s="7" t="s">
        <v>44</v>
      </c>
      <c s="7" t="s">
        <v>1786</v>
      </c>
      <c s="7" t="s">
        <v>106</v>
      </c>
      <c s="10">
        <v>27</v>
      </c>
      <c s="14"/>
      <c s="13">
        <f>ROUND((G92*F92),2)</f>
      </c>
      <c r="O92">
        <f>rekapitulace!H8</f>
      </c>
      <c>
        <f>O92/100*H92</f>
      </c>
    </row>
    <row r="93" spans="4:4" ht="63.75">
      <c r="D93" s="15" t="s">
        <v>1787</v>
      </c>
    </row>
    <row r="94" spans="1:16" ht="12.75">
      <c r="A94" s="7">
        <v>36</v>
      </c>
      <c s="7" t="s">
        <v>1788</v>
      </c>
      <c s="7" t="s">
        <v>44</v>
      </c>
      <c s="7" t="s">
        <v>1789</v>
      </c>
      <c s="7" t="s">
        <v>68</v>
      </c>
      <c s="10">
        <v>248</v>
      </c>
      <c s="14"/>
      <c s="13">
        <f>ROUND((G94*F94),2)</f>
      </c>
      <c r="O94">
        <f>rekapitulace!H8</f>
      </c>
      <c>
        <f>O94/100*H94</f>
      </c>
    </row>
    <row r="95" spans="4:4" ht="140.25">
      <c r="D95" s="15" t="s">
        <v>1790</v>
      </c>
    </row>
    <row r="96" spans="1:16" ht="12.75">
      <c r="A96" s="7">
        <v>37</v>
      </c>
      <c s="7" t="s">
        <v>1791</v>
      </c>
      <c s="7" t="s">
        <v>44</v>
      </c>
      <c s="7" t="s">
        <v>1792</v>
      </c>
      <c s="7" t="s">
        <v>106</v>
      </c>
      <c s="10">
        <v>1325</v>
      </c>
      <c s="14"/>
      <c s="13">
        <f>ROUND((G96*F96),2)</f>
      </c>
      <c r="O96">
        <f>rekapitulace!H8</f>
      </c>
      <c>
        <f>O96/100*H96</f>
      </c>
    </row>
    <row r="97" spans="4:4" ht="89.25">
      <c r="D97" s="15" t="s">
        <v>1793</v>
      </c>
    </row>
    <row r="98" spans="1:16" ht="12.75">
      <c r="A98" s="7">
        <v>38</v>
      </c>
      <c s="7" t="s">
        <v>1794</v>
      </c>
      <c s="7" t="s">
        <v>44</v>
      </c>
      <c s="7" t="s">
        <v>1795</v>
      </c>
      <c s="7" t="s">
        <v>68</v>
      </c>
      <c s="10">
        <v>8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213</v>
      </c>
    </row>
    <row r="100" spans="1:16" ht="12.75">
      <c r="A100" s="7">
        <v>39</v>
      </c>
      <c s="7" t="s">
        <v>1796</v>
      </c>
      <c s="7" t="s">
        <v>44</v>
      </c>
      <c s="7" t="s">
        <v>1797</v>
      </c>
      <c s="7" t="s">
        <v>298</v>
      </c>
      <c s="10">
        <v>32.36</v>
      </c>
      <c s="14"/>
      <c s="13">
        <f>ROUND((G100*F100),2)</f>
      </c>
      <c r="O100">
        <f>rekapitulace!H8</f>
      </c>
      <c>
        <f>O100/100*H100</f>
      </c>
    </row>
    <row r="101" spans="4:4" ht="395.25">
      <c r="D101" s="15" t="s">
        <v>1798</v>
      </c>
    </row>
    <row r="102" spans="1:16" ht="12.75">
      <c r="A102" s="7">
        <v>40</v>
      </c>
      <c s="7" t="s">
        <v>1799</v>
      </c>
      <c s="7" t="s">
        <v>44</v>
      </c>
      <c s="7" t="s">
        <v>1800</v>
      </c>
      <c s="7" t="s">
        <v>452</v>
      </c>
      <c s="10">
        <v>37</v>
      </c>
      <c s="14"/>
      <c s="13">
        <f>ROUND((G102*F102),2)</f>
      </c>
      <c r="O102">
        <f>rekapitulace!H8</f>
      </c>
      <c>
        <f>O102/100*H102</f>
      </c>
    </row>
    <row r="103" spans="4:4" ht="51">
      <c r="D103" s="15" t="s">
        <v>1801</v>
      </c>
    </row>
    <row r="104" spans="1:16" ht="12.75">
      <c r="A104" s="7">
        <v>41</v>
      </c>
      <c s="7" t="s">
        <v>466</v>
      </c>
      <c s="7" t="s">
        <v>44</v>
      </c>
      <c s="7" t="s">
        <v>467</v>
      </c>
      <c s="7" t="s">
        <v>298</v>
      </c>
      <c s="10">
        <v>25.126</v>
      </c>
      <c s="14"/>
      <c s="13">
        <f>ROUND((G104*F104),2)</f>
      </c>
      <c r="O104">
        <f>rekapitulace!H8</f>
      </c>
      <c>
        <f>O104/100*H104</f>
      </c>
    </row>
    <row r="105" spans="4:4" ht="216.75">
      <c r="D105" s="15" t="s">
        <v>1802</v>
      </c>
    </row>
    <row r="106" spans="1:16" ht="12.75">
      <c r="A106" s="7">
        <v>42</v>
      </c>
      <c s="7" t="s">
        <v>1803</v>
      </c>
      <c s="7" t="s">
        <v>44</v>
      </c>
      <c s="7" t="s">
        <v>1804</v>
      </c>
      <c s="7" t="s">
        <v>452</v>
      </c>
      <c s="10">
        <v>4586</v>
      </c>
      <c s="14"/>
      <c s="13">
        <f>ROUND((G106*F106),2)</f>
      </c>
      <c r="O106">
        <f>rekapitulace!H8</f>
      </c>
      <c>
        <f>O106/100*H106</f>
      </c>
    </row>
    <row r="107" spans="4:4" ht="178.5">
      <c r="D107" s="15" t="s">
        <v>1805</v>
      </c>
    </row>
    <row r="108" spans="1:16" ht="12.75">
      <c r="A108" s="7">
        <v>43</v>
      </c>
      <c s="7" t="s">
        <v>554</v>
      </c>
      <c s="7" t="s">
        <v>44</v>
      </c>
      <c s="7" t="s">
        <v>555</v>
      </c>
      <c s="7" t="s">
        <v>452</v>
      </c>
      <c s="10">
        <v>59</v>
      </c>
      <c s="14"/>
      <c s="13">
        <f>ROUND((G108*F108),2)</f>
      </c>
      <c r="O108">
        <f>rekapitulace!H8</f>
      </c>
      <c>
        <f>O108/100*H108</f>
      </c>
    </row>
    <row r="109" spans="4:4" ht="76.5">
      <c r="D109" s="15" t="s">
        <v>1806</v>
      </c>
    </row>
    <row r="110" spans="1:16" ht="12.75">
      <c r="A110" s="7">
        <v>44</v>
      </c>
      <c s="7" t="s">
        <v>474</v>
      </c>
      <c s="7" t="s">
        <v>44</v>
      </c>
      <c s="7" t="s">
        <v>475</v>
      </c>
      <c s="7" t="s">
        <v>452</v>
      </c>
      <c s="10">
        <v>253</v>
      </c>
      <c s="14"/>
      <c s="13">
        <f>ROUND((G110*F110),2)</f>
      </c>
      <c r="O110">
        <f>rekapitulace!H8</f>
      </c>
      <c>
        <f>O110/100*H110</f>
      </c>
    </row>
    <row r="111" spans="4:4" ht="280.5">
      <c r="D111" s="15" t="s">
        <v>1807</v>
      </c>
    </row>
    <row r="112" spans="1:16" ht="12.75">
      <c r="A112" s="7">
        <v>45</v>
      </c>
      <c s="7" t="s">
        <v>1808</v>
      </c>
      <c s="7" t="s">
        <v>44</v>
      </c>
      <c s="7" t="s">
        <v>1809</v>
      </c>
      <c s="7" t="s">
        <v>452</v>
      </c>
      <c s="10">
        <v>59</v>
      </c>
      <c s="14"/>
      <c s="13">
        <f>ROUND((G112*F112),2)</f>
      </c>
      <c r="O112">
        <f>rekapitulace!H8</f>
      </c>
      <c>
        <f>O112/100*H112</f>
      </c>
    </row>
    <row r="113" spans="4:4" ht="76.5">
      <c r="D113" s="15" t="s">
        <v>1806</v>
      </c>
    </row>
    <row r="114" spans="1:16" ht="12.75">
      <c r="A114" s="7">
        <v>46</v>
      </c>
      <c s="7" t="s">
        <v>1810</v>
      </c>
      <c s="7" t="s">
        <v>44</v>
      </c>
      <c s="7" t="s">
        <v>1811</v>
      </c>
      <c s="7" t="s">
        <v>452</v>
      </c>
      <c s="10">
        <v>253</v>
      </c>
      <c s="14"/>
      <c s="13">
        <f>ROUND((G114*F114),2)</f>
      </c>
      <c r="O114">
        <f>rekapitulace!H8</f>
      </c>
      <c>
        <f>O114/100*H114</f>
      </c>
    </row>
    <row r="115" spans="4:4" ht="280.5">
      <c r="D115" s="15" t="s">
        <v>1807</v>
      </c>
    </row>
    <row r="116" spans="1:16" ht="12.75">
      <c r="A116" s="7">
        <v>47</v>
      </c>
      <c s="7" t="s">
        <v>1812</v>
      </c>
      <c s="7" t="s">
        <v>44</v>
      </c>
      <c s="7" t="s">
        <v>1813</v>
      </c>
      <c s="7" t="s">
        <v>452</v>
      </c>
      <c s="10">
        <v>295</v>
      </c>
      <c s="14"/>
      <c s="13">
        <f>ROUND((G116*F116),2)</f>
      </c>
      <c r="O116">
        <f>rekapitulace!H8</f>
      </c>
      <c>
        <f>O116/100*H116</f>
      </c>
    </row>
    <row r="117" spans="4:4" ht="409.5">
      <c r="D117" s="15" t="s">
        <v>1814</v>
      </c>
    </row>
    <row r="118" spans="1:16" ht="12.75">
      <c r="A118" s="7">
        <v>48</v>
      </c>
      <c s="7" t="s">
        <v>1815</v>
      </c>
      <c s="7" t="s">
        <v>44</v>
      </c>
      <c s="7" t="s">
        <v>1816</v>
      </c>
      <c s="7" t="s">
        <v>452</v>
      </c>
      <c s="10">
        <v>8</v>
      </c>
      <c s="14"/>
      <c s="13">
        <f>ROUND((G118*F118),2)</f>
      </c>
      <c r="O118">
        <f>rekapitulace!H8</f>
      </c>
      <c>
        <f>O118/100*H118</f>
      </c>
    </row>
    <row r="119" spans="4:4" ht="51">
      <c r="D119" s="15" t="s">
        <v>1817</v>
      </c>
    </row>
    <row r="120" spans="1:16" ht="12.75">
      <c r="A120" s="7">
        <v>50</v>
      </c>
      <c s="7" t="s">
        <v>486</v>
      </c>
      <c s="7" t="s">
        <v>61</v>
      </c>
      <c s="7" t="s">
        <v>1818</v>
      </c>
      <c s="7" t="s">
        <v>106</v>
      </c>
      <c s="10">
        <v>305</v>
      </c>
      <c s="14"/>
      <c s="13">
        <f>ROUND((G120*F120),2)</f>
      </c>
      <c r="O120">
        <f>rekapitulace!H8</f>
      </c>
      <c>
        <f>O120/100*H120</f>
      </c>
    </row>
    <row r="121" spans="4:4" ht="76.5">
      <c r="D121" s="15" t="s">
        <v>1819</v>
      </c>
    </row>
    <row r="122" spans="1:16" ht="12.75">
      <c r="A122" s="7">
        <v>49</v>
      </c>
      <c s="7" t="s">
        <v>486</v>
      </c>
      <c s="7" t="s">
        <v>59</v>
      </c>
      <c s="7" t="s">
        <v>487</v>
      </c>
      <c s="7" t="s">
        <v>106</v>
      </c>
      <c s="10">
        <v>5</v>
      </c>
      <c s="14"/>
      <c s="13">
        <f>ROUND((G122*F122),2)</f>
      </c>
      <c r="O122">
        <f>rekapitulace!H8</f>
      </c>
      <c>
        <f>O122/100*H122</f>
      </c>
    </row>
    <row r="123" spans="4:4" ht="63.75">
      <c r="D123" s="15" t="s">
        <v>1820</v>
      </c>
    </row>
    <row r="124" spans="1:16" ht="12.75" customHeight="1">
      <c r="A124" s="16"/>
      <c s="16"/>
      <c s="16" t="s">
        <v>37</v>
      </c>
      <c s="16" t="s">
        <v>462</v>
      </c>
      <c s="16"/>
      <c s="16"/>
      <c s="16"/>
      <c s="16">
        <f>SUM(H62:H123)</f>
      </c>
      <c r="P124">
        <f>ROUND(SUM(P62:P123),2)</f>
      </c>
    </row>
    <row r="126" spans="1:8" ht="12.75" customHeight="1">
      <c r="A126" s="9"/>
      <c s="9"/>
      <c s="9" t="s">
        <v>39</v>
      </c>
      <c s="9" t="s">
        <v>583</v>
      </c>
      <c s="9"/>
      <c s="11"/>
      <c s="9"/>
      <c s="11"/>
    </row>
    <row r="127" spans="1:16" ht="12.75">
      <c r="A127" s="7">
        <v>51</v>
      </c>
      <c s="7" t="s">
        <v>1821</v>
      </c>
      <c s="7" t="s">
        <v>44</v>
      </c>
      <c s="7" t="s">
        <v>1822</v>
      </c>
      <c s="7" t="s">
        <v>452</v>
      </c>
      <c s="10">
        <v>236</v>
      </c>
      <c s="14"/>
      <c s="13">
        <f>ROUND((G127*F127),2)</f>
      </c>
      <c r="O127">
        <f>rekapitulace!H8</f>
      </c>
      <c>
        <f>O127/100*H127</f>
      </c>
    </row>
    <row r="128" spans="4:4" ht="357">
      <c r="D128" s="15" t="s">
        <v>1823</v>
      </c>
    </row>
    <row r="129" spans="1:16" ht="12.75" customHeight="1">
      <c r="A129" s="16"/>
      <c s="16"/>
      <c s="16" t="s">
        <v>39</v>
      </c>
      <c s="16" t="s">
        <v>583</v>
      </c>
      <c s="16"/>
      <c s="16"/>
      <c s="16"/>
      <c s="16">
        <f>SUM(H127:H128)</f>
      </c>
      <c r="P129">
        <f>ROUND(SUM(P127:P128),2)</f>
      </c>
    </row>
    <row r="131" spans="1:8" ht="12.75" customHeight="1">
      <c r="A131" s="9"/>
      <c s="9"/>
      <c s="9" t="s">
        <v>40</v>
      </c>
      <c s="9" t="s">
        <v>489</v>
      </c>
      <c s="9"/>
      <c s="11"/>
      <c s="9"/>
      <c s="11"/>
    </row>
    <row r="132" spans="1:16" ht="12.75">
      <c r="A132" s="7">
        <v>52</v>
      </c>
      <c s="7" t="s">
        <v>490</v>
      </c>
      <c s="7" t="s">
        <v>44</v>
      </c>
      <c s="7" t="s">
        <v>1824</v>
      </c>
      <c s="7" t="s">
        <v>106</v>
      </c>
      <c s="10">
        <v>30</v>
      </c>
      <c s="14"/>
      <c s="13">
        <f>ROUND((G132*F132),2)</f>
      </c>
      <c r="O132">
        <f>rekapitulace!H8</f>
      </c>
      <c>
        <f>O132/100*H132</f>
      </c>
    </row>
    <row r="133" spans="4:4" ht="63.75">
      <c r="D133" s="15" t="s">
        <v>1825</v>
      </c>
    </row>
    <row r="134" spans="1:16" ht="12.75">
      <c r="A134" s="7">
        <v>53</v>
      </c>
      <c s="7" t="s">
        <v>677</v>
      </c>
      <c s="7" t="s">
        <v>44</v>
      </c>
      <c s="7" t="s">
        <v>1826</v>
      </c>
      <c s="7" t="s">
        <v>106</v>
      </c>
      <c s="10">
        <v>1.5</v>
      </c>
      <c s="14"/>
      <c s="13">
        <f>ROUND((G134*F134),2)</f>
      </c>
      <c r="O134">
        <f>rekapitulace!H8</f>
      </c>
      <c>
        <f>O134/100*H134</f>
      </c>
    </row>
    <row r="135" spans="4:4" ht="51">
      <c r="D135" s="15" t="s">
        <v>1827</v>
      </c>
    </row>
    <row r="136" spans="1:16" ht="12.75">
      <c r="A136" s="7">
        <v>54</v>
      </c>
      <c s="7" t="s">
        <v>683</v>
      </c>
      <c s="7" t="s">
        <v>44</v>
      </c>
      <c s="7" t="s">
        <v>684</v>
      </c>
      <c s="7" t="s">
        <v>68</v>
      </c>
      <c s="10">
        <v>9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1828</v>
      </c>
    </row>
    <row r="138" spans="1:16" ht="12.75">
      <c r="A138" s="7">
        <v>55</v>
      </c>
      <c s="7" t="s">
        <v>492</v>
      </c>
      <c s="7" t="s">
        <v>59</v>
      </c>
      <c s="7" t="s">
        <v>493</v>
      </c>
      <c s="7" t="s">
        <v>68</v>
      </c>
      <c s="10">
        <v>13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1137</v>
      </c>
    </row>
    <row r="140" spans="1:16" ht="12.75">
      <c r="A140" s="7">
        <v>56</v>
      </c>
      <c s="7" t="s">
        <v>492</v>
      </c>
      <c s="7" t="s">
        <v>61</v>
      </c>
      <c s="7" t="s">
        <v>1829</v>
      </c>
      <c s="7" t="s">
        <v>68</v>
      </c>
      <c s="10">
        <v>2</v>
      </c>
      <c s="14"/>
      <c s="13">
        <f>ROUND((G140*F140),2)</f>
      </c>
      <c r="O140">
        <f>rekapitulace!H8</f>
      </c>
      <c>
        <f>O140/100*H140</f>
      </c>
    </row>
    <row r="141" spans="4:4" ht="51">
      <c r="D141" s="15" t="s">
        <v>1830</v>
      </c>
    </row>
    <row r="142" spans="1:16" ht="12.75">
      <c r="A142" s="7">
        <v>57</v>
      </c>
      <c s="7" t="s">
        <v>689</v>
      </c>
      <c s="7" t="s">
        <v>44</v>
      </c>
      <c s="7" t="s">
        <v>690</v>
      </c>
      <c s="7" t="s">
        <v>68</v>
      </c>
      <c s="10">
        <v>1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133</v>
      </c>
    </row>
    <row r="144" spans="1:16" ht="12.75">
      <c r="A144" s="7">
        <v>58</v>
      </c>
      <c s="7" t="s">
        <v>691</v>
      </c>
      <c s="7" t="s">
        <v>44</v>
      </c>
      <c s="7" t="s">
        <v>692</v>
      </c>
      <c s="7" t="s">
        <v>68</v>
      </c>
      <c s="10">
        <v>1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133</v>
      </c>
    </row>
    <row r="146" spans="1:16" ht="12.75">
      <c r="A146" s="7">
        <v>59</v>
      </c>
      <c s="7" t="s">
        <v>494</v>
      </c>
      <c s="7" t="s">
        <v>44</v>
      </c>
      <c s="7" t="s">
        <v>495</v>
      </c>
      <c s="7" t="s">
        <v>68</v>
      </c>
      <c s="10">
        <v>15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1552</v>
      </c>
    </row>
    <row r="148" spans="1:16" ht="12.75">
      <c r="A148" s="7">
        <v>60</v>
      </c>
      <c s="7" t="s">
        <v>496</v>
      </c>
      <c s="7" t="s">
        <v>44</v>
      </c>
      <c s="7" t="s">
        <v>497</v>
      </c>
      <c s="7" t="s">
        <v>68</v>
      </c>
      <c s="10">
        <v>2</v>
      </c>
      <c s="14"/>
      <c s="13">
        <f>ROUND((G148*F148),2)</f>
      </c>
      <c r="O148">
        <f>rekapitulace!H8</f>
      </c>
      <c>
        <f>O148/100*H148</f>
      </c>
    </row>
    <row r="149" spans="4:4" ht="25.5">
      <c r="D149" s="15" t="s">
        <v>102</v>
      </c>
    </row>
    <row r="150" spans="1:16" ht="12.75">
      <c r="A150" s="7">
        <v>61</v>
      </c>
      <c s="7" t="s">
        <v>498</v>
      </c>
      <c s="7" t="s">
        <v>44</v>
      </c>
      <c s="7" t="s">
        <v>499</v>
      </c>
      <c s="7" t="s">
        <v>106</v>
      </c>
      <c s="10">
        <v>30</v>
      </c>
      <c s="14"/>
      <c s="13">
        <f>ROUND((G150*F150),2)</f>
      </c>
      <c r="O150">
        <f>rekapitulace!H8</f>
      </c>
      <c>
        <f>O150/100*H150</f>
      </c>
    </row>
    <row r="151" spans="4:4" ht="63.75">
      <c r="D151" s="15" t="s">
        <v>1831</v>
      </c>
    </row>
    <row r="152" spans="1:16" ht="12.75">
      <c r="A152" s="7">
        <v>62</v>
      </c>
      <c s="7" t="s">
        <v>693</v>
      </c>
      <c s="7" t="s">
        <v>44</v>
      </c>
      <c s="7" t="s">
        <v>694</v>
      </c>
      <c s="7" t="s">
        <v>106</v>
      </c>
      <c s="10">
        <v>1.5</v>
      </c>
      <c s="14"/>
      <c s="13">
        <f>ROUND((G152*F152),2)</f>
      </c>
      <c r="O152">
        <f>rekapitulace!H8</f>
      </c>
      <c>
        <f>O152/100*H152</f>
      </c>
    </row>
    <row r="153" spans="4:4" ht="63.75">
      <c r="D153" s="15" t="s">
        <v>1832</v>
      </c>
    </row>
    <row r="154" spans="1:16" ht="12.75">
      <c r="A154" s="7">
        <v>63</v>
      </c>
      <c s="7" t="s">
        <v>500</v>
      </c>
      <c s="7" t="s">
        <v>44</v>
      </c>
      <c s="7" t="s">
        <v>501</v>
      </c>
      <c s="7" t="s">
        <v>106</v>
      </c>
      <c s="10">
        <v>31.5</v>
      </c>
      <c s="14"/>
      <c s="13">
        <f>ROUND((G154*F154),2)</f>
      </c>
      <c r="O154">
        <f>rekapitulace!H8</f>
      </c>
      <c>
        <f>O154/100*H154</f>
      </c>
    </row>
    <row r="155" spans="4:4" ht="165.75">
      <c r="D155" s="15" t="s">
        <v>1833</v>
      </c>
    </row>
    <row r="156" spans="1:16" ht="12.75" customHeight="1">
      <c r="A156" s="16"/>
      <c s="16"/>
      <c s="16" t="s">
        <v>40</v>
      </c>
      <c s="16" t="s">
        <v>75</v>
      </c>
      <c s="16"/>
      <c s="16"/>
      <c s="16"/>
      <c s="16">
        <f>SUM(H132:H155)</f>
      </c>
      <c r="P156">
        <f>ROUND(SUM(P132:P155),2)</f>
      </c>
    </row>
    <row r="158" spans="1:8" ht="12.75" customHeight="1">
      <c r="A158" s="9"/>
      <c s="9"/>
      <c s="9" t="s">
        <v>83</v>
      </c>
      <c s="9" t="s">
        <v>82</v>
      </c>
      <c s="9"/>
      <c s="11"/>
      <c s="9"/>
      <c s="11"/>
    </row>
    <row r="159" spans="1:16" ht="12.75">
      <c r="A159" s="7">
        <v>64</v>
      </c>
      <c s="7" t="s">
        <v>503</v>
      </c>
      <c s="7" t="s">
        <v>44</v>
      </c>
      <c s="7" t="s">
        <v>504</v>
      </c>
      <c s="7" t="s">
        <v>68</v>
      </c>
      <c s="10">
        <v>13</v>
      </c>
      <c s="14"/>
      <c s="13">
        <f>ROUND((G159*F159),2)</f>
      </c>
      <c r="O159">
        <f>rekapitulace!H8</f>
      </c>
      <c>
        <f>O159/100*H159</f>
      </c>
    </row>
    <row r="160" spans="4:4" ht="25.5">
      <c r="D160" s="15" t="s">
        <v>1137</v>
      </c>
    </row>
    <row r="161" spans="1:16" ht="12.75">
      <c r="A161" s="7">
        <v>65</v>
      </c>
      <c s="7" t="s">
        <v>506</v>
      </c>
      <c s="7" t="s">
        <v>44</v>
      </c>
      <c s="7" t="s">
        <v>507</v>
      </c>
      <c s="7" t="s">
        <v>68</v>
      </c>
      <c s="10">
        <v>4</v>
      </c>
      <c s="14"/>
      <c s="13">
        <f>ROUND((G161*F161),2)</f>
      </c>
      <c r="O161">
        <f>rekapitulace!H8</f>
      </c>
      <c>
        <f>O161/100*H161</f>
      </c>
    </row>
    <row r="162" spans="4:4" ht="63.75">
      <c r="D162" s="15" t="s">
        <v>1834</v>
      </c>
    </row>
    <row r="163" spans="1:16" ht="12.75">
      <c r="A163" s="7">
        <v>66</v>
      </c>
      <c s="7" t="s">
        <v>509</v>
      </c>
      <c s="7" t="s">
        <v>44</v>
      </c>
      <c s="7" t="s">
        <v>510</v>
      </c>
      <c s="7" t="s">
        <v>68</v>
      </c>
      <c s="10">
        <v>5</v>
      </c>
      <c s="14"/>
      <c s="13">
        <f>ROUND((G163*F163),2)</f>
      </c>
      <c r="O163">
        <f>rekapitulace!H8</f>
      </c>
      <c>
        <f>O163/100*H163</f>
      </c>
    </row>
    <row r="164" spans="4:4" ht="25.5">
      <c r="D164" s="15" t="s">
        <v>164</v>
      </c>
    </row>
    <row r="165" spans="1:16" ht="12.75">
      <c r="A165" s="7">
        <v>67</v>
      </c>
      <c s="7" t="s">
        <v>511</v>
      </c>
      <c s="7" t="s">
        <v>44</v>
      </c>
      <c s="7" t="s">
        <v>512</v>
      </c>
      <c s="7" t="s">
        <v>452</v>
      </c>
      <c s="10">
        <v>3.9</v>
      </c>
      <c s="14"/>
      <c s="13">
        <f>ROUND((G165*F165),2)</f>
      </c>
      <c r="O165">
        <f>rekapitulace!H8</f>
      </c>
      <c>
        <f>O165/100*H165</f>
      </c>
    </row>
    <row r="166" spans="4:4" ht="25.5">
      <c r="D166" s="15" t="s">
        <v>1835</v>
      </c>
    </row>
    <row r="167" spans="1:16" ht="12.75">
      <c r="A167" s="7">
        <v>68</v>
      </c>
      <c s="7" t="s">
        <v>514</v>
      </c>
      <c s="7" t="s">
        <v>44</v>
      </c>
      <c s="7" t="s">
        <v>515</v>
      </c>
      <c s="7" t="s">
        <v>452</v>
      </c>
      <c s="10">
        <v>3.9</v>
      </c>
      <c s="14"/>
      <c s="13">
        <f>ROUND((G167*F167),2)</f>
      </c>
      <c r="O167">
        <f>rekapitulace!H8</f>
      </c>
      <c>
        <f>O167/100*H167</f>
      </c>
    </row>
    <row r="168" spans="4:4" ht="63.75">
      <c r="D168" s="15" t="s">
        <v>1836</v>
      </c>
    </row>
    <row r="169" spans="1:16" ht="12.75">
      <c r="A169" s="7">
        <v>69</v>
      </c>
      <c s="7" t="s">
        <v>1837</v>
      </c>
      <c s="7" t="s">
        <v>44</v>
      </c>
      <c s="7" t="s">
        <v>1838</v>
      </c>
      <c s="7" t="s">
        <v>452</v>
      </c>
      <c s="10">
        <v>4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1839</v>
      </c>
    </row>
    <row r="171" spans="1:16" ht="12.75">
      <c r="A171" s="7">
        <v>70</v>
      </c>
      <c s="7" t="s">
        <v>1840</v>
      </c>
      <c s="7" t="s">
        <v>44</v>
      </c>
      <c s="7" t="s">
        <v>1841</v>
      </c>
      <c s="7" t="s">
        <v>68</v>
      </c>
      <c s="10">
        <v>72</v>
      </c>
      <c s="14"/>
      <c s="13">
        <f>ROUND((G171*F171),2)</f>
      </c>
      <c r="O171">
        <f>rekapitulace!H8</f>
      </c>
      <c>
        <f>O171/100*H171</f>
      </c>
    </row>
    <row r="172" spans="4:4" ht="63.75">
      <c r="D172" s="15" t="s">
        <v>1842</v>
      </c>
    </row>
    <row r="173" spans="1:16" ht="12.75">
      <c r="A173" s="7">
        <v>71</v>
      </c>
      <c s="7" t="s">
        <v>713</v>
      </c>
      <c s="7" t="s">
        <v>44</v>
      </c>
      <c s="7" t="s">
        <v>714</v>
      </c>
      <c s="7" t="s">
        <v>298</v>
      </c>
      <c s="10">
        <v>0.768</v>
      </c>
      <c s="14"/>
      <c s="13">
        <f>ROUND((G173*F173),2)</f>
      </c>
      <c r="O173">
        <f>rekapitulace!H8</f>
      </c>
      <c>
        <f>O173/100*H173</f>
      </c>
    </row>
    <row r="174" spans="4:4" ht="76.5">
      <c r="D174" s="15" t="s">
        <v>1843</v>
      </c>
    </row>
    <row r="175" spans="1:16" ht="12.75">
      <c r="A175" s="7">
        <v>72</v>
      </c>
      <c s="7" t="s">
        <v>594</v>
      </c>
      <c s="7" t="s">
        <v>59</v>
      </c>
      <c s="7" t="s">
        <v>1844</v>
      </c>
      <c s="7" t="s">
        <v>106</v>
      </c>
      <c s="10">
        <v>113</v>
      </c>
      <c s="14"/>
      <c s="13">
        <f>ROUND((G175*F175),2)</f>
      </c>
      <c r="O175">
        <f>rekapitulace!H8</f>
      </c>
      <c>
        <f>O175/100*H175</f>
      </c>
    </row>
    <row r="176" spans="4:4" ht="38.25">
      <c r="D176" s="15" t="s">
        <v>1845</v>
      </c>
    </row>
    <row r="177" spans="1:16" ht="12.75">
      <c r="A177" s="7">
        <v>73</v>
      </c>
      <c s="7" t="s">
        <v>594</v>
      </c>
      <c s="7" t="s">
        <v>61</v>
      </c>
      <c s="7" t="s">
        <v>1846</v>
      </c>
      <c s="7" t="s">
        <v>106</v>
      </c>
      <c s="10">
        <v>714</v>
      </c>
      <c s="14"/>
      <c s="13">
        <f>ROUND((G177*F177),2)</f>
      </c>
      <c r="O177">
        <f>rekapitulace!H8</f>
      </c>
      <c>
        <f>O177/100*H177</f>
      </c>
    </row>
    <row r="178" spans="4:4" ht="38.25">
      <c r="D178" s="15" t="s">
        <v>1847</v>
      </c>
    </row>
    <row r="179" spans="1:16" ht="12.75">
      <c r="A179" s="7">
        <v>74</v>
      </c>
      <c s="7" t="s">
        <v>520</v>
      </c>
      <c s="7" t="s">
        <v>44</v>
      </c>
      <c s="7" t="s">
        <v>521</v>
      </c>
      <c s="7" t="s">
        <v>106</v>
      </c>
      <c s="10">
        <v>5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1848</v>
      </c>
    </row>
    <row r="181" spans="1:16" ht="12.75">
      <c r="A181" s="7">
        <v>76</v>
      </c>
      <c s="7" t="s">
        <v>531</v>
      </c>
      <c s="7" t="s">
        <v>61</v>
      </c>
      <c s="7" t="s">
        <v>1849</v>
      </c>
      <c s="7" t="s">
        <v>106</v>
      </c>
      <c s="10">
        <v>305</v>
      </c>
      <c s="14"/>
      <c s="13">
        <f>ROUND((G181*F181),2)</f>
      </c>
      <c r="O181">
        <f>rekapitulace!H8</f>
      </c>
      <c>
        <f>O181/100*H181</f>
      </c>
    </row>
    <row r="182" spans="4:4" ht="204">
      <c r="D182" s="15" t="s">
        <v>1850</v>
      </c>
    </row>
    <row r="183" spans="1:16" ht="12.75">
      <c r="A183" s="7">
        <v>75</v>
      </c>
      <c s="7" t="s">
        <v>531</v>
      </c>
      <c s="7" t="s">
        <v>59</v>
      </c>
      <c s="7" t="s">
        <v>532</v>
      </c>
      <c s="7" t="s">
        <v>106</v>
      </c>
      <c s="10">
        <v>5</v>
      </c>
      <c s="14"/>
      <c s="13">
        <f>ROUND((G183*F183),2)</f>
      </c>
      <c r="O183">
        <f>rekapitulace!H8</f>
      </c>
      <c>
        <f>O183/100*H183</f>
      </c>
    </row>
    <row r="184" spans="4:4" ht="114.75">
      <c r="D184" s="15" t="s">
        <v>1851</v>
      </c>
    </row>
    <row r="185" spans="1:16" ht="12.75">
      <c r="A185" s="7">
        <v>77</v>
      </c>
      <c s="7" t="s">
        <v>1852</v>
      </c>
      <c s="7" t="s">
        <v>44</v>
      </c>
      <c s="7" t="s">
        <v>1853</v>
      </c>
      <c s="7" t="s">
        <v>106</v>
      </c>
      <c s="10">
        <v>267</v>
      </c>
      <c s="14"/>
      <c s="13">
        <f>ROUND((G185*F185),2)</f>
      </c>
      <c r="O185">
        <f>rekapitulace!H8</f>
      </c>
      <c>
        <f>O185/100*H185</f>
      </c>
    </row>
    <row r="186" spans="4:4" ht="38.25">
      <c r="D186" s="15" t="s">
        <v>1854</v>
      </c>
    </row>
    <row r="187" spans="1:16" ht="12.75">
      <c r="A187" s="7">
        <v>78</v>
      </c>
      <c s="7" t="s">
        <v>1855</v>
      </c>
      <c s="7" t="s">
        <v>59</v>
      </c>
      <c s="7" t="s">
        <v>1856</v>
      </c>
      <c s="7" t="s">
        <v>68</v>
      </c>
      <c s="10">
        <v>1</v>
      </c>
      <c s="14"/>
      <c s="13">
        <f>ROUND((G187*F187),2)</f>
      </c>
      <c r="O187">
        <f>rekapitulace!H8</f>
      </c>
      <c>
        <f>O187/100*H187</f>
      </c>
    </row>
    <row r="188" spans="4:4" ht="25.5">
      <c r="D188" s="15" t="s">
        <v>133</v>
      </c>
    </row>
    <row r="189" spans="1:16" ht="12.75">
      <c r="A189" s="7">
        <v>79</v>
      </c>
      <c s="7" t="s">
        <v>1855</v>
      </c>
      <c s="7" t="s">
        <v>61</v>
      </c>
      <c s="7" t="s">
        <v>1857</v>
      </c>
      <c s="7" t="s">
        <v>68</v>
      </c>
      <c s="10">
        <v>3</v>
      </c>
      <c s="14"/>
      <c s="13">
        <f>ROUND((G189*F189),2)</f>
      </c>
      <c r="O189">
        <f>rekapitulace!H8</f>
      </c>
      <c>
        <f>O189/100*H189</f>
      </c>
    </row>
    <row r="190" spans="4:4" ht="25.5">
      <c r="D190" s="15" t="s">
        <v>72</v>
      </c>
    </row>
    <row r="191" spans="1:16" ht="12.75">
      <c r="A191" s="7">
        <v>80</v>
      </c>
      <c s="7" t="s">
        <v>1855</v>
      </c>
      <c s="7" t="s">
        <v>1644</v>
      </c>
      <c s="7" t="s">
        <v>1858</v>
      </c>
      <c s="7" t="s">
        <v>68</v>
      </c>
      <c s="10">
        <v>1</v>
      </c>
      <c s="14"/>
      <c s="13">
        <f>ROUND((G191*F191),2)</f>
      </c>
      <c r="O191">
        <f>rekapitulace!H8</f>
      </c>
      <c>
        <f>O191/100*H191</f>
      </c>
    </row>
    <row r="192" spans="4:4" ht="25.5">
      <c r="D192" s="15" t="s">
        <v>133</v>
      </c>
    </row>
    <row r="193" spans="1:16" ht="12.75">
      <c r="A193" s="7">
        <v>81</v>
      </c>
      <c s="7" t="s">
        <v>1855</v>
      </c>
      <c s="7" t="s">
        <v>1647</v>
      </c>
      <c s="7" t="s">
        <v>1859</v>
      </c>
      <c s="7" t="s">
        <v>68</v>
      </c>
      <c s="10">
        <v>1</v>
      </c>
      <c s="14"/>
      <c s="13">
        <f>ROUND((G193*F193),2)</f>
      </c>
      <c r="O193">
        <f>rekapitulace!H8</f>
      </c>
      <c>
        <f>O193/100*H193</f>
      </c>
    </row>
    <row r="194" spans="4:4" ht="25.5">
      <c r="D194" s="15" t="s">
        <v>133</v>
      </c>
    </row>
    <row r="195" spans="1:16" ht="12.75">
      <c r="A195" s="7">
        <v>82</v>
      </c>
      <c s="7" t="s">
        <v>719</v>
      </c>
      <c s="7" t="s">
        <v>44</v>
      </c>
      <c s="7" t="s">
        <v>1860</v>
      </c>
      <c s="7" t="s">
        <v>106</v>
      </c>
      <c s="10">
        <v>3</v>
      </c>
      <c s="14"/>
      <c s="13">
        <f>ROUND((G195*F195),2)</f>
      </c>
      <c r="O195">
        <f>rekapitulace!H8</f>
      </c>
      <c>
        <f>O195/100*H195</f>
      </c>
    </row>
    <row r="196" spans="4:4" ht="25.5">
      <c r="D196" s="15" t="s">
        <v>1861</v>
      </c>
    </row>
    <row r="197" spans="1:16" ht="12.75">
      <c r="A197" s="7">
        <v>83</v>
      </c>
      <c s="7" t="s">
        <v>598</v>
      </c>
      <c s="7" t="s">
        <v>59</v>
      </c>
      <c s="7" t="s">
        <v>599</v>
      </c>
      <c s="7" t="s">
        <v>106</v>
      </c>
      <c s="10">
        <v>125</v>
      </c>
      <c s="14"/>
      <c s="13">
        <f>ROUND((G197*F197),2)</f>
      </c>
      <c r="O197">
        <f>rekapitulace!H8</f>
      </c>
      <c>
        <f>O197/100*H197</f>
      </c>
    </row>
    <row r="198" spans="4:4" ht="38.25">
      <c r="D198" s="15" t="s">
        <v>1862</v>
      </c>
    </row>
    <row r="199" spans="1:16" ht="12.75">
      <c r="A199" s="7">
        <v>84</v>
      </c>
      <c s="7" t="s">
        <v>1863</v>
      </c>
      <c s="7" t="s">
        <v>59</v>
      </c>
      <c s="7" t="s">
        <v>1864</v>
      </c>
      <c s="7" t="s">
        <v>68</v>
      </c>
      <c s="10">
        <v>1</v>
      </c>
      <c s="14"/>
      <c s="13">
        <f>ROUND((G199*F199),2)</f>
      </c>
      <c r="O199">
        <f>rekapitulace!H8</f>
      </c>
      <c>
        <f>O199/100*H199</f>
      </c>
    </row>
    <row r="200" spans="4:4" ht="25.5">
      <c r="D200" s="15" t="s">
        <v>133</v>
      </c>
    </row>
    <row r="201" spans="1:16" ht="12.75">
      <c r="A201" s="7">
        <v>85</v>
      </c>
      <c s="7" t="s">
        <v>1863</v>
      </c>
      <c s="7" t="s">
        <v>61</v>
      </c>
      <c s="7" t="s">
        <v>1865</v>
      </c>
      <c s="7" t="s">
        <v>68</v>
      </c>
      <c s="10">
        <v>2</v>
      </c>
      <c s="14"/>
      <c s="13">
        <f>ROUND((G201*F201),2)</f>
      </c>
      <c r="O201">
        <f>rekapitulace!H8</f>
      </c>
      <c>
        <f>O201/100*H201</f>
      </c>
    </row>
    <row r="202" spans="4:4" ht="25.5">
      <c r="D202" s="15" t="s">
        <v>102</v>
      </c>
    </row>
    <row r="203" spans="1:16" ht="12.75" customHeight="1">
      <c r="A203" s="16"/>
      <c s="16"/>
      <c s="16" t="s">
        <v>83</v>
      </c>
      <c s="16" t="s">
        <v>82</v>
      </c>
      <c s="16"/>
      <c s="16"/>
      <c s="16"/>
      <c s="16">
        <f>SUM(H159:H202)</f>
      </c>
      <c r="P203">
        <f>ROUND(SUM(P159:P202),2)</f>
      </c>
    </row>
    <row r="205" spans="1:16" ht="12.75" customHeight="1">
      <c r="A205" s="16"/>
      <c s="16"/>
      <c s="16"/>
      <c s="16" t="s">
        <v>63</v>
      </c>
      <c s="16"/>
      <c s="16"/>
      <c s="16"/>
      <c s="16">
        <f>+H16+H41+H52+H59+H124+H129+H156+H203</f>
      </c>
      <c r="P205">
        <f>+P16+P41+P52+P59+P124+P129+P156+P203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88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>
      <c r="A16" s="7">
        <v>3</v>
      </c>
      <c s="7" t="s">
        <v>97</v>
      </c>
      <c s="7" t="s">
        <v>44</v>
      </c>
      <c s="7" t="s">
        <v>98</v>
      </c>
      <c s="7" t="s">
        <v>93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94</v>
      </c>
    </row>
    <row r="18" spans="1:16" ht="12.75" customHeight="1">
      <c r="A18" s="16"/>
      <c s="16"/>
      <c s="16" t="s">
        <v>91</v>
      </c>
      <c s="16" t="s">
        <v>90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95</v>
      </c>
      <c s="9" t="s">
        <v>99</v>
      </c>
      <c s="9"/>
      <c s="11"/>
      <c s="9"/>
      <c s="11"/>
    </row>
    <row r="21" spans="1:16" ht="12.75">
      <c r="A21" s="7">
        <v>4</v>
      </c>
      <c s="7" t="s">
        <v>100</v>
      </c>
      <c s="7" t="s">
        <v>44</v>
      </c>
      <c s="7" t="s">
        <v>101</v>
      </c>
      <c s="7" t="s">
        <v>93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102</v>
      </c>
    </row>
    <row r="23" spans="1:16" ht="12.75" customHeight="1">
      <c r="A23" s="16"/>
      <c s="16"/>
      <c s="16" t="s">
        <v>95</v>
      </c>
      <c s="16" t="s">
        <v>99</v>
      </c>
      <c s="16"/>
      <c s="16"/>
      <c s="16"/>
      <c s="16">
        <f>SUM(H21:H22)</f>
      </c>
      <c r="P23">
        <f>ROUND(SUM(P21:P22),2)</f>
      </c>
    </row>
    <row r="25" spans="1:8" ht="12.75" customHeight="1">
      <c r="A25" s="9"/>
      <c s="9"/>
      <c s="9" t="s">
        <v>97</v>
      </c>
      <c s="9" t="s">
        <v>103</v>
      </c>
      <c s="9"/>
      <c s="11"/>
      <c s="9"/>
      <c s="11"/>
    </row>
    <row r="26" spans="1:16" ht="12.75">
      <c r="A26" s="7">
        <v>5</v>
      </c>
      <c s="7" t="s">
        <v>104</v>
      </c>
      <c s="7" t="s">
        <v>44</v>
      </c>
      <c s="7" t="s">
        <v>105</v>
      </c>
      <c s="7" t="s">
        <v>106</v>
      </c>
      <c s="10">
        <v>12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107</v>
      </c>
    </row>
    <row r="28" spans="1:16" ht="12.75">
      <c r="A28" s="7">
        <v>6</v>
      </c>
      <c s="7" t="s">
        <v>108</v>
      </c>
      <c s="7" t="s">
        <v>44</v>
      </c>
      <c s="7" t="s">
        <v>109</v>
      </c>
      <c s="7" t="s">
        <v>106</v>
      </c>
      <c s="10">
        <v>6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110</v>
      </c>
    </row>
    <row r="30" spans="1:16" ht="12.75">
      <c r="A30" s="7">
        <v>7</v>
      </c>
      <c s="7" t="s">
        <v>111</v>
      </c>
      <c s="7" t="s">
        <v>44</v>
      </c>
      <c s="7" t="s">
        <v>112</v>
      </c>
      <c s="7" t="s">
        <v>106</v>
      </c>
      <c s="10">
        <v>99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113</v>
      </c>
    </row>
    <row r="32" spans="1:16" ht="12.75">
      <c r="A32" s="7">
        <v>8</v>
      </c>
      <c s="7" t="s">
        <v>114</v>
      </c>
      <c s="7" t="s">
        <v>44</v>
      </c>
      <c s="7" t="s">
        <v>115</v>
      </c>
      <c s="7" t="s">
        <v>106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110</v>
      </c>
    </row>
    <row r="34" spans="1:16" ht="12.75">
      <c r="A34" s="7">
        <v>9</v>
      </c>
      <c s="7" t="s">
        <v>116</v>
      </c>
      <c s="7" t="s">
        <v>44</v>
      </c>
      <c s="7" t="s">
        <v>117</v>
      </c>
      <c s="7" t="s">
        <v>106</v>
      </c>
      <c s="10">
        <v>15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118</v>
      </c>
    </row>
    <row r="36" spans="1:16" ht="12.75">
      <c r="A36" s="7">
        <v>10</v>
      </c>
      <c s="7" t="s">
        <v>119</v>
      </c>
      <c s="7" t="s">
        <v>44</v>
      </c>
      <c s="7" t="s">
        <v>120</v>
      </c>
      <c s="7" t="s">
        <v>106</v>
      </c>
      <c s="10">
        <v>26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121</v>
      </c>
    </row>
    <row r="38" spans="1:16" ht="12.75">
      <c r="A38" s="7">
        <v>11</v>
      </c>
      <c s="7" t="s">
        <v>122</v>
      </c>
      <c s="7" t="s">
        <v>44</v>
      </c>
      <c s="7" t="s">
        <v>123</v>
      </c>
      <c s="7" t="s">
        <v>106</v>
      </c>
      <c s="10">
        <v>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110</v>
      </c>
    </row>
    <row r="40" spans="1:16" ht="12.75">
      <c r="A40" s="7">
        <v>12</v>
      </c>
      <c s="7" t="s">
        <v>124</v>
      </c>
      <c s="7" t="s">
        <v>44</v>
      </c>
      <c s="7" t="s">
        <v>125</v>
      </c>
      <c s="7" t="s">
        <v>106</v>
      </c>
      <c s="10">
        <v>219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126</v>
      </c>
    </row>
    <row r="42" spans="1:16" ht="12.75">
      <c r="A42" s="7">
        <v>13</v>
      </c>
      <c s="7" t="s">
        <v>127</v>
      </c>
      <c s="7" t="s">
        <v>44</v>
      </c>
      <c s="7" t="s">
        <v>128</v>
      </c>
      <c s="7" t="s">
        <v>93</v>
      </c>
      <c s="10">
        <v>32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129</v>
      </c>
    </row>
    <row r="44" spans="1:16" ht="12.75" customHeight="1">
      <c r="A44" s="16"/>
      <c s="16"/>
      <c s="16" t="s">
        <v>97</v>
      </c>
      <c s="16" t="s">
        <v>103</v>
      </c>
      <c s="16"/>
      <c s="16"/>
      <c s="16"/>
      <c s="16">
        <f>SUM(H26:H43)</f>
      </c>
      <c r="P44">
        <f>ROUND(SUM(P26:P43),2)</f>
      </c>
    </row>
    <row r="46" spans="1:8" ht="12.75" customHeight="1">
      <c r="A46" s="9"/>
      <c s="9"/>
      <c s="9" t="s">
        <v>100</v>
      </c>
      <c s="9" t="s">
        <v>130</v>
      </c>
      <c s="9"/>
      <c s="11"/>
      <c s="9"/>
      <c s="11"/>
    </row>
    <row r="47" spans="1:16" ht="12.75">
      <c r="A47" s="7">
        <v>14</v>
      </c>
      <c s="7" t="s">
        <v>131</v>
      </c>
      <c s="7" t="s">
        <v>44</v>
      </c>
      <c s="7" t="s">
        <v>132</v>
      </c>
      <c s="7" t="s">
        <v>93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133</v>
      </c>
    </row>
    <row r="49" spans="1:16" ht="12.75">
      <c r="A49" s="7">
        <v>15</v>
      </c>
      <c s="7" t="s">
        <v>134</v>
      </c>
      <c s="7" t="s">
        <v>44</v>
      </c>
      <c s="7" t="s">
        <v>135</v>
      </c>
      <c s="7" t="s">
        <v>93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133</v>
      </c>
    </row>
    <row r="51" spans="1:16" ht="12.75">
      <c r="A51" s="7">
        <v>16</v>
      </c>
      <c s="7" t="s">
        <v>136</v>
      </c>
      <c s="7" t="s">
        <v>44</v>
      </c>
      <c s="7" t="s">
        <v>137</v>
      </c>
      <c s="7" t="s">
        <v>93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94</v>
      </c>
    </row>
    <row r="53" spans="1:16" ht="12.75">
      <c r="A53" s="7">
        <v>17</v>
      </c>
      <c s="7" t="s">
        <v>138</v>
      </c>
      <c s="7" t="s">
        <v>44</v>
      </c>
      <c s="7" t="s">
        <v>139</v>
      </c>
      <c s="7" t="s">
        <v>93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102</v>
      </c>
    </row>
    <row r="55" spans="1:16" ht="12.75">
      <c r="A55" s="7">
        <v>18</v>
      </c>
      <c s="7" t="s">
        <v>140</v>
      </c>
      <c s="7" t="s">
        <v>44</v>
      </c>
      <c s="7" t="s">
        <v>141</v>
      </c>
      <c s="7" t="s">
        <v>93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133</v>
      </c>
    </row>
    <row r="57" spans="1:16" ht="12.75">
      <c r="A57" s="7">
        <v>19</v>
      </c>
      <c s="7" t="s">
        <v>142</v>
      </c>
      <c s="7" t="s">
        <v>44</v>
      </c>
      <c s="7" t="s">
        <v>143</v>
      </c>
      <c s="7" t="s">
        <v>93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133</v>
      </c>
    </row>
    <row r="59" spans="1:16" ht="12.75">
      <c r="A59" s="7">
        <v>20</v>
      </c>
      <c s="7" t="s">
        <v>144</v>
      </c>
      <c s="7" t="s">
        <v>44</v>
      </c>
      <c s="7" t="s">
        <v>145</v>
      </c>
      <c s="7" t="s">
        <v>93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133</v>
      </c>
    </row>
    <row r="61" spans="1:16" ht="12.75">
      <c r="A61" s="7">
        <v>21</v>
      </c>
      <c s="7" t="s">
        <v>146</v>
      </c>
      <c s="7" t="s">
        <v>44</v>
      </c>
      <c s="7" t="s">
        <v>147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100</v>
      </c>
      <c s="16" t="s">
        <v>130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104</v>
      </c>
      <c s="9" t="s">
        <v>148</v>
      </c>
      <c s="9"/>
      <c s="11"/>
      <c s="9"/>
      <c s="11"/>
    </row>
    <row r="66" spans="1:16" ht="12.75">
      <c r="A66" s="7">
        <v>22</v>
      </c>
      <c s="7" t="s">
        <v>149</v>
      </c>
      <c s="7" t="s">
        <v>44</v>
      </c>
      <c s="7" t="s">
        <v>150</v>
      </c>
      <c s="7" t="s">
        <v>93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151</v>
      </c>
    </row>
    <row r="68" spans="1:16" ht="12.75">
      <c r="A68" s="7">
        <v>23</v>
      </c>
      <c s="7" t="s">
        <v>152</v>
      </c>
      <c s="7" t="s">
        <v>44</v>
      </c>
      <c s="7" t="s">
        <v>153</v>
      </c>
      <c s="7" t="s">
        <v>93</v>
      </c>
      <c s="10">
        <v>6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151</v>
      </c>
    </row>
    <row r="70" spans="1:16" ht="12.75">
      <c r="A70" s="7">
        <v>24</v>
      </c>
      <c s="7" t="s">
        <v>154</v>
      </c>
      <c s="7" t="s">
        <v>44</v>
      </c>
      <c s="7" t="s">
        <v>155</v>
      </c>
      <c s="7" t="s">
        <v>93</v>
      </c>
      <c s="10">
        <v>6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151</v>
      </c>
    </row>
    <row r="72" spans="1:16" ht="12.75">
      <c r="A72" s="7">
        <v>25</v>
      </c>
      <c s="7" t="s">
        <v>156</v>
      </c>
      <c s="7" t="s">
        <v>44</v>
      </c>
      <c s="7" t="s">
        <v>157</v>
      </c>
      <c s="7" t="s">
        <v>106</v>
      </c>
      <c s="10">
        <v>532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158</v>
      </c>
    </row>
    <row r="74" spans="1:16" ht="12.75" customHeight="1">
      <c r="A74" s="16"/>
      <c s="16"/>
      <c s="16" t="s">
        <v>104</v>
      </c>
      <c s="16" t="s">
        <v>148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108</v>
      </c>
      <c s="9" t="s">
        <v>159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161</v>
      </c>
      <c s="7" t="s">
        <v>93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102</v>
      </c>
    </row>
    <row r="79" spans="1:16" ht="12.75">
      <c r="A79" s="7">
        <v>27</v>
      </c>
      <c s="7" t="s">
        <v>162</v>
      </c>
      <c s="7" t="s">
        <v>44</v>
      </c>
      <c s="7" t="s">
        <v>163</v>
      </c>
      <c s="7" t="s">
        <v>93</v>
      </c>
      <c s="10">
        <v>5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164</v>
      </c>
    </row>
    <row r="81" spans="1:16" ht="12.75">
      <c r="A81" s="7">
        <v>28</v>
      </c>
      <c s="7" t="s">
        <v>165</v>
      </c>
      <c s="7" t="s">
        <v>44</v>
      </c>
      <c s="7" t="s">
        <v>166</v>
      </c>
      <c s="7" t="s">
        <v>93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102</v>
      </c>
    </row>
    <row r="83" spans="1:16" ht="12.75">
      <c r="A83" s="7">
        <v>29</v>
      </c>
      <c s="7" t="s">
        <v>167</v>
      </c>
      <c s="7" t="s">
        <v>44</v>
      </c>
      <c s="7" t="s">
        <v>168</v>
      </c>
      <c s="7" t="s">
        <v>93</v>
      </c>
      <c s="10">
        <v>2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102</v>
      </c>
    </row>
    <row r="85" spans="1:16" ht="12.75" customHeight="1">
      <c r="A85" s="16"/>
      <c s="16"/>
      <c s="16" t="s">
        <v>108</v>
      </c>
      <c s="16" t="s">
        <v>159</v>
      </c>
      <c s="16"/>
      <c s="16"/>
      <c s="16"/>
      <c s="16">
        <f>SUM(H77:H84)</f>
      </c>
      <c r="P85">
        <f>ROUND(SUM(P77:P84),2)</f>
      </c>
    </row>
    <row r="87" spans="1:8" ht="12.75" customHeight="1">
      <c r="A87" s="9"/>
      <c s="9"/>
      <c s="9" t="s">
        <v>111</v>
      </c>
      <c s="9" t="s">
        <v>169</v>
      </c>
      <c s="9"/>
      <c s="11"/>
      <c s="9"/>
      <c s="11"/>
    </row>
    <row r="88" spans="1:16" ht="12.75">
      <c r="A88" s="7">
        <v>30</v>
      </c>
      <c s="7" t="s">
        <v>170</v>
      </c>
      <c s="7" t="s">
        <v>44</v>
      </c>
      <c s="7" t="s">
        <v>171</v>
      </c>
      <c s="7" t="s">
        <v>93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151</v>
      </c>
    </row>
    <row r="90" spans="1:16" ht="12.75">
      <c r="A90" s="7">
        <v>31</v>
      </c>
      <c s="7" t="s">
        <v>172</v>
      </c>
      <c s="7" t="s">
        <v>44</v>
      </c>
      <c s="7" t="s">
        <v>173</v>
      </c>
      <c s="7" t="s">
        <v>93</v>
      </c>
      <c s="10">
        <v>6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151</v>
      </c>
    </row>
    <row r="92" spans="1:16" ht="12.75">
      <c r="A92" s="7">
        <v>32</v>
      </c>
      <c s="7" t="s">
        <v>174</v>
      </c>
      <c s="7" t="s">
        <v>44</v>
      </c>
      <c s="7" t="s">
        <v>175</v>
      </c>
      <c s="7" t="s">
        <v>106</v>
      </c>
      <c s="10">
        <v>2.5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176</v>
      </c>
    </row>
    <row r="94" spans="1:16" ht="12.75">
      <c r="A94" s="7">
        <v>33</v>
      </c>
      <c s="7" t="s">
        <v>177</v>
      </c>
      <c s="7" t="s">
        <v>44</v>
      </c>
      <c s="7" t="s">
        <v>178</v>
      </c>
      <c s="7" t="s">
        <v>93</v>
      </c>
      <c s="10">
        <v>5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164</v>
      </c>
    </row>
    <row r="96" spans="1:16" ht="12.75">
      <c r="A96" s="7">
        <v>34</v>
      </c>
      <c s="7" t="s">
        <v>179</v>
      </c>
      <c s="7" t="s">
        <v>44</v>
      </c>
      <c s="7" t="s">
        <v>180</v>
      </c>
      <c s="7" t="s">
        <v>106</v>
      </c>
      <c s="10">
        <v>30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181</v>
      </c>
    </row>
    <row r="98" spans="1:16" ht="12.75">
      <c r="A98" s="7">
        <v>35</v>
      </c>
      <c s="7" t="s">
        <v>182</v>
      </c>
      <c s="7" t="s">
        <v>44</v>
      </c>
      <c s="7" t="s">
        <v>183</v>
      </c>
      <c s="7" t="s">
        <v>184</v>
      </c>
      <c s="10">
        <v>34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185</v>
      </c>
    </row>
    <row r="100" spans="1:16" ht="12.75">
      <c r="A100" s="7">
        <v>36</v>
      </c>
      <c s="7" t="s">
        <v>186</v>
      </c>
      <c s="7" t="s">
        <v>44</v>
      </c>
      <c s="7" t="s">
        <v>187</v>
      </c>
      <c s="7" t="s">
        <v>93</v>
      </c>
      <c s="10">
        <v>2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102</v>
      </c>
    </row>
    <row r="102" spans="1:16" ht="12.75">
      <c r="A102" s="7">
        <v>37</v>
      </c>
      <c s="7" t="s">
        <v>188</v>
      </c>
      <c s="7" t="s">
        <v>44</v>
      </c>
      <c s="7" t="s">
        <v>189</v>
      </c>
      <c s="7" t="s">
        <v>106</v>
      </c>
      <c s="10">
        <v>10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190</v>
      </c>
    </row>
    <row r="104" spans="1:16" ht="12.75">
      <c r="A104" s="7">
        <v>38</v>
      </c>
      <c s="7" t="s">
        <v>191</v>
      </c>
      <c s="7" t="s">
        <v>44</v>
      </c>
      <c s="7" t="s">
        <v>192</v>
      </c>
      <c s="7" t="s">
        <v>106</v>
      </c>
      <c s="10">
        <v>364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193</v>
      </c>
    </row>
    <row r="106" spans="1:16" ht="12.75">
      <c r="A106" s="7">
        <v>39</v>
      </c>
      <c s="7" t="s">
        <v>194</v>
      </c>
      <c s="7" t="s">
        <v>44</v>
      </c>
      <c s="7" t="s">
        <v>195</v>
      </c>
      <c s="7" t="s">
        <v>106</v>
      </c>
      <c s="10">
        <v>56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196</v>
      </c>
    </row>
    <row r="108" spans="1:16" ht="12.75">
      <c r="A108" s="7">
        <v>40</v>
      </c>
      <c s="7" t="s">
        <v>197</v>
      </c>
      <c s="7" t="s">
        <v>44</v>
      </c>
      <c s="7" t="s">
        <v>198</v>
      </c>
      <c s="7" t="s">
        <v>106</v>
      </c>
      <c s="10">
        <v>219</v>
      </c>
      <c s="14"/>
      <c s="13">
        <f>ROUND((G108*F108),2)</f>
      </c>
      <c r="O108">
        <f>rekapitulace!H8</f>
      </c>
      <c>
        <f>O108/100*H108</f>
      </c>
    </row>
    <row r="109" spans="4:4" ht="38.25">
      <c r="D109" s="15" t="s">
        <v>126</v>
      </c>
    </row>
    <row r="110" spans="1:16" ht="12.75">
      <c r="A110" s="7">
        <v>41</v>
      </c>
      <c s="7" t="s">
        <v>199</v>
      </c>
      <c s="7" t="s">
        <v>44</v>
      </c>
      <c s="7" t="s">
        <v>200</v>
      </c>
      <c s="7" t="s">
        <v>93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133</v>
      </c>
    </row>
    <row r="112" spans="1:16" ht="12.75">
      <c r="A112" s="7">
        <v>42</v>
      </c>
      <c s="7" t="s">
        <v>201</v>
      </c>
      <c s="7" t="s">
        <v>44</v>
      </c>
      <c s="7" t="s">
        <v>202</v>
      </c>
      <c s="7" t="s">
        <v>93</v>
      </c>
      <c s="10">
        <v>1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133</v>
      </c>
    </row>
    <row r="114" spans="1:16" ht="12.75">
      <c r="A114" s="7">
        <v>43</v>
      </c>
      <c s="7" t="s">
        <v>203</v>
      </c>
      <c s="7" t="s">
        <v>44</v>
      </c>
      <c s="7" t="s">
        <v>204</v>
      </c>
      <c s="7" t="s">
        <v>93</v>
      </c>
      <c s="10">
        <v>4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94</v>
      </c>
    </row>
    <row r="116" spans="1:16" ht="12.75">
      <c r="A116" s="7">
        <v>44</v>
      </c>
      <c s="7" t="s">
        <v>205</v>
      </c>
      <c s="7" t="s">
        <v>44</v>
      </c>
      <c s="7" t="s">
        <v>206</v>
      </c>
      <c s="7" t="s">
        <v>93</v>
      </c>
      <c s="10">
        <v>2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102</v>
      </c>
    </row>
    <row r="118" spans="1:16" ht="12.75">
      <c r="A118" s="7">
        <v>45</v>
      </c>
      <c s="7" t="s">
        <v>207</v>
      </c>
      <c s="7" t="s">
        <v>44</v>
      </c>
      <c s="7" t="s">
        <v>208</v>
      </c>
      <c s="7" t="s">
        <v>93</v>
      </c>
      <c s="10">
        <v>4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94</v>
      </c>
    </row>
    <row r="120" spans="1:16" ht="12.75">
      <c r="A120" s="7">
        <v>46</v>
      </c>
      <c s="7" t="s">
        <v>209</v>
      </c>
      <c s="7" t="s">
        <v>44</v>
      </c>
      <c s="7" t="s">
        <v>210</v>
      </c>
      <c s="7" t="s">
        <v>93</v>
      </c>
      <c s="10">
        <v>2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102</v>
      </c>
    </row>
    <row r="122" spans="1:16" ht="12.75">
      <c r="A122" s="7">
        <v>47</v>
      </c>
      <c s="7" t="s">
        <v>211</v>
      </c>
      <c s="7" t="s">
        <v>44</v>
      </c>
      <c s="7" t="s">
        <v>212</v>
      </c>
      <c s="7" t="s">
        <v>93</v>
      </c>
      <c s="10">
        <v>8</v>
      </c>
      <c s="14"/>
      <c s="13">
        <f>ROUND((G122*F122),2)</f>
      </c>
      <c r="O122">
        <f>rekapitulace!H8</f>
      </c>
      <c>
        <f>O122/100*H122</f>
      </c>
    </row>
    <row r="123" spans="4:4" ht="25.5">
      <c r="D123" s="15" t="s">
        <v>213</v>
      </c>
    </row>
    <row r="124" spans="1:16" ht="12.75">
      <c r="A124" s="7">
        <v>48</v>
      </c>
      <c s="7" t="s">
        <v>214</v>
      </c>
      <c s="7" t="s">
        <v>44</v>
      </c>
      <c s="7" t="s">
        <v>215</v>
      </c>
      <c s="7" t="s">
        <v>93</v>
      </c>
      <c s="10">
        <v>3</v>
      </c>
      <c s="14"/>
      <c s="13">
        <f>ROUND((G124*F124),2)</f>
      </c>
      <c r="O124">
        <f>rekapitulace!H8</f>
      </c>
      <c>
        <f>O124/100*H124</f>
      </c>
    </row>
    <row r="125" spans="4:4" ht="25.5">
      <c r="D125" s="15" t="s">
        <v>72</v>
      </c>
    </row>
    <row r="126" spans="1:16" ht="12.75" customHeight="1">
      <c r="A126" s="16"/>
      <c s="16"/>
      <c s="16" t="s">
        <v>111</v>
      </c>
      <c s="16" t="s">
        <v>169</v>
      </c>
      <c s="16"/>
      <c s="16"/>
      <c s="16"/>
      <c s="16">
        <f>SUM(H88:H125)</f>
      </c>
      <c r="P126">
        <f>ROUND(SUM(P88:P125),2)</f>
      </c>
    </row>
    <row r="128" spans="1:8" ht="12.75" customHeight="1">
      <c r="A128" s="9"/>
      <c s="9"/>
      <c s="9" t="s">
        <v>114</v>
      </c>
      <c s="9" t="s">
        <v>216</v>
      </c>
      <c s="9"/>
      <c s="11"/>
      <c s="9"/>
      <c s="11"/>
    </row>
    <row r="129" spans="1:16" ht="12.75">
      <c r="A129" s="7">
        <v>49</v>
      </c>
      <c s="7" t="s">
        <v>217</v>
      </c>
      <c s="7" t="s">
        <v>44</v>
      </c>
      <c s="7" t="s">
        <v>218</v>
      </c>
      <c s="7" t="s">
        <v>93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133</v>
      </c>
    </row>
    <row r="131" spans="1:16" ht="12.75">
      <c r="A131" s="7">
        <v>50</v>
      </c>
      <c s="7" t="s">
        <v>219</v>
      </c>
      <c s="7" t="s">
        <v>44</v>
      </c>
      <c s="7" t="s">
        <v>220</v>
      </c>
      <c s="7" t="s">
        <v>93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133</v>
      </c>
    </row>
    <row r="133" spans="1:16" ht="12.75">
      <c r="A133" s="7">
        <v>51</v>
      </c>
      <c s="7" t="s">
        <v>221</v>
      </c>
      <c s="7" t="s">
        <v>44</v>
      </c>
      <c s="7" t="s">
        <v>222</v>
      </c>
      <c s="7" t="s">
        <v>46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47</v>
      </c>
    </row>
    <row r="135" spans="1:16" ht="12.75">
      <c r="A135" s="7">
        <v>52</v>
      </c>
      <c s="7" t="s">
        <v>223</v>
      </c>
      <c s="7" t="s">
        <v>44</v>
      </c>
      <c s="7" t="s">
        <v>224</v>
      </c>
      <c s="7" t="s">
        <v>93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133</v>
      </c>
    </row>
    <row r="137" spans="1:16" ht="12.75">
      <c r="A137" s="7">
        <v>53</v>
      </c>
      <c s="7" t="s">
        <v>225</v>
      </c>
      <c s="7" t="s">
        <v>44</v>
      </c>
      <c s="7" t="s">
        <v>226</v>
      </c>
      <c s="7" t="s">
        <v>93</v>
      </c>
      <c s="10">
        <v>1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133</v>
      </c>
    </row>
    <row r="139" spans="1:16" ht="12.75" customHeight="1">
      <c r="A139" s="16"/>
      <c s="16"/>
      <c s="16" t="s">
        <v>114</v>
      </c>
      <c s="16" t="s">
        <v>216</v>
      </c>
      <c s="16"/>
      <c s="16"/>
      <c s="16"/>
      <c s="16">
        <f>SUM(H129:H138)</f>
      </c>
      <c r="P139">
        <f>ROUND(SUM(P129:P138),2)</f>
      </c>
    </row>
    <row r="141" spans="1:16" ht="12.75" customHeight="1">
      <c r="A141" s="16"/>
      <c s="16"/>
      <c s="16"/>
      <c s="16" t="s">
        <v>63</v>
      </c>
      <c s="16"/>
      <c s="16"/>
      <c s="16"/>
      <c s="16">
        <f>+H18+H23+H44+H63+H74+H85+H126+H139</f>
      </c>
      <c r="P141">
        <f>+P18+P23+P44+P63+P74+P85+P126+P139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1566</v>
      </c>
      <c s="5" t="s">
        <v>1567</v>
      </c>
      <c s="5"/>
    </row>
    <row r="6" spans="1:5" ht="12.75" customHeight="1">
      <c r="A6" t="s">
        <v>17</v>
      </c>
      <c r="C6" s="5" t="s">
        <v>1866</v>
      </c>
      <c s="5" t="s">
        <v>1867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441.5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1868</v>
      </c>
    </row>
    <row r="14" spans="1:16" ht="12.75">
      <c r="A14" s="7">
        <v>2</v>
      </c>
      <c s="7" t="s">
        <v>425</v>
      </c>
      <c s="7" t="s">
        <v>44</v>
      </c>
      <c s="7" t="s">
        <v>426</v>
      </c>
      <c s="7" t="s">
        <v>298</v>
      </c>
      <c s="10">
        <v>78.1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1869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428</v>
      </c>
      <c s="9"/>
      <c s="11"/>
      <c s="9"/>
      <c s="11"/>
    </row>
    <row r="19" spans="1:16" ht="12.75">
      <c r="A19" s="7">
        <v>3</v>
      </c>
      <c s="7" t="s">
        <v>432</v>
      </c>
      <c s="7" t="s">
        <v>59</v>
      </c>
      <c s="7" t="s">
        <v>433</v>
      </c>
      <c s="7" t="s">
        <v>298</v>
      </c>
      <c s="10">
        <v>78.1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1870</v>
      </c>
    </row>
    <row r="21" spans="1:16" ht="12.75">
      <c r="A21" s="7">
        <v>4</v>
      </c>
      <c s="7" t="s">
        <v>609</v>
      </c>
      <c s="7" t="s">
        <v>44</v>
      </c>
      <c s="7" t="s">
        <v>610</v>
      </c>
      <c s="7" t="s">
        <v>298</v>
      </c>
      <c s="10">
        <v>441.5</v>
      </c>
      <c s="14"/>
      <c s="13">
        <f>ROUND((G21*F21),2)</f>
      </c>
      <c r="O21">
        <f>rekapitulace!H8</f>
      </c>
      <c>
        <f>O21/100*H21</f>
      </c>
    </row>
    <row r="22" spans="4:4" ht="293.25">
      <c r="D22" s="15" t="s">
        <v>1871</v>
      </c>
    </row>
    <row r="23" spans="1:16" ht="12.75">
      <c r="A23" s="7">
        <v>5</v>
      </c>
      <c s="7" t="s">
        <v>438</v>
      </c>
      <c s="7" t="s">
        <v>44</v>
      </c>
      <c s="7" t="s">
        <v>439</v>
      </c>
      <c s="7" t="s">
        <v>298</v>
      </c>
      <c s="10">
        <v>441.5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1872</v>
      </c>
    </row>
    <row r="25" spans="1:16" ht="12.75">
      <c r="A25" s="7">
        <v>6</v>
      </c>
      <c s="7" t="s">
        <v>616</v>
      </c>
      <c s="7" t="s">
        <v>44</v>
      </c>
      <c s="7" t="s">
        <v>617</v>
      </c>
      <c s="7" t="s">
        <v>298</v>
      </c>
      <c s="10">
        <v>78.1</v>
      </c>
      <c s="14"/>
      <c s="13">
        <f>ROUND((G25*F25),2)</f>
      </c>
      <c r="O25">
        <f>rekapitulace!H8</f>
      </c>
      <c>
        <f>O25/100*H25</f>
      </c>
    </row>
    <row r="26" spans="4:4" ht="255">
      <c r="D26" s="15" t="s">
        <v>1873</v>
      </c>
    </row>
    <row r="27" spans="1:16" ht="12.75" customHeight="1">
      <c r="A27" s="16"/>
      <c s="16"/>
      <c s="16" t="s">
        <v>24</v>
      </c>
      <c s="16" t="s">
        <v>428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36</v>
      </c>
      <c s="9" t="s">
        <v>458</v>
      </c>
      <c s="9"/>
      <c s="11"/>
      <c s="9"/>
      <c s="11"/>
    </row>
    <row r="30" spans="1:16" ht="12.75">
      <c r="A30" s="7">
        <v>7</v>
      </c>
      <c s="7" t="s">
        <v>647</v>
      </c>
      <c s="7" t="s">
        <v>44</v>
      </c>
      <c s="7" t="s">
        <v>648</v>
      </c>
      <c s="7" t="s">
        <v>298</v>
      </c>
      <c s="10">
        <v>0.485</v>
      </c>
      <c s="14"/>
      <c s="13">
        <f>ROUND((G30*F30),2)</f>
      </c>
      <c r="O30">
        <f>rekapitulace!H8</f>
      </c>
      <c>
        <f>O30/100*H30</f>
      </c>
    </row>
    <row r="31" spans="4:4" ht="216.75">
      <c r="D31" s="15" t="s">
        <v>1874</v>
      </c>
    </row>
    <row r="32" spans="1:16" ht="12.75">
      <c r="A32" s="7">
        <v>8</v>
      </c>
      <c s="7" t="s">
        <v>988</v>
      </c>
      <c s="7" t="s">
        <v>44</v>
      </c>
      <c s="7" t="s">
        <v>989</v>
      </c>
      <c s="7" t="s">
        <v>298</v>
      </c>
      <c s="10">
        <v>4.1</v>
      </c>
      <c s="14"/>
      <c s="13">
        <f>ROUND((G32*F32),2)</f>
      </c>
      <c r="O32">
        <f>rekapitulace!H8</f>
      </c>
      <c>
        <f>O32/100*H32</f>
      </c>
    </row>
    <row r="33" spans="4:4" ht="409.5">
      <c r="D33" s="15" t="s">
        <v>1875</v>
      </c>
    </row>
    <row r="34" spans="1:16" ht="12.75">
      <c r="A34" s="7">
        <v>9</v>
      </c>
      <c s="7" t="s">
        <v>650</v>
      </c>
      <c s="7" t="s">
        <v>44</v>
      </c>
      <c s="7" t="s">
        <v>651</v>
      </c>
      <c s="7" t="s">
        <v>298</v>
      </c>
      <c s="10">
        <v>3.782</v>
      </c>
      <c s="14"/>
      <c s="13">
        <f>ROUND((G34*F34),2)</f>
      </c>
      <c r="O34">
        <f>rekapitulace!H8</f>
      </c>
      <c>
        <f>O34/100*H34</f>
      </c>
    </row>
    <row r="35" spans="4:4" ht="409.5">
      <c r="D35" s="15" t="s">
        <v>1876</v>
      </c>
    </row>
    <row r="36" spans="1:16" ht="12.75">
      <c r="A36" s="7">
        <v>10</v>
      </c>
      <c s="7" t="s">
        <v>653</v>
      </c>
      <c s="7" t="s">
        <v>44</v>
      </c>
      <c s="7" t="s">
        <v>654</v>
      </c>
      <c s="7" t="s">
        <v>636</v>
      </c>
      <c s="10">
        <v>0.333</v>
      </c>
      <c s="14"/>
      <c s="13">
        <f>ROUND((G36*F36),2)</f>
      </c>
      <c r="O36">
        <f>rekapitulace!H8</f>
      </c>
      <c>
        <f>O36/100*H36</f>
      </c>
    </row>
    <row r="37" spans="4:4" ht="409.5">
      <c r="D37" s="15" t="s">
        <v>1877</v>
      </c>
    </row>
    <row r="38" spans="1:16" ht="12.75">
      <c r="A38" s="7">
        <v>11</v>
      </c>
      <c s="7" t="s">
        <v>459</v>
      </c>
      <c s="7" t="s">
        <v>44</v>
      </c>
      <c s="7" t="s">
        <v>460</v>
      </c>
      <c s="7" t="s">
        <v>298</v>
      </c>
      <c s="10">
        <v>3.782</v>
      </c>
      <c s="14"/>
      <c s="13">
        <f>ROUND((G38*F38),2)</f>
      </c>
      <c r="O38">
        <f>rekapitulace!H8</f>
      </c>
      <c>
        <f>O38/100*H38</f>
      </c>
    </row>
    <row r="39" spans="4:4" ht="409.5">
      <c r="D39" s="15" t="s">
        <v>1878</v>
      </c>
    </row>
    <row r="40" spans="1:16" ht="12.75">
      <c r="A40" s="7">
        <v>12</v>
      </c>
      <c s="7" t="s">
        <v>1879</v>
      </c>
      <c s="7" t="s">
        <v>44</v>
      </c>
      <c s="7" t="s">
        <v>1880</v>
      </c>
      <c s="7" t="s">
        <v>298</v>
      </c>
      <c s="10">
        <v>2.916</v>
      </c>
      <c s="14"/>
      <c s="13">
        <f>ROUND((G40*F40),2)</f>
      </c>
      <c r="O40">
        <f>rekapitulace!H8</f>
      </c>
      <c>
        <f>O40/100*H40</f>
      </c>
    </row>
    <row r="41" spans="4:4" ht="229.5">
      <c r="D41" s="15" t="s">
        <v>1881</v>
      </c>
    </row>
    <row r="42" spans="1:16" ht="12.75">
      <c r="A42" s="7">
        <v>13</v>
      </c>
      <c s="7" t="s">
        <v>998</v>
      </c>
      <c s="7" t="s">
        <v>44</v>
      </c>
      <c s="7" t="s">
        <v>999</v>
      </c>
      <c s="7" t="s">
        <v>298</v>
      </c>
      <c s="10">
        <v>8.2</v>
      </c>
      <c s="14"/>
      <c s="13">
        <f>ROUND((G42*F42),2)</f>
      </c>
      <c r="O42">
        <f>rekapitulace!H8</f>
      </c>
      <c>
        <f>O42/100*H42</f>
      </c>
    </row>
    <row r="43" spans="4:4" ht="409.5">
      <c r="D43" s="15" t="s">
        <v>1882</v>
      </c>
    </row>
    <row r="44" spans="1:16" ht="12.75" customHeight="1">
      <c r="A44" s="16"/>
      <c s="16"/>
      <c s="16" t="s">
        <v>36</v>
      </c>
      <c s="16" t="s">
        <v>458</v>
      </c>
      <c s="16"/>
      <c s="16"/>
      <c s="16"/>
      <c s="16">
        <f>SUM(H30:H43)</f>
      </c>
      <c r="P44">
        <f>ROUND(SUM(P30:P43),2)</f>
      </c>
    </row>
    <row r="46" spans="1:8" ht="12.75" customHeight="1">
      <c r="A46" s="9"/>
      <c s="9"/>
      <c s="9" t="s">
        <v>40</v>
      </c>
      <c s="9" t="s">
        <v>489</v>
      </c>
      <c s="9"/>
      <c s="11"/>
      <c s="9"/>
      <c s="11"/>
    </row>
    <row r="47" spans="1:16" ht="12.75">
      <c r="A47" s="7">
        <v>14</v>
      </c>
      <c s="7" t="s">
        <v>1883</v>
      </c>
      <c s="7" t="s">
        <v>59</v>
      </c>
      <c s="7" t="s">
        <v>1884</v>
      </c>
      <c s="7" t="s">
        <v>68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76.5">
      <c r="D48" s="15" t="s">
        <v>1885</v>
      </c>
    </row>
    <row r="49" spans="1:16" ht="12.75">
      <c r="A49" s="7">
        <v>15</v>
      </c>
      <c s="7" t="s">
        <v>1883</v>
      </c>
      <c s="7" t="s">
        <v>61</v>
      </c>
      <c s="7" t="s">
        <v>1886</v>
      </c>
      <c s="7" t="s">
        <v>68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1887</v>
      </c>
    </row>
    <row r="51" spans="1:16" ht="12.75">
      <c r="A51" s="7">
        <v>16</v>
      </c>
      <c s="7" t="s">
        <v>1452</v>
      </c>
      <c s="7" t="s">
        <v>44</v>
      </c>
      <c s="7" t="s">
        <v>1453</v>
      </c>
      <c s="7" t="s">
        <v>298</v>
      </c>
      <c s="10">
        <v>22.996</v>
      </c>
      <c s="14"/>
      <c s="13">
        <f>ROUND((G51*F51),2)</f>
      </c>
      <c r="O51">
        <f>rekapitulace!H8</f>
      </c>
      <c>
        <f>O51/100*H51</f>
      </c>
    </row>
    <row r="52" spans="4:4" ht="306">
      <c r="D52" s="15" t="s">
        <v>1888</v>
      </c>
    </row>
    <row r="53" spans="1:16" ht="12.75" customHeight="1">
      <c r="A53" s="16"/>
      <c s="16"/>
      <c s="16" t="s">
        <v>40</v>
      </c>
      <c s="16" t="s">
        <v>75</v>
      </c>
      <c s="16"/>
      <c s="16"/>
      <c s="16"/>
      <c s="16">
        <f>SUM(H47:H52)</f>
      </c>
      <c r="P53">
        <f>ROUND(SUM(P47:P52),2)</f>
      </c>
    </row>
    <row r="55" spans="1:8" ht="12.75" customHeight="1">
      <c r="A55" s="9"/>
      <c s="9"/>
      <c s="9" t="s">
        <v>83</v>
      </c>
      <c s="9" t="s">
        <v>82</v>
      </c>
      <c s="9"/>
      <c s="11"/>
      <c s="9"/>
      <c s="11"/>
    </row>
    <row r="56" spans="1:16" ht="12.75">
      <c r="A56" s="7">
        <v>17</v>
      </c>
      <c s="7" t="s">
        <v>1889</v>
      </c>
      <c s="7" t="s">
        <v>44</v>
      </c>
      <c s="7" t="s">
        <v>1890</v>
      </c>
      <c s="7" t="s">
        <v>68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51">
      <c r="D57" s="15" t="s">
        <v>1891</v>
      </c>
    </row>
    <row r="58" spans="1:16" ht="12.75">
      <c r="A58" s="7">
        <v>18</v>
      </c>
      <c s="7" t="s">
        <v>1892</v>
      </c>
      <c s="7" t="s">
        <v>44</v>
      </c>
      <c s="7" t="s">
        <v>1893</v>
      </c>
      <c s="7" t="s">
        <v>68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51">
      <c r="D59" s="15" t="s">
        <v>1894</v>
      </c>
    </row>
    <row r="60" spans="1:16" ht="12.75">
      <c r="A60" s="7">
        <v>19</v>
      </c>
      <c s="7" t="s">
        <v>1895</v>
      </c>
      <c s="7" t="s">
        <v>44</v>
      </c>
      <c s="7" t="s">
        <v>1896</v>
      </c>
      <c s="7" t="s">
        <v>106</v>
      </c>
      <c s="10">
        <v>7.2</v>
      </c>
      <c s="14"/>
      <c s="13">
        <f>ROUND((G60*F60),2)</f>
      </c>
      <c r="O60">
        <f>rekapitulace!H8</f>
      </c>
      <c>
        <f>O60/100*H60</f>
      </c>
    </row>
    <row r="61" spans="4:4" ht="51">
      <c r="D61" s="15" t="s">
        <v>1897</v>
      </c>
    </row>
    <row r="62" spans="1:16" ht="12.75">
      <c r="A62" s="7">
        <v>20</v>
      </c>
      <c s="7" t="s">
        <v>1898</v>
      </c>
      <c s="7" t="s">
        <v>44</v>
      </c>
      <c s="7" t="s">
        <v>1899</v>
      </c>
      <c s="7" t="s">
        <v>106</v>
      </c>
      <c s="10">
        <v>9.4</v>
      </c>
      <c s="14"/>
      <c s="13">
        <f>ROUND((G62*F62),2)</f>
      </c>
      <c r="O62">
        <f>rekapitulace!H8</f>
      </c>
      <c>
        <f>O62/100*H62</f>
      </c>
    </row>
    <row r="63" spans="4:4" ht="51">
      <c r="D63" s="15" t="s">
        <v>1900</v>
      </c>
    </row>
    <row r="64" spans="1:16" ht="12.75">
      <c r="A64" s="7">
        <v>21</v>
      </c>
      <c s="7" t="s">
        <v>1901</v>
      </c>
      <c s="7" t="s">
        <v>44</v>
      </c>
      <c s="7" t="s">
        <v>1902</v>
      </c>
      <c s="7" t="s">
        <v>106</v>
      </c>
      <c s="10">
        <v>16.8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1903</v>
      </c>
    </row>
    <row r="66" spans="1:16" ht="12.75">
      <c r="A66" s="7">
        <v>22</v>
      </c>
      <c s="7" t="s">
        <v>1904</v>
      </c>
      <c s="7" t="s">
        <v>44</v>
      </c>
      <c s="7" t="s">
        <v>1905</v>
      </c>
      <c s="7" t="s">
        <v>106</v>
      </c>
      <c s="10">
        <v>21.7</v>
      </c>
      <c s="14"/>
      <c s="13">
        <f>ROUND((G66*F66),2)</f>
      </c>
      <c r="O66">
        <f>rekapitulace!H8</f>
      </c>
      <c>
        <f>O66/100*H66</f>
      </c>
    </row>
    <row r="67" spans="4:4" ht="51">
      <c r="D67" s="15" t="s">
        <v>1906</v>
      </c>
    </row>
    <row r="68" spans="1:16" ht="12.75" customHeight="1">
      <c r="A68" s="16"/>
      <c s="16"/>
      <c s="16" t="s">
        <v>83</v>
      </c>
      <c s="16" t="s">
        <v>82</v>
      </c>
      <c s="16"/>
      <c s="16"/>
      <c s="16"/>
      <c s="16">
        <f>SUM(H56:H67)</f>
      </c>
      <c r="P68">
        <f>ROUND(SUM(P56:P67),2)</f>
      </c>
    </row>
    <row r="70" spans="1:16" ht="12.75" customHeight="1">
      <c r="A70" s="16"/>
      <c s="16"/>
      <c s="16"/>
      <c s="16" t="s">
        <v>63</v>
      </c>
      <c s="16"/>
      <c s="16"/>
      <c s="16"/>
      <c s="16">
        <f>+H16+H27+H44+H53+H68</f>
      </c>
      <c r="P70">
        <f>+P16+P27+P44+P53+P68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1907</v>
      </c>
      <c s="5" t="s">
        <v>1908</v>
      </c>
      <c s="5"/>
    </row>
    <row r="6" spans="1:5" ht="12.75" customHeight="1">
      <c r="A6" t="s">
        <v>17</v>
      </c>
      <c r="C6" s="5" t="s">
        <v>1909</v>
      </c>
      <c s="5" t="s">
        <v>1908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1910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1911</v>
      </c>
      <c s="7" t="s">
        <v>93</v>
      </c>
      <c s="10">
        <v>8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213</v>
      </c>
    </row>
    <row r="14" spans="1:16" ht="12.75">
      <c r="A14" s="7">
        <v>2</v>
      </c>
      <c s="7" t="s">
        <v>95</v>
      </c>
      <c s="7" t="s">
        <v>44</v>
      </c>
      <c s="7" t="s">
        <v>1912</v>
      </c>
      <c s="7" t="s">
        <v>93</v>
      </c>
      <c s="10">
        <v>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213</v>
      </c>
    </row>
    <row r="16" spans="1:16" ht="12.75">
      <c r="A16" s="7">
        <v>3</v>
      </c>
      <c s="7" t="s">
        <v>97</v>
      </c>
      <c s="7" t="s">
        <v>44</v>
      </c>
      <c s="7" t="s">
        <v>1913</v>
      </c>
      <c s="7" t="s">
        <v>93</v>
      </c>
      <c s="10">
        <v>20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1914</v>
      </c>
    </row>
    <row r="18" spans="1:16" ht="12.75">
      <c r="A18" s="7">
        <v>4</v>
      </c>
      <c s="7" t="s">
        <v>100</v>
      </c>
      <c s="7" t="s">
        <v>44</v>
      </c>
      <c s="7" t="s">
        <v>1915</v>
      </c>
      <c s="7" t="s">
        <v>93</v>
      </c>
      <c s="10">
        <v>350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1916</v>
      </c>
    </row>
    <row r="20" spans="1:16" ht="12.75">
      <c r="A20" s="7">
        <v>5</v>
      </c>
      <c s="7" t="s">
        <v>104</v>
      </c>
      <c s="7" t="s">
        <v>44</v>
      </c>
      <c s="7" t="s">
        <v>1917</v>
      </c>
      <c s="7" t="s">
        <v>93</v>
      </c>
      <c s="10">
        <v>113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1918</v>
      </c>
    </row>
    <row r="22" spans="1:16" ht="12.75">
      <c r="A22" s="7">
        <v>6</v>
      </c>
      <c s="7" t="s">
        <v>108</v>
      </c>
      <c s="7" t="s">
        <v>44</v>
      </c>
      <c s="7" t="s">
        <v>1919</v>
      </c>
      <c s="7" t="s">
        <v>93</v>
      </c>
      <c s="10">
        <v>42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1920</v>
      </c>
    </row>
    <row r="24" spans="1:16" ht="12.75">
      <c r="A24" s="7">
        <v>7</v>
      </c>
      <c s="7" t="s">
        <v>111</v>
      </c>
      <c s="7" t="s">
        <v>44</v>
      </c>
      <c s="7" t="s">
        <v>1921</v>
      </c>
      <c s="7" t="s">
        <v>93</v>
      </c>
      <c s="10">
        <v>32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129</v>
      </c>
    </row>
    <row r="26" spans="1:16" ht="12.75">
      <c r="A26" s="7">
        <v>8</v>
      </c>
      <c s="7" t="s">
        <v>114</v>
      </c>
      <c s="7" t="s">
        <v>44</v>
      </c>
      <c s="7" t="s">
        <v>1922</v>
      </c>
      <c s="7" t="s">
        <v>93</v>
      </c>
      <c s="10">
        <v>16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415</v>
      </c>
    </row>
    <row r="28" spans="1:16" ht="12.75">
      <c r="A28" s="7">
        <v>9</v>
      </c>
      <c s="7" t="s">
        <v>116</v>
      </c>
      <c s="7" t="s">
        <v>44</v>
      </c>
      <c s="7" t="s">
        <v>1923</v>
      </c>
      <c s="7" t="s">
        <v>106</v>
      </c>
      <c s="10">
        <v>100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1478</v>
      </c>
    </row>
    <row r="30" spans="1:16" ht="12.75">
      <c r="A30" s="7">
        <v>10</v>
      </c>
      <c s="7" t="s">
        <v>119</v>
      </c>
      <c s="7" t="s">
        <v>44</v>
      </c>
      <c s="7" t="s">
        <v>1924</v>
      </c>
      <c s="7" t="s">
        <v>93</v>
      </c>
      <c s="10">
        <v>38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1925</v>
      </c>
    </row>
    <row r="32" spans="1:16" ht="12.75">
      <c r="A32" s="7">
        <v>11</v>
      </c>
      <c s="7" t="s">
        <v>122</v>
      </c>
      <c s="7" t="s">
        <v>44</v>
      </c>
      <c s="7" t="s">
        <v>1926</v>
      </c>
      <c s="7" t="s">
        <v>93</v>
      </c>
      <c s="10">
        <v>37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1927</v>
      </c>
    </row>
    <row r="34" spans="1:16" ht="12.75">
      <c r="A34" s="7">
        <v>12</v>
      </c>
      <c s="7" t="s">
        <v>124</v>
      </c>
      <c s="7" t="s">
        <v>44</v>
      </c>
      <c s="7" t="s">
        <v>1928</v>
      </c>
      <c s="7" t="s">
        <v>106</v>
      </c>
      <c s="10">
        <v>1916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1929</v>
      </c>
    </row>
    <row r="36" spans="1:16" ht="12.75">
      <c r="A36" s="7">
        <v>13</v>
      </c>
      <c s="7" t="s">
        <v>127</v>
      </c>
      <c s="7" t="s">
        <v>44</v>
      </c>
      <c s="7" t="s">
        <v>1930</v>
      </c>
      <c s="7" t="s">
        <v>106</v>
      </c>
      <c s="10">
        <v>1916</v>
      </c>
      <c s="14"/>
      <c s="13">
        <f>ROUND((G36*F36),2)</f>
      </c>
      <c r="O36">
        <f>rekapitulace!H8</f>
      </c>
      <c>
        <f>O36/100*H36</f>
      </c>
    </row>
    <row r="37" spans="4:4" ht="140.25">
      <c r="D37" s="15" t="s">
        <v>1931</v>
      </c>
    </row>
    <row r="38" spans="1:16" ht="12.75">
      <c r="A38" s="7">
        <v>14</v>
      </c>
      <c s="7" t="s">
        <v>131</v>
      </c>
      <c s="7" t="s">
        <v>44</v>
      </c>
      <c s="7" t="s">
        <v>1932</v>
      </c>
      <c s="7" t="s">
        <v>106</v>
      </c>
      <c s="10">
        <v>2000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1933</v>
      </c>
    </row>
    <row r="40" spans="1:16" ht="12.75">
      <c r="A40" s="7">
        <v>15</v>
      </c>
      <c s="7" t="s">
        <v>134</v>
      </c>
      <c s="7" t="s">
        <v>44</v>
      </c>
      <c s="7" t="s">
        <v>1934</v>
      </c>
      <c s="7" t="s">
        <v>106</v>
      </c>
      <c s="10">
        <v>2340</v>
      </c>
      <c s="14"/>
      <c s="13">
        <f>ROUND((G40*F40),2)</f>
      </c>
      <c r="O40">
        <f>rekapitulace!H8</f>
      </c>
      <c>
        <f>O40/100*H40</f>
      </c>
    </row>
    <row r="41" spans="4:4" ht="114.75">
      <c r="D41" s="15" t="s">
        <v>1935</v>
      </c>
    </row>
    <row r="42" spans="1:16" ht="12.75">
      <c r="A42" s="7">
        <v>16</v>
      </c>
      <c s="7" t="s">
        <v>136</v>
      </c>
      <c s="7" t="s">
        <v>44</v>
      </c>
      <c s="7" t="s">
        <v>1936</v>
      </c>
      <c s="7" t="s">
        <v>93</v>
      </c>
      <c s="10">
        <v>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164</v>
      </c>
    </row>
    <row r="44" spans="1:16" ht="12.75">
      <c r="A44" s="7">
        <v>17</v>
      </c>
      <c s="7" t="s">
        <v>138</v>
      </c>
      <c s="7" t="s">
        <v>44</v>
      </c>
      <c s="7" t="s">
        <v>1937</v>
      </c>
      <c s="7" t="s">
        <v>93</v>
      </c>
      <c s="10">
        <v>1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133</v>
      </c>
    </row>
    <row r="46" spans="1:16" ht="12.75">
      <c r="A46" s="7">
        <v>18</v>
      </c>
      <c s="7" t="s">
        <v>140</v>
      </c>
      <c s="7" t="s">
        <v>44</v>
      </c>
      <c s="7" t="s">
        <v>1938</v>
      </c>
      <c s="7" t="s">
        <v>93</v>
      </c>
      <c s="10">
        <v>46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1939</v>
      </c>
    </row>
    <row r="48" spans="1:16" ht="12.75">
      <c r="A48" s="7">
        <v>19</v>
      </c>
      <c s="7" t="s">
        <v>142</v>
      </c>
      <c s="7" t="s">
        <v>44</v>
      </c>
      <c s="7" t="s">
        <v>1940</v>
      </c>
      <c s="7" t="s">
        <v>93</v>
      </c>
      <c s="10">
        <v>184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1941</v>
      </c>
    </row>
    <row r="50" spans="1:16" ht="12.75">
      <c r="A50" s="7">
        <v>20</v>
      </c>
      <c s="7" t="s">
        <v>144</v>
      </c>
      <c s="7" t="s">
        <v>44</v>
      </c>
      <c s="7" t="s">
        <v>1942</v>
      </c>
      <c s="7" t="s">
        <v>93</v>
      </c>
      <c s="10">
        <v>43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1943</v>
      </c>
    </row>
    <row r="52" spans="1:16" ht="12.75">
      <c r="A52" s="7">
        <v>21</v>
      </c>
      <c s="7" t="s">
        <v>146</v>
      </c>
      <c s="7" t="s">
        <v>44</v>
      </c>
      <c s="7" t="s">
        <v>1944</v>
      </c>
      <c s="7" t="s">
        <v>93</v>
      </c>
      <c s="10">
        <v>2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102</v>
      </c>
    </row>
    <row r="54" spans="1:16" ht="12.75">
      <c r="A54" s="7">
        <v>22</v>
      </c>
      <c s="7" t="s">
        <v>149</v>
      </c>
      <c s="7" t="s">
        <v>44</v>
      </c>
      <c s="7" t="s">
        <v>1945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1946</v>
      </c>
      <c s="7" t="s">
        <v>106</v>
      </c>
      <c s="10">
        <v>160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1947</v>
      </c>
    </row>
    <row r="58" spans="1:16" ht="12.75">
      <c r="A58" s="7">
        <v>24</v>
      </c>
      <c s="7" t="s">
        <v>154</v>
      </c>
      <c s="7" t="s">
        <v>44</v>
      </c>
      <c s="7" t="s">
        <v>1948</v>
      </c>
      <c s="7" t="s">
        <v>106</v>
      </c>
      <c s="10">
        <v>200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1949</v>
      </c>
    </row>
    <row r="60" spans="1:16" ht="12.75">
      <c r="A60" s="7">
        <v>25</v>
      </c>
      <c s="7" t="s">
        <v>156</v>
      </c>
      <c s="7" t="s">
        <v>44</v>
      </c>
      <c s="7" t="s">
        <v>1950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 customHeight="1">
      <c r="A62" s="16"/>
      <c s="16"/>
      <c s="16" t="s">
        <v>91</v>
      </c>
      <c s="16" t="s">
        <v>1910</v>
      </c>
      <c s="16"/>
      <c s="16"/>
      <c s="16"/>
      <c s="16">
        <f>SUM(H12:H61)</f>
      </c>
      <c r="P62">
        <f>ROUND(SUM(P12:P61),2)</f>
      </c>
    </row>
    <row r="64" spans="1:8" ht="12.75" customHeight="1">
      <c r="A64" s="9"/>
      <c s="9"/>
      <c s="9" t="s">
        <v>95</v>
      </c>
      <c s="9" t="s">
        <v>1951</v>
      </c>
      <c s="9"/>
      <c s="11"/>
      <c s="9"/>
      <c s="11"/>
    </row>
    <row r="65" spans="1:16" ht="12.75">
      <c r="A65" s="7">
        <v>26</v>
      </c>
      <c s="7" t="s">
        <v>160</v>
      </c>
      <c s="7" t="s">
        <v>44</v>
      </c>
      <c s="7" t="s">
        <v>1952</v>
      </c>
      <c s="7" t="s">
        <v>93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133</v>
      </c>
    </row>
    <row r="67" spans="1:16" ht="12.75">
      <c r="A67" s="7">
        <v>27</v>
      </c>
      <c s="7" t="s">
        <v>162</v>
      </c>
      <c s="7" t="s">
        <v>44</v>
      </c>
      <c s="7" t="s">
        <v>1953</v>
      </c>
      <c s="7" t="s">
        <v>93</v>
      </c>
      <c s="10">
        <v>2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102</v>
      </c>
    </row>
    <row r="69" spans="1:16" ht="12.75">
      <c r="A69" s="7">
        <v>28</v>
      </c>
      <c s="7" t="s">
        <v>165</v>
      </c>
      <c s="7" t="s">
        <v>44</v>
      </c>
      <c s="7" t="s">
        <v>1954</v>
      </c>
      <c s="7" t="s">
        <v>93</v>
      </c>
      <c s="10">
        <v>14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316</v>
      </c>
    </row>
    <row r="71" spans="1:16" ht="12.75">
      <c r="A71" s="7">
        <v>29</v>
      </c>
      <c s="7" t="s">
        <v>167</v>
      </c>
      <c s="7" t="s">
        <v>44</v>
      </c>
      <c s="7" t="s">
        <v>1955</v>
      </c>
      <c s="7" t="s">
        <v>93</v>
      </c>
      <c s="10">
        <v>27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1497</v>
      </c>
    </row>
    <row r="73" spans="1:16" ht="12.75">
      <c r="A73" s="7">
        <v>30</v>
      </c>
      <c s="7" t="s">
        <v>170</v>
      </c>
      <c s="7" t="s">
        <v>44</v>
      </c>
      <c s="7" t="s">
        <v>1956</v>
      </c>
      <c s="7" t="s">
        <v>93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102</v>
      </c>
    </row>
    <row r="75" spans="1:16" ht="12.75" customHeight="1">
      <c r="A75" s="16"/>
      <c s="16"/>
      <c s="16" t="s">
        <v>95</v>
      </c>
      <c s="16" t="s">
        <v>1951</v>
      </c>
      <c s="16"/>
      <c s="16"/>
      <c s="16"/>
      <c s="16">
        <f>SUM(H65:H74)</f>
      </c>
      <c r="P75">
        <f>ROUND(SUM(P65:P74),2)</f>
      </c>
    </row>
    <row r="77" spans="1:8" ht="12.75" customHeight="1">
      <c r="A77" s="9"/>
      <c s="9"/>
      <c s="9" t="s">
        <v>97</v>
      </c>
      <c s="9" t="s">
        <v>1957</v>
      </c>
      <c s="9"/>
      <c s="11"/>
      <c s="9"/>
      <c s="11"/>
    </row>
    <row r="78" spans="1:16" ht="12.75">
      <c r="A78" s="7">
        <v>31</v>
      </c>
      <c s="7" t="s">
        <v>172</v>
      </c>
      <c s="7" t="s">
        <v>44</v>
      </c>
      <c s="7" t="s">
        <v>1958</v>
      </c>
      <c s="7" t="s">
        <v>93</v>
      </c>
      <c s="10">
        <v>42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1920</v>
      </c>
    </row>
    <row r="80" spans="1:16" ht="12.75">
      <c r="A80" s="7">
        <v>32</v>
      </c>
      <c s="7" t="s">
        <v>174</v>
      </c>
      <c s="7" t="s">
        <v>44</v>
      </c>
      <c s="7" t="s">
        <v>1959</v>
      </c>
      <c s="7" t="s">
        <v>298</v>
      </c>
      <c s="10">
        <v>180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1960</v>
      </c>
    </row>
    <row r="82" spans="1:16" ht="12.75">
      <c r="A82" s="7">
        <v>33</v>
      </c>
      <c s="7" t="s">
        <v>177</v>
      </c>
      <c s="7" t="s">
        <v>44</v>
      </c>
      <c s="7" t="s">
        <v>1961</v>
      </c>
      <c s="7" t="s">
        <v>298</v>
      </c>
      <c s="10">
        <v>165</v>
      </c>
      <c s="14"/>
      <c s="13">
        <f>ROUND((G82*F82),2)</f>
      </c>
      <c r="O82">
        <f>rekapitulace!H8</f>
      </c>
      <c>
        <f>O82/100*H82</f>
      </c>
    </row>
    <row r="83" spans="4:4" ht="38.25">
      <c r="D83" s="15" t="s">
        <v>1962</v>
      </c>
    </row>
    <row r="84" spans="1:16" ht="12.75">
      <c r="A84" s="7">
        <v>34</v>
      </c>
      <c s="7" t="s">
        <v>179</v>
      </c>
      <c s="7" t="s">
        <v>44</v>
      </c>
      <c s="7" t="s">
        <v>1963</v>
      </c>
      <c s="7" t="s">
        <v>298</v>
      </c>
      <c s="10">
        <v>212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1964</v>
      </c>
    </row>
    <row r="86" spans="1:16" ht="12.75">
      <c r="A86" s="7">
        <v>35</v>
      </c>
      <c s="7" t="s">
        <v>182</v>
      </c>
      <c s="7" t="s">
        <v>44</v>
      </c>
      <c s="7" t="s">
        <v>1965</v>
      </c>
      <c s="7" t="s">
        <v>93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151</v>
      </c>
    </row>
    <row r="88" spans="1:16" ht="12.75">
      <c r="A88" s="7">
        <v>36</v>
      </c>
      <c s="7" t="s">
        <v>186</v>
      </c>
      <c s="7" t="s">
        <v>44</v>
      </c>
      <c s="7" t="s">
        <v>1966</v>
      </c>
      <c s="7" t="s">
        <v>93</v>
      </c>
      <c s="10">
        <v>35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1967</v>
      </c>
    </row>
    <row r="90" spans="1:16" ht="12.75">
      <c r="A90" s="7">
        <v>37</v>
      </c>
      <c s="7" t="s">
        <v>188</v>
      </c>
      <c s="7" t="s">
        <v>44</v>
      </c>
      <c s="7" t="s">
        <v>1968</v>
      </c>
      <c s="7" t="s">
        <v>93</v>
      </c>
      <c s="10">
        <v>3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72</v>
      </c>
    </row>
    <row r="92" spans="1:16" ht="12.75">
      <c r="A92" s="7">
        <v>38</v>
      </c>
      <c s="7" t="s">
        <v>191</v>
      </c>
      <c s="7" t="s">
        <v>44</v>
      </c>
      <c s="7" t="s">
        <v>1969</v>
      </c>
      <c s="7" t="s">
        <v>93</v>
      </c>
      <c s="10">
        <v>42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1920</v>
      </c>
    </row>
    <row r="94" spans="1:16" ht="12.75" customHeight="1">
      <c r="A94" s="16"/>
      <c s="16"/>
      <c s="16" t="s">
        <v>97</v>
      </c>
      <c s="16" t="s">
        <v>1957</v>
      </c>
      <c s="16"/>
      <c s="16"/>
      <c s="16"/>
      <c s="16">
        <f>SUM(H78:H93)</f>
      </c>
      <c r="P94">
        <f>ROUND(SUM(P78:P93),2)</f>
      </c>
    </row>
    <row r="96" spans="1:8" ht="12.75" customHeight="1">
      <c r="A96" s="9"/>
      <c s="9"/>
      <c s="9" t="s">
        <v>100</v>
      </c>
      <c s="9" t="s">
        <v>1970</v>
      </c>
      <c s="9"/>
      <c s="11"/>
      <c s="9"/>
      <c s="11"/>
    </row>
    <row r="97" spans="1:16" ht="12.75">
      <c r="A97" s="7">
        <v>39</v>
      </c>
      <c s="7" t="s">
        <v>194</v>
      </c>
      <c s="7" t="s">
        <v>44</v>
      </c>
      <c s="7" t="s">
        <v>1971</v>
      </c>
      <c s="7" t="s">
        <v>93</v>
      </c>
      <c s="10">
        <v>50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1972</v>
      </c>
    </row>
    <row r="99" spans="1:16" ht="12.75">
      <c r="A99" s="7">
        <v>40</v>
      </c>
      <c s="7" t="s">
        <v>197</v>
      </c>
      <c s="7" t="s">
        <v>44</v>
      </c>
      <c s="7" t="s">
        <v>1973</v>
      </c>
      <c s="7" t="s">
        <v>106</v>
      </c>
      <c s="10">
        <v>1100</v>
      </c>
      <c s="14"/>
      <c s="13">
        <f>ROUND((G99*F99),2)</f>
      </c>
      <c r="O99">
        <f>rekapitulace!H8</f>
      </c>
      <c>
        <f>O99/100*H99</f>
      </c>
    </row>
    <row r="100" spans="4:4" ht="38.25">
      <c r="D100" s="15" t="s">
        <v>1974</v>
      </c>
    </row>
    <row r="101" spans="1:16" ht="12.75" customHeight="1">
      <c r="A101" s="16"/>
      <c s="16"/>
      <c s="16" t="s">
        <v>100</v>
      </c>
      <c s="16" t="s">
        <v>1970</v>
      </c>
      <c s="16"/>
      <c s="16"/>
      <c s="16"/>
      <c s="16">
        <f>SUM(H97:H100)</f>
      </c>
      <c r="P101">
        <f>ROUND(SUM(P97:P100),2)</f>
      </c>
    </row>
    <row r="103" spans="1:8" ht="12.75" customHeight="1">
      <c r="A103" s="9"/>
      <c s="9"/>
      <c s="9" t="s">
        <v>104</v>
      </c>
      <c s="9" t="s">
        <v>216</v>
      </c>
      <c s="9"/>
      <c s="11"/>
      <c s="9"/>
      <c s="11"/>
    </row>
    <row r="104" spans="1:16" ht="12.75">
      <c r="A104" s="7">
        <v>41</v>
      </c>
      <c s="7" t="s">
        <v>199</v>
      </c>
      <c s="7" t="s">
        <v>44</v>
      </c>
      <c s="7" t="s">
        <v>1975</v>
      </c>
      <c s="7" t="s">
        <v>1063</v>
      </c>
      <c s="10">
        <v>40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1976</v>
      </c>
    </row>
    <row r="106" spans="1:16" ht="12.75">
      <c r="A106" s="7">
        <v>42</v>
      </c>
      <c s="7" t="s">
        <v>201</v>
      </c>
      <c s="7" t="s">
        <v>44</v>
      </c>
      <c s="7" t="s">
        <v>1977</v>
      </c>
      <c s="7" t="s">
        <v>1978</v>
      </c>
      <c s="10">
        <v>6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1979</v>
      </c>
    </row>
    <row r="108" spans="1:16" ht="12.75">
      <c r="A108" s="7">
        <v>43</v>
      </c>
      <c s="7" t="s">
        <v>203</v>
      </c>
      <c s="7" t="s">
        <v>44</v>
      </c>
      <c s="7" t="s">
        <v>1980</v>
      </c>
      <c s="7" t="s">
        <v>93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133</v>
      </c>
    </row>
    <row r="110" spans="1:16" ht="12.75" customHeight="1">
      <c r="A110" s="16"/>
      <c s="16"/>
      <c s="16" t="s">
        <v>104</v>
      </c>
      <c s="16" t="s">
        <v>216</v>
      </c>
      <c s="16"/>
      <c s="16"/>
      <c s="16"/>
      <c s="16">
        <f>SUM(H104:H109)</f>
      </c>
      <c r="P110">
        <f>ROUND(SUM(P104:P109),2)</f>
      </c>
    </row>
    <row r="112" spans="1:16" ht="12.75" customHeight="1">
      <c r="A112" s="16"/>
      <c s="16"/>
      <c s="16"/>
      <c s="16" t="s">
        <v>63</v>
      </c>
      <c s="16"/>
      <c s="16"/>
      <c s="16"/>
      <c s="16">
        <f>+H62+H75+H94+H101+H110</f>
      </c>
      <c r="P112">
        <f>+P62+P75+P94+P101+P110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1981</v>
      </c>
      <c s="5" t="s">
        <v>1982</v>
      </c>
      <c s="5"/>
    </row>
    <row r="6" spans="1:5" ht="12.75" customHeight="1">
      <c r="A6" t="s">
        <v>17</v>
      </c>
      <c r="C6" s="5" t="s">
        <v>1983</v>
      </c>
      <c s="5" t="s">
        <v>1982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1984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1985</v>
      </c>
      <c s="7" t="s">
        <v>106</v>
      </c>
      <c s="10">
        <v>1160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1986</v>
      </c>
    </row>
    <row r="14" spans="1:16" ht="12.75">
      <c r="A14" s="7">
        <v>2</v>
      </c>
      <c s="7" t="s">
        <v>95</v>
      </c>
      <c s="7" t="s">
        <v>44</v>
      </c>
      <c s="7" t="s">
        <v>1987</v>
      </c>
      <c s="7" t="s">
        <v>106</v>
      </c>
      <c s="10">
        <v>1180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1988</v>
      </c>
    </row>
    <row r="16" spans="1:16" ht="12.75">
      <c r="A16" s="7">
        <v>3</v>
      </c>
      <c s="7" t="s">
        <v>97</v>
      </c>
      <c s="7" t="s">
        <v>44</v>
      </c>
      <c s="7" t="s">
        <v>1989</v>
      </c>
      <c s="7" t="s">
        <v>106</v>
      </c>
      <c s="10">
        <v>4720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1990</v>
      </c>
    </row>
    <row r="18" spans="1:16" ht="12.75">
      <c r="A18" s="7">
        <v>4</v>
      </c>
      <c s="7" t="s">
        <v>100</v>
      </c>
      <c s="7" t="s">
        <v>44</v>
      </c>
      <c s="7" t="s">
        <v>1991</v>
      </c>
      <c s="7" t="s">
        <v>93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102</v>
      </c>
    </row>
    <row r="20" spans="1:16" ht="12.75">
      <c r="A20" s="7">
        <v>5</v>
      </c>
      <c s="7" t="s">
        <v>104</v>
      </c>
      <c s="7" t="s">
        <v>44</v>
      </c>
      <c s="7" t="s">
        <v>1992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 customHeight="1">
      <c r="A22" s="16"/>
      <c s="16"/>
      <c s="16" t="s">
        <v>91</v>
      </c>
      <c s="16" t="s">
        <v>1984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95</v>
      </c>
      <c s="9" t="s">
        <v>1993</v>
      </c>
      <c s="9"/>
      <c s="11"/>
      <c s="9"/>
      <c s="11"/>
    </row>
    <row r="25" spans="1:16" ht="12.75">
      <c r="A25" s="7">
        <v>6</v>
      </c>
      <c s="7" t="s">
        <v>108</v>
      </c>
      <c s="7" t="s">
        <v>44</v>
      </c>
      <c s="7" t="s">
        <v>1994</v>
      </c>
      <c s="7" t="s">
        <v>298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1995</v>
      </c>
    </row>
    <row r="27" spans="1:16" ht="12.75">
      <c r="A27" s="7">
        <v>7</v>
      </c>
      <c s="7" t="s">
        <v>111</v>
      </c>
      <c s="7" t="s">
        <v>44</v>
      </c>
      <c s="7" t="s">
        <v>1996</v>
      </c>
      <c s="7" t="s">
        <v>106</v>
      </c>
      <c s="10">
        <v>75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1997</v>
      </c>
    </row>
    <row r="29" spans="1:16" ht="12.75">
      <c r="A29" s="7">
        <v>8</v>
      </c>
      <c s="7" t="s">
        <v>114</v>
      </c>
      <c s="7" t="s">
        <v>44</v>
      </c>
      <c s="7" t="s">
        <v>1998</v>
      </c>
      <c s="7" t="s">
        <v>106</v>
      </c>
      <c s="10">
        <v>1160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1986</v>
      </c>
    </row>
    <row r="31" spans="1:16" ht="12.75">
      <c r="A31" s="7">
        <v>9</v>
      </c>
      <c s="7" t="s">
        <v>116</v>
      </c>
      <c s="7" t="s">
        <v>44</v>
      </c>
      <c s="7" t="s">
        <v>1999</v>
      </c>
      <c s="7" t="s">
        <v>106</v>
      </c>
      <c s="10">
        <v>8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303</v>
      </c>
    </row>
    <row r="33" spans="1:16" ht="12.75">
      <c r="A33" s="7">
        <v>10</v>
      </c>
      <c s="7" t="s">
        <v>119</v>
      </c>
      <c s="7" t="s">
        <v>44</v>
      </c>
      <c s="7" t="s">
        <v>2000</v>
      </c>
      <c s="7" t="s">
        <v>93</v>
      </c>
      <c s="10">
        <v>16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415</v>
      </c>
    </row>
    <row r="35" spans="1:16" ht="12.75">
      <c r="A35" s="7">
        <v>11</v>
      </c>
      <c s="7" t="s">
        <v>122</v>
      </c>
      <c s="7" t="s">
        <v>44</v>
      </c>
      <c s="7" t="s">
        <v>2001</v>
      </c>
      <c s="7" t="s">
        <v>93</v>
      </c>
      <c s="10">
        <v>5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164</v>
      </c>
    </row>
    <row r="37" spans="1:16" ht="12.75">
      <c r="A37" s="7">
        <v>12</v>
      </c>
      <c s="7" t="s">
        <v>124</v>
      </c>
      <c s="7" t="s">
        <v>44</v>
      </c>
      <c s="7" t="s">
        <v>2002</v>
      </c>
      <c s="7" t="s">
        <v>298</v>
      </c>
      <c s="10">
        <v>22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2003</v>
      </c>
    </row>
    <row r="39" spans="1:16" ht="12.75">
      <c r="A39" s="7">
        <v>13</v>
      </c>
      <c s="7" t="s">
        <v>127</v>
      </c>
      <c s="7" t="s">
        <v>44</v>
      </c>
      <c s="7" t="s">
        <v>2004</v>
      </c>
      <c s="7" t="s">
        <v>93</v>
      </c>
      <c s="10">
        <v>200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2005</v>
      </c>
    </row>
    <row r="41" spans="1:16" ht="12.75" customHeight="1">
      <c r="A41" s="16"/>
      <c s="16"/>
      <c s="16" t="s">
        <v>95</v>
      </c>
      <c s="16" t="s">
        <v>1993</v>
      </c>
      <c s="16"/>
      <c s="16"/>
      <c s="16"/>
      <c s="16">
        <f>SUM(H25:H40)</f>
      </c>
      <c r="P41">
        <f>ROUND(SUM(P25:P40),2)</f>
      </c>
    </row>
    <row r="43" spans="1:8" ht="12.75" customHeight="1">
      <c r="A43" s="9"/>
      <c s="9"/>
      <c s="9" t="s">
        <v>97</v>
      </c>
      <c s="9" t="s">
        <v>2006</v>
      </c>
      <c s="9"/>
      <c s="11"/>
      <c s="9"/>
      <c s="11"/>
    </row>
    <row r="44" spans="1:16" ht="12.75">
      <c r="A44" s="7">
        <v>14</v>
      </c>
      <c s="7" t="s">
        <v>131</v>
      </c>
      <c s="7" t="s">
        <v>44</v>
      </c>
      <c s="7" t="s">
        <v>2007</v>
      </c>
      <c s="7" t="s">
        <v>106</v>
      </c>
      <c s="10">
        <v>2320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2008</v>
      </c>
    </row>
    <row r="46" spans="1:16" ht="12.75">
      <c r="A46" s="7">
        <v>15</v>
      </c>
      <c s="7" t="s">
        <v>134</v>
      </c>
      <c s="7" t="s">
        <v>44</v>
      </c>
      <c s="7" t="s">
        <v>2009</v>
      </c>
      <c s="7" t="s">
        <v>106</v>
      </c>
      <c s="10">
        <v>4720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1990</v>
      </c>
    </row>
    <row r="48" spans="1:16" ht="12.75">
      <c r="A48" s="7">
        <v>16</v>
      </c>
      <c s="7" t="s">
        <v>136</v>
      </c>
      <c s="7" t="s">
        <v>44</v>
      </c>
      <c s="7" t="s">
        <v>2010</v>
      </c>
      <c s="7" t="s">
        <v>93</v>
      </c>
      <c s="10">
        <v>19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2011</v>
      </c>
    </row>
    <row r="50" spans="1:16" ht="12.75" customHeight="1">
      <c r="A50" s="16"/>
      <c s="16"/>
      <c s="16" t="s">
        <v>97</v>
      </c>
      <c s="16" t="s">
        <v>2006</v>
      </c>
      <c s="16"/>
      <c s="16"/>
      <c s="16"/>
      <c s="16">
        <f>SUM(H44:H49)</f>
      </c>
      <c r="P50">
        <f>ROUND(SUM(P44:P49),2)</f>
      </c>
    </row>
    <row r="52" spans="1:8" ht="12.75" customHeight="1">
      <c r="A52" s="9"/>
      <c s="9"/>
      <c s="9" t="s">
        <v>100</v>
      </c>
      <c s="9" t="s">
        <v>2012</v>
      </c>
      <c s="9"/>
      <c s="11"/>
      <c s="9"/>
      <c s="11"/>
    </row>
    <row r="53" spans="1:16" ht="12.75">
      <c r="A53" s="7">
        <v>17</v>
      </c>
      <c s="7" t="s">
        <v>138</v>
      </c>
      <c s="7" t="s">
        <v>44</v>
      </c>
      <c s="7" t="s">
        <v>2013</v>
      </c>
      <c s="7" t="s">
        <v>636</v>
      </c>
      <c s="10">
        <v>10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2014</v>
      </c>
    </row>
    <row r="55" spans="1:16" ht="12.75" customHeight="1">
      <c r="A55" s="16"/>
      <c s="16"/>
      <c s="16" t="s">
        <v>100</v>
      </c>
      <c s="16" t="s">
        <v>2012</v>
      </c>
      <c s="16"/>
      <c s="16"/>
      <c s="16"/>
      <c s="16">
        <f>SUM(H53:H54)</f>
      </c>
      <c r="P55">
        <f>ROUND(SUM(P53:P54),2)</f>
      </c>
    </row>
    <row r="57" spans="1:8" ht="12.75" customHeight="1">
      <c r="A57" s="9"/>
      <c s="9"/>
      <c s="9" t="s">
        <v>104</v>
      </c>
      <c s="9" t="s">
        <v>428</v>
      </c>
      <c s="9"/>
      <c s="11"/>
      <c s="9"/>
      <c s="11"/>
    </row>
    <row r="58" spans="1:16" ht="12.75">
      <c r="A58" s="7">
        <v>18</v>
      </c>
      <c s="7" t="s">
        <v>140</v>
      </c>
      <c s="7" t="s">
        <v>44</v>
      </c>
      <c s="7" t="s">
        <v>2015</v>
      </c>
      <c s="7" t="s">
        <v>298</v>
      </c>
      <c s="10">
        <v>15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2016</v>
      </c>
    </row>
    <row r="60" spans="1:16" ht="12.75">
      <c r="A60" s="7">
        <v>19</v>
      </c>
      <c s="7" t="s">
        <v>142</v>
      </c>
      <c s="7" t="s">
        <v>44</v>
      </c>
      <c s="7" t="s">
        <v>2017</v>
      </c>
      <c s="7" t="s">
        <v>298</v>
      </c>
      <c s="10">
        <v>5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1995</v>
      </c>
    </row>
    <row r="62" spans="1:16" ht="12.75">
      <c r="A62" s="7">
        <v>20</v>
      </c>
      <c s="7" t="s">
        <v>144</v>
      </c>
      <c s="7" t="s">
        <v>44</v>
      </c>
      <c s="7" t="s">
        <v>2018</v>
      </c>
      <c s="7" t="s">
        <v>93</v>
      </c>
      <c s="10">
        <v>10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380</v>
      </c>
    </row>
    <row r="64" spans="1:16" ht="12.75">
      <c r="A64" s="7">
        <v>21</v>
      </c>
      <c s="7" t="s">
        <v>146</v>
      </c>
      <c s="7" t="s">
        <v>44</v>
      </c>
      <c s="7" t="s">
        <v>2019</v>
      </c>
      <c s="7" t="s">
        <v>636</v>
      </c>
      <c s="10">
        <v>15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2020</v>
      </c>
    </row>
    <row r="66" spans="1:16" ht="12.75">
      <c r="A66" s="7">
        <v>22</v>
      </c>
      <c s="7" t="s">
        <v>149</v>
      </c>
      <c s="7" t="s">
        <v>44</v>
      </c>
      <c s="7" t="s">
        <v>2021</v>
      </c>
      <c s="7" t="s">
        <v>636</v>
      </c>
      <c s="10">
        <v>15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2020</v>
      </c>
    </row>
    <row r="68" spans="1:16" ht="12.75">
      <c r="A68" s="7">
        <v>23</v>
      </c>
      <c s="7" t="s">
        <v>152</v>
      </c>
      <c s="7" t="s">
        <v>44</v>
      </c>
      <c s="7" t="s">
        <v>2022</v>
      </c>
      <c s="7" t="s">
        <v>452</v>
      </c>
      <c s="10">
        <v>30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2023</v>
      </c>
    </row>
    <row r="70" spans="1:16" ht="12.75">
      <c r="A70" s="7">
        <v>24</v>
      </c>
      <c s="7" t="s">
        <v>154</v>
      </c>
      <c s="7" t="s">
        <v>44</v>
      </c>
      <c s="7" t="s">
        <v>2024</v>
      </c>
      <c s="7" t="s">
        <v>106</v>
      </c>
      <c s="10">
        <v>75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1997</v>
      </c>
    </row>
    <row r="72" spans="1:16" ht="12.75">
      <c r="A72" s="7">
        <v>25</v>
      </c>
      <c s="7" t="s">
        <v>156</v>
      </c>
      <c s="7" t="s">
        <v>44</v>
      </c>
      <c s="7" t="s">
        <v>2025</v>
      </c>
      <c s="7" t="s">
        <v>106</v>
      </c>
      <c s="10">
        <v>110</v>
      </c>
      <c s="14"/>
      <c s="13">
        <f>ROUND((G72*F72),2)</f>
      </c>
      <c r="O72">
        <f>rekapitulace!H8</f>
      </c>
      <c>
        <f>O72/100*H72</f>
      </c>
    </row>
    <row r="73" spans="4:4" ht="38.25">
      <c r="D73" s="15" t="s">
        <v>2026</v>
      </c>
    </row>
    <row r="74" spans="1:16" ht="12.75" customHeight="1">
      <c r="A74" s="16"/>
      <c s="16"/>
      <c s="16" t="s">
        <v>104</v>
      </c>
      <c s="16" t="s">
        <v>428</v>
      </c>
      <c s="16"/>
      <c s="16"/>
      <c s="16"/>
      <c s="16">
        <f>SUM(H58:H73)</f>
      </c>
      <c r="P74">
        <f>ROUND(SUM(P58:P73),2)</f>
      </c>
    </row>
    <row r="76" spans="1:8" ht="12.75" customHeight="1">
      <c r="A76" s="9"/>
      <c s="9"/>
      <c s="9" t="s">
        <v>108</v>
      </c>
      <c s="9" t="s">
        <v>2027</v>
      </c>
      <c s="9"/>
      <c s="11"/>
      <c s="9"/>
      <c s="11"/>
    </row>
    <row r="77" spans="1:16" ht="12.75">
      <c r="A77" s="7">
        <v>26</v>
      </c>
      <c s="7" t="s">
        <v>160</v>
      </c>
      <c s="7" t="s">
        <v>44</v>
      </c>
      <c s="7" t="s">
        <v>2028</v>
      </c>
      <c s="7" t="s">
        <v>93</v>
      </c>
      <c s="10">
        <v>1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51</v>
      </c>
    </row>
    <row r="79" spans="1:16" ht="12.75">
      <c r="A79" s="7">
        <v>27</v>
      </c>
      <c s="7" t="s">
        <v>162</v>
      </c>
      <c s="7" t="s">
        <v>44</v>
      </c>
      <c s="7" t="s">
        <v>2029</v>
      </c>
      <c s="7" t="s">
        <v>46</v>
      </c>
      <c s="10">
        <v>1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51</v>
      </c>
    </row>
    <row r="81" spans="1:16" ht="12.75" customHeight="1">
      <c r="A81" s="16"/>
      <c s="16"/>
      <c s="16" t="s">
        <v>108</v>
      </c>
      <c s="16" t="s">
        <v>2027</v>
      </c>
      <c s="16"/>
      <c s="16"/>
      <c s="16"/>
      <c s="16">
        <f>SUM(H77:H80)</f>
      </c>
      <c r="P81">
        <f>ROUND(SUM(P77:P80),2)</f>
      </c>
    </row>
    <row r="83" spans="1:16" ht="12.75" customHeight="1">
      <c r="A83" s="16"/>
      <c s="16"/>
      <c s="16"/>
      <c s="16" t="s">
        <v>63</v>
      </c>
      <c s="16"/>
      <c s="16"/>
      <c s="16"/>
      <c s="16">
        <f>+H22+H41+H50+H55+H74+H81</f>
      </c>
      <c r="P83">
        <f>+P22+P41+P50+P55+P74+P81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2030</v>
      </c>
      <c s="5" t="s">
        <v>2031</v>
      </c>
      <c s="5"/>
    </row>
    <row r="6" spans="1:5" ht="12.75" customHeight="1">
      <c r="A6" t="s">
        <v>17</v>
      </c>
      <c r="C6" s="5" t="s">
        <v>2032</v>
      </c>
      <c s="5" t="s">
        <v>2031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2033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2034</v>
      </c>
      <c s="7" t="s">
        <v>184</v>
      </c>
      <c s="10">
        <v>900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2035</v>
      </c>
    </row>
    <row r="14" spans="1:16" ht="12.75">
      <c r="A14" s="7">
        <v>2</v>
      </c>
      <c s="7" t="s">
        <v>95</v>
      </c>
      <c s="7" t="s">
        <v>44</v>
      </c>
      <c s="7" t="s">
        <v>2036</v>
      </c>
      <c s="7" t="s">
        <v>298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1995</v>
      </c>
    </row>
    <row r="16" spans="1:16" ht="12.75">
      <c r="A16" s="7">
        <v>3</v>
      </c>
      <c s="7" t="s">
        <v>97</v>
      </c>
      <c s="7" t="s">
        <v>44</v>
      </c>
      <c s="7" t="s">
        <v>2037</v>
      </c>
      <c s="7" t="s">
        <v>298</v>
      </c>
      <c s="10">
        <v>24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2038</v>
      </c>
    </row>
    <row r="18" spans="1:16" ht="12.75">
      <c r="A18" s="7">
        <v>4</v>
      </c>
      <c s="7" t="s">
        <v>100</v>
      </c>
      <c s="7" t="s">
        <v>44</v>
      </c>
      <c s="7" t="s">
        <v>2039</v>
      </c>
      <c s="7" t="s">
        <v>106</v>
      </c>
      <c s="10">
        <v>220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2040</v>
      </c>
    </row>
    <row r="20" spans="1:16" ht="12.75">
      <c r="A20" s="7">
        <v>5</v>
      </c>
      <c s="7" t="s">
        <v>104</v>
      </c>
      <c s="7" t="s">
        <v>44</v>
      </c>
      <c s="7" t="s">
        <v>2041</v>
      </c>
      <c s="7" t="s">
        <v>93</v>
      </c>
      <c s="10">
        <v>120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2042</v>
      </c>
    </row>
    <row r="22" spans="1:16" ht="12.75">
      <c r="A22" s="7">
        <v>6</v>
      </c>
      <c s="7" t="s">
        <v>108</v>
      </c>
      <c s="7" t="s">
        <v>44</v>
      </c>
      <c s="7" t="s">
        <v>2043</v>
      </c>
      <c s="7" t="s">
        <v>106</v>
      </c>
      <c s="10">
        <v>4100</v>
      </c>
      <c s="14"/>
      <c s="13">
        <f>ROUND((G22*F22),2)</f>
      </c>
      <c r="O22">
        <f>rekapitulace!H8</f>
      </c>
      <c>
        <f>O22/100*H22</f>
      </c>
    </row>
    <row r="23" spans="4:4" ht="38.25">
      <c r="D23" s="15" t="s">
        <v>2044</v>
      </c>
    </row>
    <row r="24" spans="1:16" ht="12.75">
      <c r="A24" s="7">
        <v>7</v>
      </c>
      <c s="7" t="s">
        <v>111</v>
      </c>
      <c s="7" t="s">
        <v>44</v>
      </c>
      <c s="7" t="s">
        <v>2045</v>
      </c>
      <c s="7" t="s">
        <v>106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1551</v>
      </c>
    </row>
    <row r="26" spans="1:16" ht="12.75">
      <c r="A26" s="7">
        <v>8</v>
      </c>
      <c s="7" t="s">
        <v>114</v>
      </c>
      <c s="7" t="s">
        <v>44</v>
      </c>
      <c s="7" t="s">
        <v>2046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2047</v>
      </c>
      <c s="7" t="s">
        <v>106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1551</v>
      </c>
    </row>
    <row r="30" spans="1:16" ht="12.75">
      <c r="A30" s="7">
        <v>10</v>
      </c>
      <c s="7" t="s">
        <v>119</v>
      </c>
      <c s="7" t="s">
        <v>44</v>
      </c>
      <c s="7" t="s">
        <v>2048</v>
      </c>
      <c s="7" t="s">
        <v>93</v>
      </c>
      <c s="10">
        <v>24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2049</v>
      </c>
    </row>
    <row r="32" spans="1:16" ht="12.75">
      <c r="A32" s="7">
        <v>11</v>
      </c>
      <c s="7" t="s">
        <v>122</v>
      </c>
      <c s="7" t="s">
        <v>44</v>
      </c>
      <c s="7" t="s">
        <v>2050</v>
      </c>
      <c s="7" t="s">
        <v>93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94</v>
      </c>
    </row>
    <row r="34" spans="1:16" ht="12.75">
      <c r="A34" s="7">
        <v>12</v>
      </c>
      <c s="7" t="s">
        <v>124</v>
      </c>
      <c s="7" t="s">
        <v>44</v>
      </c>
      <c s="7" t="s">
        <v>2051</v>
      </c>
      <c s="7" t="s">
        <v>106</v>
      </c>
      <c s="10">
        <v>80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1406</v>
      </c>
    </row>
    <row r="36" spans="1:16" ht="12.75">
      <c r="A36" s="7">
        <v>13</v>
      </c>
      <c s="7" t="s">
        <v>127</v>
      </c>
      <c s="7" t="s">
        <v>44</v>
      </c>
      <c s="7" t="s">
        <v>2052</v>
      </c>
      <c s="7" t="s">
        <v>93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94</v>
      </c>
    </row>
    <row r="38" spans="1:16" ht="12.75" customHeight="1">
      <c r="A38" s="16"/>
      <c s="16"/>
      <c s="16" t="s">
        <v>91</v>
      </c>
      <c s="16" t="s">
        <v>2033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63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2053</v>
      </c>
      <c s="5" t="s">
        <v>2054</v>
      </c>
      <c s="5"/>
    </row>
    <row r="6" spans="1:5" ht="12.75" customHeight="1">
      <c r="A6" t="s">
        <v>17</v>
      </c>
      <c r="C6" s="5" t="s">
        <v>2055</v>
      </c>
      <c s="5" t="s">
        <v>2054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2056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2057</v>
      </c>
      <c s="7" t="s">
        <v>93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102</v>
      </c>
    </row>
    <row r="14" spans="1:16" ht="12.75">
      <c r="A14" s="7">
        <v>2</v>
      </c>
      <c s="7" t="s">
        <v>95</v>
      </c>
      <c s="7" t="s">
        <v>44</v>
      </c>
      <c s="7" t="s">
        <v>2058</v>
      </c>
      <c s="7" t="s">
        <v>93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94</v>
      </c>
    </row>
    <row r="16" spans="1:16" ht="12.75" customHeight="1">
      <c r="A16" s="16"/>
      <c s="16"/>
      <c s="16" t="s">
        <v>91</v>
      </c>
      <c s="16" t="s">
        <v>2056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63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2059</v>
      </c>
      <c s="5" t="s">
        <v>2060</v>
      </c>
      <c s="5"/>
    </row>
    <row r="6" spans="1:5" ht="12.75" customHeight="1">
      <c r="A6" t="s">
        <v>17</v>
      </c>
      <c r="C6" s="5" t="s">
        <v>2061</v>
      </c>
      <c s="5" t="s">
        <v>2060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422</v>
      </c>
      <c s="7" t="s">
        <v>44</v>
      </c>
      <c s="7" t="s">
        <v>423</v>
      </c>
      <c s="7" t="s">
        <v>298</v>
      </c>
      <c s="10">
        <v>19.9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2062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428</v>
      </c>
      <c s="9"/>
      <c s="11"/>
      <c s="9"/>
      <c s="11"/>
    </row>
    <row r="17" spans="1:16" ht="12.75">
      <c r="A17" s="7">
        <v>2</v>
      </c>
      <c s="7" t="s">
        <v>435</v>
      </c>
      <c s="7" t="s">
        <v>44</v>
      </c>
      <c s="7" t="s">
        <v>436</v>
      </c>
      <c s="7" t="s">
        <v>298</v>
      </c>
      <c s="10">
        <v>19.9</v>
      </c>
      <c s="14"/>
      <c s="13">
        <f>ROUND((G17*F17),2)</f>
      </c>
      <c r="O17">
        <f>rekapitulace!H8</f>
      </c>
      <c>
        <f>O17/100*H17</f>
      </c>
    </row>
    <row r="18" spans="4:4" ht="114.75">
      <c r="D18" s="15" t="s">
        <v>2063</v>
      </c>
    </row>
    <row r="19" spans="1:16" ht="12.75">
      <c r="A19" s="7">
        <v>3</v>
      </c>
      <c s="7" t="s">
        <v>438</v>
      </c>
      <c s="7" t="s">
        <v>44</v>
      </c>
      <c s="7" t="s">
        <v>439</v>
      </c>
      <c s="7" t="s">
        <v>298</v>
      </c>
      <c s="10">
        <v>19.9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2064</v>
      </c>
    </row>
    <row r="21" spans="1:16" ht="12.75" customHeight="1">
      <c r="A21" s="16"/>
      <c s="16"/>
      <c s="16" t="s">
        <v>24</v>
      </c>
      <c s="16" t="s">
        <v>428</v>
      </c>
      <c s="16"/>
      <c s="16"/>
      <c s="16"/>
      <c s="16">
        <f>SUM(H17:H20)</f>
      </c>
      <c r="P21">
        <f>ROUND(SUM(P17:P20),2)</f>
      </c>
    </row>
    <row r="23" spans="1:8" ht="12.75" customHeight="1">
      <c r="A23" s="9"/>
      <c s="9"/>
      <c s="9" t="s">
        <v>34</v>
      </c>
      <c s="9" t="s">
        <v>454</v>
      </c>
      <c s="9"/>
      <c s="11"/>
      <c s="9"/>
      <c s="11"/>
    </row>
    <row r="24" spans="1:16" ht="12.75">
      <c r="A24" s="7">
        <v>4</v>
      </c>
      <c s="7" t="s">
        <v>2065</v>
      </c>
      <c s="7" t="s">
        <v>44</v>
      </c>
      <c s="7" t="s">
        <v>2066</v>
      </c>
      <c s="7" t="s">
        <v>298</v>
      </c>
      <c s="10">
        <v>3.458</v>
      </c>
      <c s="14"/>
      <c s="13">
        <f>ROUND((G24*F24),2)</f>
      </c>
      <c r="O24">
        <f>rekapitulace!H8</f>
      </c>
      <c>
        <f>O24/100*H24</f>
      </c>
    </row>
    <row r="25" spans="4:4" ht="178.5">
      <c r="D25" s="15" t="s">
        <v>2067</v>
      </c>
    </row>
    <row r="26" spans="1:16" ht="12.75">
      <c r="A26" s="7">
        <v>5</v>
      </c>
      <c s="7" t="s">
        <v>1378</v>
      </c>
      <c s="7" t="s">
        <v>44</v>
      </c>
      <c s="7" t="s">
        <v>1379</v>
      </c>
      <c s="7" t="s">
        <v>298</v>
      </c>
      <c s="10">
        <v>19.9</v>
      </c>
      <c s="14"/>
      <c s="13">
        <f>ROUND((G26*F26),2)</f>
      </c>
      <c r="O26">
        <f>rekapitulace!H8</f>
      </c>
      <c>
        <f>O26/100*H26</f>
      </c>
    </row>
    <row r="27" spans="4:4" ht="114.75">
      <c r="D27" s="15" t="s">
        <v>2063</v>
      </c>
    </row>
    <row r="28" spans="1:16" ht="12.75" customHeight="1">
      <c r="A28" s="16"/>
      <c s="16"/>
      <c s="16" t="s">
        <v>34</v>
      </c>
      <c s="16" t="s">
        <v>454</v>
      </c>
      <c s="16"/>
      <c s="16"/>
      <c s="16"/>
      <c s="16">
        <f>SUM(H24:H27)</f>
      </c>
      <c r="P28">
        <f>ROUND(SUM(P24:P27),2)</f>
      </c>
    </row>
    <row r="30" spans="1:8" ht="12.75" customHeight="1">
      <c r="A30" s="9"/>
      <c s="9"/>
      <c s="9" t="s">
        <v>35</v>
      </c>
      <c s="9" t="s">
        <v>630</v>
      </c>
      <c s="9"/>
      <c s="11"/>
      <c s="9"/>
      <c s="11"/>
    </row>
    <row r="31" spans="1:16" ht="12.75">
      <c r="A31" s="7">
        <v>6</v>
      </c>
      <c s="7" t="s">
        <v>925</v>
      </c>
      <c s="7" t="s">
        <v>59</v>
      </c>
      <c s="7" t="s">
        <v>926</v>
      </c>
      <c s="7" t="s">
        <v>93</v>
      </c>
      <c s="10">
        <v>60</v>
      </c>
      <c s="14"/>
      <c s="13">
        <f>ROUND((G31*F31),2)</f>
      </c>
      <c r="O31">
        <f>rekapitulace!H8</f>
      </c>
      <c>
        <f>O31/100*H31</f>
      </c>
    </row>
    <row r="32" spans="4:4" ht="51">
      <c r="D32" s="15" t="s">
        <v>2068</v>
      </c>
    </row>
    <row r="33" spans="1:16" ht="12.75">
      <c r="A33" s="7">
        <v>7</v>
      </c>
      <c s="7" t="s">
        <v>925</v>
      </c>
      <c s="7" t="s">
        <v>61</v>
      </c>
      <c s="7" t="s">
        <v>926</v>
      </c>
      <c s="7" t="s">
        <v>93</v>
      </c>
      <c s="10">
        <v>11</v>
      </c>
      <c s="14"/>
      <c s="13">
        <f>ROUND((G33*F33),2)</f>
      </c>
      <c r="O33">
        <f>rekapitulace!H8</f>
      </c>
      <c>
        <f>O33/100*H33</f>
      </c>
    </row>
    <row r="34" spans="4:4" ht="51">
      <c r="D34" s="15" t="s">
        <v>2069</v>
      </c>
    </row>
    <row r="35" spans="1:16" ht="12.75">
      <c r="A35" s="7">
        <v>8</v>
      </c>
      <c s="7" t="s">
        <v>979</v>
      </c>
      <c s="7" t="s">
        <v>44</v>
      </c>
      <c s="7" t="s">
        <v>980</v>
      </c>
      <c s="7" t="s">
        <v>93</v>
      </c>
      <c s="10">
        <v>18</v>
      </c>
      <c s="14"/>
      <c s="13">
        <f>ROUND((G35*F35),2)</f>
      </c>
      <c r="O35">
        <f>rekapitulace!H8</f>
      </c>
      <c>
        <f>O35/100*H35</f>
      </c>
    </row>
    <row r="36" spans="4:4" ht="51">
      <c r="D36" s="15" t="s">
        <v>2070</v>
      </c>
    </row>
    <row r="37" spans="1:16" ht="12.75">
      <c r="A37" s="7">
        <v>9</v>
      </c>
      <c s="7" t="s">
        <v>2071</v>
      </c>
      <c s="7" t="s">
        <v>44</v>
      </c>
      <c s="7" t="s">
        <v>2072</v>
      </c>
      <c s="7" t="s">
        <v>298</v>
      </c>
      <c s="10">
        <v>2.655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2073</v>
      </c>
    </row>
    <row r="39" spans="1:16" ht="12.75" customHeight="1">
      <c r="A39" s="16"/>
      <c s="16"/>
      <c s="16" t="s">
        <v>35</v>
      </c>
      <c s="16" t="s">
        <v>630</v>
      </c>
      <c s="16"/>
      <c s="16"/>
      <c s="16"/>
      <c s="16">
        <f>SUM(H31:H38)</f>
      </c>
      <c r="P39">
        <f>ROUND(SUM(P31:P38),2)</f>
      </c>
    </row>
    <row r="41" spans="1:8" ht="12.75" customHeight="1">
      <c r="A41" s="9"/>
      <c s="9"/>
      <c s="9" t="s">
        <v>39</v>
      </c>
      <c s="9" t="s">
        <v>583</v>
      </c>
      <c s="9"/>
      <c s="11"/>
      <c s="9"/>
      <c s="11"/>
    </row>
    <row r="42" spans="1:16" ht="12.75">
      <c r="A42" s="7">
        <v>10</v>
      </c>
      <c s="7" t="s">
        <v>2074</v>
      </c>
      <c s="7" t="s">
        <v>44</v>
      </c>
      <c s="7" t="s">
        <v>2075</v>
      </c>
      <c s="7" t="s">
        <v>452</v>
      </c>
      <c s="10">
        <v>61.6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2076</v>
      </c>
    </row>
    <row r="44" spans="1:16" ht="12.75">
      <c r="A44" s="7">
        <v>11</v>
      </c>
      <c s="7" t="s">
        <v>927</v>
      </c>
      <c s="7" t="s">
        <v>44</v>
      </c>
      <c s="7" t="s">
        <v>928</v>
      </c>
      <c s="7" t="s">
        <v>452</v>
      </c>
      <c s="10">
        <v>324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2077</v>
      </c>
    </row>
    <row r="46" spans="1:16" ht="12.75" customHeight="1">
      <c r="A46" s="16"/>
      <c s="16"/>
      <c s="16" t="s">
        <v>39</v>
      </c>
      <c s="16" t="s">
        <v>583</v>
      </c>
      <c s="16"/>
      <c s="16"/>
      <c s="16"/>
      <c s="16">
        <f>SUM(H42:H45)</f>
      </c>
      <c r="P46">
        <f>ROUND(SUM(P42:P45),2)</f>
      </c>
    </row>
    <row r="48" spans="1:8" ht="12.75" customHeight="1">
      <c r="A48" s="9"/>
      <c s="9"/>
      <c s="9" t="s">
        <v>83</v>
      </c>
      <c s="9" t="s">
        <v>82</v>
      </c>
      <c s="9"/>
      <c s="11"/>
      <c s="9"/>
      <c s="11"/>
    </row>
    <row r="49" spans="1:16" ht="12.75">
      <c r="A49" s="7">
        <v>12</v>
      </c>
      <c s="7" t="s">
        <v>1047</v>
      </c>
      <c s="7" t="s">
        <v>44</v>
      </c>
      <c s="7" t="s">
        <v>1048</v>
      </c>
      <c s="7" t="s">
        <v>106</v>
      </c>
      <c s="10">
        <v>60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2078</v>
      </c>
    </row>
    <row r="51" spans="1:16" ht="12.75" customHeight="1">
      <c r="A51" s="16"/>
      <c s="16"/>
      <c s="16" t="s">
        <v>83</v>
      </c>
      <c s="16" t="s">
        <v>82</v>
      </c>
      <c s="16"/>
      <c s="16"/>
      <c s="16"/>
      <c s="16">
        <f>SUM(H49:H50)</f>
      </c>
      <c r="P51">
        <f>ROUND(SUM(P49:P50),2)</f>
      </c>
    </row>
    <row r="53" spans="1:16" ht="12.75" customHeight="1">
      <c r="A53" s="16"/>
      <c s="16"/>
      <c s="16"/>
      <c s="16" t="s">
        <v>63</v>
      </c>
      <c s="16"/>
      <c s="16"/>
      <c s="16"/>
      <c s="16">
        <f>+H14+H21+H28+H39+H46+H51</f>
      </c>
      <c r="P53">
        <f>+P14+P21+P28+P39+P46+P51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2079</v>
      </c>
      <c s="5" t="s">
        <v>2080</v>
      </c>
      <c s="5"/>
    </row>
    <row r="6" spans="1:5" ht="12.75" customHeight="1">
      <c r="A6" t="s">
        <v>17</v>
      </c>
      <c r="C6" s="5" t="s">
        <v>2081</v>
      </c>
      <c s="5" t="s">
        <v>2080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428</v>
      </c>
      <c s="9"/>
      <c s="11"/>
      <c s="9"/>
      <c s="11"/>
    </row>
    <row r="12" spans="1:16" ht="12.75">
      <c r="A12" s="7">
        <v>1</v>
      </c>
      <c s="7" t="s">
        <v>1544</v>
      </c>
      <c s="7" t="s">
        <v>44</v>
      </c>
      <c s="7" t="s">
        <v>1545</v>
      </c>
      <c s="7" t="s">
        <v>452</v>
      </c>
      <c s="10">
        <v>3354</v>
      </c>
      <c s="14"/>
      <c s="13">
        <f>ROUND((G12*F12),2)</f>
      </c>
      <c r="O12">
        <f>rekapitulace!H8</f>
      </c>
      <c>
        <f>O12/100*H12</f>
      </c>
    </row>
    <row r="13" spans="4:4" ht="51">
      <c r="D13" s="15" t="s">
        <v>2082</v>
      </c>
    </row>
    <row r="14" spans="1:16" ht="12.75">
      <c r="A14" s="7">
        <v>2</v>
      </c>
      <c s="7" t="s">
        <v>917</v>
      </c>
      <c s="7" t="s">
        <v>44</v>
      </c>
      <c s="7" t="s">
        <v>918</v>
      </c>
      <c s="7" t="s">
        <v>452</v>
      </c>
      <c s="10">
        <v>823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2083</v>
      </c>
    </row>
    <row r="16" spans="1:16" ht="12.75">
      <c r="A16" s="7">
        <v>3</v>
      </c>
      <c s="7" t="s">
        <v>2084</v>
      </c>
      <c s="7" t="s">
        <v>44</v>
      </c>
      <c s="7" t="s">
        <v>2085</v>
      </c>
      <c s="7" t="s">
        <v>452</v>
      </c>
      <c s="10">
        <v>16708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2086</v>
      </c>
    </row>
    <row r="18" spans="1:16" ht="12.75">
      <c r="A18" s="7">
        <v>4</v>
      </c>
      <c s="7" t="s">
        <v>2087</v>
      </c>
      <c s="7" t="s">
        <v>44</v>
      </c>
      <c s="7" t="s">
        <v>2088</v>
      </c>
      <c s="7" t="s">
        <v>452</v>
      </c>
      <c s="10">
        <v>102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2089</v>
      </c>
    </row>
    <row r="20" spans="1:16" ht="12.75">
      <c r="A20" s="7">
        <v>5</v>
      </c>
      <c s="7" t="s">
        <v>2090</v>
      </c>
      <c s="7" t="s">
        <v>44</v>
      </c>
      <c s="7" t="s">
        <v>2091</v>
      </c>
      <c s="7" t="s">
        <v>452</v>
      </c>
      <c s="10">
        <v>102</v>
      </c>
      <c s="14"/>
      <c s="13">
        <f>ROUND((G20*F20),2)</f>
      </c>
      <c r="O20">
        <f>rekapitulace!H8</f>
      </c>
      <c>
        <f>O20/100*H20</f>
      </c>
    </row>
    <row r="21" spans="4:4" ht="76.5">
      <c r="D21" s="15" t="s">
        <v>2092</v>
      </c>
    </row>
    <row r="22" spans="1:16" ht="12.75">
      <c r="A22" s="7">
        <v>6</v>
      </c>
      <c s="7" t="s">
        <v>2093</v>
      </c>
      <c s="7" t="s">
        <v>44</v>
      </c>
      <c s="7" t="s">
        <v>2094</v>
      </c>
      <c s="7" t="s">
        <v>452</v>
      </c>
      <c s="10">
        <v>6265.5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2095</v>
      </c>
    </row>
    <row r="24" spans="1:16" ht="12.75">
      <c r="A24" s="7">
        <v>7</v>
      </c>
      <c s="7" t="s">
        <v>2096</v>
      </c>
      <c s="7" t="s">
        <v>44</v>
      </c>
      <c s="7" t="s">
        <v>2097</v>
      </c>
      <c s="7" t="s">
        <v>452</v>
      </c>
      <c s="10">
        <v>102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2092</v>
      </c>
    </row>
    <row r="26" spans="1:16" ht="12.75">
      <c r="A26" s="7">
        <v>8</v>
      </c>
      <c s="7" t="s">
        <v>2098</v>
      </c>
      <c s="7" t="s">
        <v>44</v>
      </c>
      <c s="7" t="s">
        <v>2099</v>
      </c>
      <c s="7" t="s">
        <v>452</v>
      </c>
      <c s="10">
        <v>388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2100</v>
      </c>
    </row>
    <row r="28" spans="1:16" ht="12.75">
      <c r="A28" s="7">
        <v>9</v>
      </c>
      <c s="7" t="s">
        <v>2101</v>
      </c>
      <c s="7" t="s">
        <v>44</v>
      </c>
      <c s="7" t="s">
        <v>2102</v>
      </c>
      <c s="7" t="s">
        <v>68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2103</v>
      </c>
    </row>
    <row r="30" spans="1:16" ht="12.75">
      <c r="A30" s="7">
        <v>10</v>
      </c>
      <c s="7" t="s">
        <v>2104</v>
      </c>
      <c s="7" t="s">
        <v>44</v>
      </c>
      <c s="7" t="s">
        <v>2105</v>
      </c>
      <c s="7" t="s">
        <v>68</v>
      </c>
      <c s="10">
        <v>390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2106</v>
      </c>
    </row>
    <row r="32" spans="1:16" ht="12.75">
      <c r="A32" s="7">
        <v>11</v>
      </c>
      <c s="7" t="s">
        <v>2107</v>
      </c>
      <c s="7" t="s">
        <v>44</v>
      </c>
      <c s="7" t="s">
        <v>2108</v>
      </c>
      <c s="7" t="s">
        <v>68</v>
      </c>
      <c s="10">
        <v>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164</v>
      </c>
    </row>
    <row r="34" spans="1:16" ht="12.75">
      <c r="A34" s="7">
        <v>12</v>
      </c>
      <c s="7" t="s">
        <v>2109</v>
      </c>
      <c s="7" t="s">
        <v>44</v>
      </c>
      <c s="7" t="s">
        <v>2110</v>
      </c>
      <c s="7" t="s">
        <v>298</v>
      </c>
      <c s="10">
        <v>33.2</v>
      </c>
      <c s="14"/>
      <c s="13">
        <f>ROUND((G34*F34),2)</f>
      </c>
      <c r="O34">
        <f>rekapitulace!H8</f>
      </c>
      <c>
        <f>O34/100*H34</f>
      </c>
    </row>
    <row r="35" spans="4:4" ht="178.5">
      <c r="D35" s="15" t="s">
        <v>2111</v>
      </c>
    </row>
    <row r="36" spans="1:16" ht="12.75" customHeight="1">
      <c r="A36" s="16"/>
      <c s="16"/>
      <c s="16" t="s">
        <v>24</v>
      </c>
      <c s="16" t="s">
        <v>428</v>
      </c>
      <c s="16"/>
      <c s="16"/>
      <c s="16"/>
      <c s="16">
        <f>SUM(H12:H35)</f>
      </c>
      <c r="P36">
        <f>ROUND(SUM(P12:P35),2)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+H36</f>
      </c>
      <c r="P38">
        <f>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2112</v>
      </c>
      <c s="5" t="s">
        <v>2113</v>
      </c>
      <c s="5"/>
    </row>
    <row r="6" spans="1:5" ht="12.75" customHeight="1">
      <c r="A6" t="s">
        <v>17</v>
      </c>
      <c r="C6" s="5" t="s">
        <v>2114</v>
      </c>
      <c s="5" t="s">
        <v>2113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428</v>
      </c>
      <c s="9"/>
      <c s="11"/>
      <c s="9"/>
      <c s="11"/>
    </row>
    <row r="12" spans="1:16" ht="12.75">
      <c r="A12" s="7">
        <v>1</v>
      </c>
      <c s="7" t="s">
        <v>1544</v>
      </c>
      <c s="7" t="s">
        <v>44</v>
      </c>
      <c s="7" t="s">
        <v>1545</v>
      </c>
      <c s="7" t="s">
        <v>452</v>
      </c>
      <c s="10">
        <v>880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2115</v>
      </c>
    </row>
    <row r="14" spans="1:16" ht="12.75">
      <c r="A14" s="7">
        <v>2</v>
      </c>
      <c s="7" t="s">
        <v>917</v>
      </c>
      <c s="7" t="s">
        <v>44</v>
      </c>
      <c s="7" t="s">
        <v>918</v>
      </c>
      <c s="7" t="s">
        <v>452</v>
      </c>
      <c s="10">
        <v>90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2116</v>
      </c>
    </row>
    <row r="16" spans="1:16" ht="12.75">
      <c r="A16" s="7">
        <v>3</v>
      </c>
      <c s="7" t="s">
        <v>2084</v>
      </c>
      <c s="7" t="s">
        <v>44</v>
      </c>
      <c s="7" t="s">
        <v>2085</v>
      </c>
      <c s="7" t="s">
        <v>452</v>
      </c>
      <c s="10">
        <v>3880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2117</v>
      </c>
    </row>
    <row r="18" spans="1:16" ht="12.75">
      <c r="A18" s="7">
        <v>4</v>
      </c>
      <c s="7" t="s">
        <v>2087</v>
      </c>
      <c s="7" t="s">
        <v>44</v>
      </c>
      <c s="7" t="s">
        <v>2088</v>
      </c>
      <c s="7" t="s">
        <v>452</v>
      </c>
      <c s="10">
        <v>35.5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2118</v>
      </c>
    </row>
    <row r="20" spans="1:16" ht="12.75">
      <c r="A20" s="7">
        <v>5</v>
      </c>
      <c s="7" t="s">
        <v>2090</v>
      </c>
      <c s="7" t="s">
        <v>44</v>
      </c>
      <c s="7" t="s">
        <v>2091</v>
      </c>
      <c s="7" t="s">
        <v>452</v>
      </c>
      <c s="10">
        <v>35.5</v>
      </c>
      <c s="14"/>
      <c s="13">
        <f>ROUND((G20*F20),2)</f>
      </c>
      <c r="O20">
        <f>rekapitulace!H8</f>
      </c>
      <c>
        <f>O20/100*H20</f>
      </c>
    </row>
    <row r="21" spans="4:4" ht="63.75">
      <c r="D21" s="15" t="s">
        <v>2119</v>
      </c>
    </row>
    <row r="22" spans="1:16" ht="12.75">
      <c r="A22" s="7">
        <v>6</v>
      </c>
      <c s="7" t="s">
        <v>2093</v>
      </c>
      <c s="7" t="s">
        <v>44</v>
      </c>
      <c s="7" t="s">
        <v>2094</v>
      </c>
      <c s="7" t="s">
        <v>452</v>
      </c>
      <c s="10">
        <v>1455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2120</v>
      </c>
    </row>
    <row r="24" spans="1:16" ht="12.75">
      <c r="A24" s="7">
        <v>7</v>
      </c>
      <c s="7" t="s">
        <v>2096</v>
      </c>
      <c s="7" t="s">
        <v>44</v>
      </c>
      <c s="7" t="s">
        <v>2097</v>
      </c>
      <c s="7" t="s">
        <v>452</v>
      </c>
      <c s="10">
        <v>35.5</v>
      </c>
      <c s="14"/>
      <c s="13">
        <f>ROUND((G24*F24),2)</f>
      </c>
      <c r="O24">
        <f>rekapitulace!H8</f>
      </c>
      <c>
        <f>O24/100*H24</f>
      </c>
    </row>
    <row r="25" spans="4:4" ht="63.75">
      <c r="D25" s="15" t="s">
        <v>2119</v>
      </c>
    </row>
    <row r="26" spans="1:16" ht="12.75">
      <c r="A26" s="7">
        <v>8</v>
      </c>
      <c s="7" t="s">
        <v>2098</v>
      </c>
      <c s="7" t="s">
        <v>44</v>
      </c>
      <c s="7" t="s">
        <v>2099</v>
      </c>
      <c s="7" t="s">
        <v>452</v>
      </c>
      <c s="10">
        <v>110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2121</v>
      </c>
    </row>
    <row r="28" spans="1:16" ht="12.75">
      <c r="A28" s="7">
        <v>9</v>
      </c>
      <c s="7" t="s">
        <v>2101</v>
      </c>
      <c s="7" t="s">
        <v>44</v>
      </c>
      <c s="7" t="s">
        <v>2102</v>
      </c>
      <c s="7" t="s">
        <v>68</v>
      </c>
      <c s="10">
        <v>32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2122</v>
      </c>
    </row>
    <row r="30" spans="1:16" ht="12.75">
      <c r="A30" s="7">
        <v>10</v>
      </c>
      <c s="7" t="s">
        <v>2104</v>
      </c>
      <c s="7" t="s">
        <v>44</v>
      </c>
      <c s="7" t="s">
        <v>2105</v>
      </c>
      <c s="7" t="s">
        <v>68</v>
      </c>
      <c s="10">
        <v>54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2123</v>
      </c>
    </row>
    <row r="32" spans="1:16" ht="12.75">
      <c r="A32" s="7">
        <v>11</v>
      </c>
      <c s="7" t="s">
        <v>2107</v>
      </c>
      <c s="7" t="s">
        <v>44</v>
      </c>
      <c s="7" t="s">
        <v>2108</v>
      </c>
      <c s="7" t="s">
        <v>68</v>
      </c>
      <c s="10">
        <v>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213</v>
      </c>
    </row>
    <row r="34" spans="1:16" ht="12.75">
      <c r="A34" s="7">
        <v>12</v>
      </c>
      <c s="7" t="s">
        <v>2109</v>
      </c>
      <c s="7" t="s">
        <v>44</v>
      </c>
      <c s="7" t="s">
        <v>2110</v>
      </c>
      <c s="7" t="s">
        <v>298</v>
      </c>
      <c s="10">
        <v>7.52</v>
      </c>
      <c s="14"/>
      <c s="13">
        <f>ROUND((G34*F34),2)</f>
      </c>
      <c r="O34">
        <f>rekapitulace!H8</f>
      </c>
      <c>
        <f>O34/100*H34</f>
      </c>
    </row>
    <row r="35" spans="4:4" ht="178.5">
      <c r="D35" s="15" t="s">
        <v>2124</v>
      </c>
    </row>
    <row r="36" spans="1:16" ht="12.75" customHeight="1">
      <c r="A36" s="16"/>
      <c s="16"/>
      <c s="16" t="s">
        <v>24</v>
      </c>
      <c s="16" t="s">
        <v>428</v>
      </c>
      <c s="16"/>
      <c s="16"/>
      <c s="16"/>
      <c s="16">
        <f>SUM(H12:H35)</f>
      </c>
      <c r="P36">
        <f>ROUND(SUM(P12:P35),2)</f>
      </c>
    </row>
    <row r="38" spans="1:16" ht="12.75" customHeight="1">
      <c r="A38" s="16"/>
      <c s="16"/>
      <c s="16"/>
      <c s="16" t="s">
        <v>63</v>
      </c>
      <c s="16"/>
      <c s="16"/>
      <c s="16"/>
      <c s="16">
        <f>+H36</f>
      </c>
      <c r="P38">
        <f>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227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232</v>
      </c>
      <c s="7" t="s">
        <v>93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151</v>
      </c>
    </row>
    <row r="18" spans="1:16" ht="12.75">
      <c r="A18" s="7">
        <v>4</v>
      </c>
      <c s="7" t="s">
        <v>100</v>
      </c>
      <c s="7" t="s">
        <v>44</v>
      </c>
      <c s="7" t="s">
        <v>233</v>
      </c>
      <c s="7" t="s">
        <v>93</v>
      </c>
      <c s="10">
        <v>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164</v>
      </c>
    </row>
    <row r="20" spans="1:16" ht="12.75">
      <c r="A20" s="7">
        <v>5</v>
      </c>
      <c s="7" t="s">
        <v>104</v>
      </c>
      <c s="7" t="s">
        <v>44</v>
      </c>
      <c s="7" t="s">
        <v>234</v>
      </c>
      <c s="7" t="s">
        <v>93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102</v>
      </c>
    </row>
    <row r="22" spans="1:16" ht="12.75">
      <c r="A22" s="7">
        <v>6</v>
      </c>
      <c s="7" t="s">
        <v>108</v>
      </c>
      <c s="7" t="s">
        <v>44</v>
      </c>
      <c s="7" t="s">
        <v>235</v>
      </c>
      <c s="7" t="s">
        <v>93</v>
      </c>
      <c s="10">
        <v>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151</v>
      </c>
    </row>
    <row r="24" spans="1:16" ht="12.75">
      <c r="A24" s="7">
        <v>7</v>
      </c>
      <c s="7" t="s">
        <v>111</v>
      </c>
      <c s="7" t="s">
        <v>44</v>
      </c>
      <c s="7" t="s">
        <v>236</v>
      </c>
      <c s="7" t="s">
        <v>93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133</v>
      </c>
    </row>
    <row r="26" spans="1:16" ht="12.75">
      <c r="A26" s="7">
        <v>8</v>
      </c>
      <c s="7" t="s">
        <v>114</v>
      </c>
      <c s="7" t="s">
        <v>44</v>
      </c>
      <c s="7" t="s">
        <v>237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238</v>
      </c>
      <c s="7" t="s">
        <v>93</v>
      </c>
      <c s="10">
        <v>4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94</v>
      </c>
    </row>
    <row r="30" spans="1:16" ht="12.75">
      <c r="A30" s="7">
        <v>10</v>
      </c>
      <c s="7" t="s">
        <v>119</v>
      </c>
      <c s="7" t="s">
        <v>44</v>
      </c>
      <c s="7" t="s">
        <v>239</v>
      </c>
      <c s="7" t="s">
        <v>93</v>
      </c>
      <c s="10">
        <v>5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164</v>
      </c>
    </row>
    <row r="32" spans="1:16" ht="12.75">
      <c r="A32" s="7">
        <v>11</v>
      </c>
      <c s="7" t="s">
        <v>122</v>
      </c>
      <c s="7" t="s">
        <v>44</v>
      </c>
      <c s="7" t="s">
        <v>240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241</v>
      </c>
      <c s="7" t="s">
        <v>93</v>
      </c>
      <c s="10">
        <v>1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133</v>
      </c>
    </row>
    <row r="36" spans="1:16" ht="12.75">
      <c r="A36" s="7">
        <v>13</v>
      </c>
      <c s="7" t="s">
        <v>127</v>
      </c>
      <c s="7" t="s">
        <v>44</v>
      </c>
      <c s="7" t="s">
        <v>242</v>
      </c>
      <c s="7" t="s">
        <v>93</v>
      </c>
      <c s="10">
        <v>3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72</v>
      </c>
    </row>
    <row r="38" spans="1:16" ht="12.75">
      <c r="A38" s="7">
        <v>14</v>
      </c>
      <c s="7" t="s">
        <v>131</v>
      </c>
      <c s="7" t="s">
        <v>44</v>
      </c>
      <c s="7" t="s">
        <v>243</v>
      </c>
      <c s="7" t="s">
        <v>106</v>
      </c>
      <c s="10">
        <v>219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126</v>
      </c>
    </row>
    <row r="40" spans="1:16" ht="12.75">
      <c r="A40" s="7">
        <v>15</v>
      </c>
      <c s="7" t="s">
        <v>134</v>
      </c>
      <c s="7" t="s">
        <v>44</v>
      </c>
      <c s="7" t="s">
        <v>244</v>
      </c>
      <c s="7" t="s">
        <v>106</v>
      </c>
      <c s="10">
        <v>219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126</v>
      </c>
    </row>
    <row r="42" spans="1:16" ht="12.75">
      <c r="A42" s="7">
        <v>16</v>
      </c>
      <c s="7" t="s">
        <v>136</v>
      </c>
      <c s="7" t="s">
        <v>44</v>
      </c>
      <c s="7" t="s">
        <v>245</v>
      </c>
      <c s="7" t="s">
        <v>93</v>
      </c>
      <c s="10">
        <v>32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129</v>
      </c>
    </row>
    <row r="44" spans="1:16" ht="12.75">
      <c r="A44" s="7">
        <v>17</v>
      </c>
      <c s="7" t="s">
        <v>138</v>
      </c>
      <c s="7" t="s">
        <v>44</v>
      </c>
      <c s="7" t="s">
        <v>246</v>
      </c>
      <c s="7" t="s">
        <v>93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102</v>
      </c>
    </row>
    <row r="46" spans="1:16" ht="12.75">
      <c r="A46" s="7">
        <v>18</v>
      </c>
      <c s="7" t="s">
        <v>140</v>
      </c>
      <c s="7" t="s">
        <v>44</v>
      </c>
      <c s="7" t="s">
        <v>247</v>
      </c>
      <c s="7" t="s">
        <v>93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151</v>
      </c>
    </row>
    <row r="48" spans="1:16" ht="12.75">
      <c r="A48" s="7">
        <v>19</v>
      </c>
      <c s="7" t="s">
        <v>142</v>
      </c>
      <c s="7" t="s">
        <v>44</v>
      </c>
      <c s="7" t="s">
        <v>248</v>
      </c>
      <c s="7" t="s">
        <v>249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250</v>
      </c>
    </row>
    <row r="50" spans="1:16" ht="12.75">
      <c r="A50" s="7">
        <v>20</v>
      </c>
      <c s="7" t="s">
        <v>144</v>
      </c>
      <c s="7" t="s">
        <v>44</v>
      </c>
      <c s="7" t="s">
        <v>251</v>
      </c>
      <c s="7" t="s">
        <v>93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133</v>
      </c>
    </row>
    <row r="52" spans="1:16" ht="12.75">
      <c r="A52" s="7">
        <v>21</v>
      </c>
      <c s="7" t="s">
        <v>146</v>
      </c>
      <c s="7" t="s">
        <v>44</v>
      </c>
      <c s="7" t="s">
        <v>252</v>
      </c>
      <c s="7" t="s">
        <v>93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133</v>
      </c>
    </row>
    <row r="54" spans="1:16" ht="12.75">
      <c r="A54" s="7">
        <v>22</v>
      </c>
      <c s="7" t="s">
        <v>149</v>
      </c>
      <c s="7" t="s">
        <v>44</v>
      </c>
      <c s="7" t="s">
        <v>253</v>
      </c>
      <c s="7" t="s">
        <v>93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133</v>
      </c>
    </row>
    <row r="56" spans="1:16" ht="12.75">
      <c r="A56" s="7">
        <v>23</v>
      </c>
      <c s="7" t="s">
        <v>152</v>
      </c>
      <c s="7" t="s">
        <v>44</v>
      </c>
      <c s="7" t="s">
        <v>254</v>
      </c>
      <c s="7" t="s">
        <v>93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133</v>
      </c>
    </row>
    <row r="58" spans="1:16" ht="12.75">
      <c r="A58" s="7">
        <v>24</v>
      </c>
      <c s="7" t="s">
        <v>154</v>
      </c>
      <c s="7" t="s">
        <v>44</v>
      </c>
      <c s="7" t="s">
        <v>255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256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>
      <c r="A62" s="7">
        <v>26</v>
      </c>
      <c s="7" t="s">
        <v>160</v>
      </c>
      <c s="7" t="s">
        <v>44</v>
      </c>
      <c s="7" t="s">
        <v>257</v>
      </c>
      <c s="7" t="s">
        <v>93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133</v>
      </c>
    </row>
    <row r="64" spans="1:16" ht="12.75">
      <c r="A64" s="7">
        <v>27</v>
      </c>
      <c s="7" t="s">
        <v>162</v>
      </c>
      <c s="7" t="s">
        <v>44</v>
      </c>
      <c s="7" t="s">
        <v>258</v>
      </c>
      <c s="7" t="s">
        <v>93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102</v>
      </c>
    </row>
    <row r="66" spans="1:16" ht="12.75">
      <c r="A66" s="7">
        <v>28</v>
      </c>
      <c s="7" t="s">
        <v>165</v>
      </c>
      <c s="7" t="s">
        <v>44</v>
      </c>
      <c s="7" t="s">
        <v>259</v>
      </c>
      <c s="7" t="s">
        <v>93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94</v>
      </c>
    </row>
    <row r="68" spans="1:16" ht="12.75">
      <c r="A68" s="7">
        <v>29</v>
      </c>
      <c s="7" t="s">
        <v>167</v>
      </c>
      <c s="7" t="s">
        <v>44</v>
      </c>
      <c s="7" t="s">
        <v>260</v>
      </c>
      <c s="7" t="s">
        <v>93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94</v>
      </c>
    </row>
    <row r="70" spans="1:16" ht="12.75">
      <c r="A70" s="7">
        <v>30</v>
      </c>
      <c s="7" t="s">
        <v>170</v>
      </c>
      <c s="7" t="s">
        <v>44</v>
      </c>
      <c s="7" t="s">
        <v>261</v>
      </c>
      <c s="7" t="s">
        <v>93</v>
      </c>
      <c s="10">
        <v>12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262</v>
      </c>
    </row>
    <row r="72" spans="1:16" ht="12.75" customHeight="1">
      <c r="A72" s="16"/>
      <c s="16"/>
      <c s="16" t="s">
        <v>91</v>
      </c>
      <c s="16" t="s">
        <v>229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63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86</v>
      </c>
      <c s="5" t="s">
        <v>87</v>
      </c>
      <c s="5"/>
    </row>
    <row r="6" spans="1:5" ht="12.75" customHeight="1">
      <c r="A6" t="s">
        <v>17</v>
      </c>
      <c r="C6" s="5" t="s">
        <v>263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106</v>
      </c>
      <c s="10">
        <v>48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266</v>
      </c>
    </row>
    <row r="14" spans="1:16" ht="12.75">
      <c r="A14" s="7">
        <v>2</v>
      </c>
      <c s="7" t="s">
        <v>95</v>
      </c>
      <c s="7" t="s">
        <v>44</v>
      </c>
      <c s="7" t="s">
        <v>267</v>
      </c>
      <c s="7" t="s">
        <v>106</v>
      </c>
      <c s="10">
        <v>18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268</v>
      </c>
    </row>
    <row r="16" spans="1:16" ht="12.75">
      <c r="A16" s="7">
        <v>3</v>
      </c>
      <c s="7" t="s">
        <v>97</v>
      </c>
      <c s="7" t="s">
        <v>44</v>
      </c>
      <c s="7" t="s">
        <v>269</v>
      </c>
      <c s="7" t="s">
        <v>106</v>
      </c>
      <c s="10">
        <v>22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270</v>
      </c>
    </row>
    <row r="18" spans="1:16" ht="12.75">
      <c r="A18" s="7">
        <v>4</v>
      </c>
      <c s="7" t="s">
        <v>100</v>
      </c>
      <c s="7" t="s">
        <v>44</v>
      </c>
      <c s="7" t="s">
        <v>271</v>
      </c>
      <c s="7" t="s">
        <v>106</v>
      </c>
      <c s="10">
        <v>18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268</v>
      </c>
    </row>
    <row r="20" spans="1:16" ht="12.75">
      <c r="A20" s="7">
        <v>5</v>
      </c>
      <c s="7" t="s">
        <v>104</v>
      </c>
      <c s="7" t="s">
        <v>44</v>
      </c>
      <c s="7" t="s">
        <v>272</v>
      </c>
      <c s="7" t="s">
        <v>106</v>
      </c>
      <c s="10">
        <v>22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270</v>
      </c>
    </row>
    <row r="22" spans="1:16" ht="12.75">
      <c r="A22" s="7">
        <v>6</v>
      </c>
      <c s="7" t="s">
        <v>108</v>
      </c>
      <c s="7" t="s">
        <v>44</v>
      </c>
      <c s="7" t="s">
        <v>273</v>
      </c>
      <c s="7" t="s">
        <v>106</v>
      </c>
      <c s="10">
        <v>56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196</v>
      </c>
    </row>
    <row r="24" spans="1:16" ht="12.75">
      <c r="A24" s="7">
        <v>7</v>
      </c>
      <c s="7" t="s">
        <v>111</v>
      </c>
      <c s="7" t="s">
        <v>44</v>
      </c>
      <c s="7" t="s">
        <v>274</v>
      </c>
      <c s="7" t="s">
        <v>106</v>
      </c>
      <c s="10">
        <v>22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270</v>
      </c>
    </row>
    <row r="26" spans="1:16" ht="12.75">
      <c r="A26" s="7">
        <v>8</v>
      </c>
      <c s="7" t="s">
        <v>114</v>
      </c>
      <c s="7" t="s">
        <v>44</v>
      </c>
      <c s="7" t="s">
        <v>275</v>
      </c>
      <c s="7" t="s">
        <v>93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94</v>
      </c>
    </row>
    <row r="28" spans="1:16" ht="12.75">
      <c r="A28" s="7">
        <v>9</v>
      </c>
      <c s="7" t="s">
        <v>116</v>
      </c>
      <c s="7" t="s">
        <v>44</v>
      </c>
      <c s="7" t="s">
        <v>276</v>
      </c>
      <c s="7" t="s">
        <v>93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102</v>
      </c>
    </row>
    <row r="30" spans="1:16" ht="12.75">
      <c r="A30" s="7">
        <v>10</v>
      </c>
      <c s="7" t="s">
        <v>119</v>
      </c>
      <c s="7" t="s">
        <v>44</v>
      </c>
      <c s="7" t="s">
        <v>277</v>
      </c>
      <c s="7" t="s">
        <v>93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94</v>
      </c>
    </row>
    <row r="32" spans="1:16" ht="12.75">
      <c r="A32" s="7">
        <v>11</v>
      </c>
      <c s="7" t="s">
        <v>122</v>
      </c>
      <c s="7" t="s">
        <v>44</v>
      </c>
      <c s="7" t="s">
        <v>278</v>
      </c>
      <c s="7" t="s">
        <v>93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102</v>
      </c>
    </row>
    <row r="34" spans="1:16" ht="12.75">
      <c r="A34" s="7">
        <v>12</v>
      </c>
      <c s="7" t="s">
        <v>124</v>
      </c>
      <c s="7" t="s">
        <v>44</v>
      </c>
      <c s="7" t="s">
        <v>279</v>
      </c>
      <c s="7" t="s">
        <v>93</v>
      </c>
      <c s="10">
        <v>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151</v>
      </c>
    </row>
    <row r="36" spans="1:16" ht="12.75">
      <c r="A36" s="7">
        <v>13</v>
      </c>
      <c s="7" t="s">
        <v>127</v>
      </c>
      <c s="7" t="s">
        <v>44</v>
      </c>
      <c s="7" t="s">
        <v>280</v>
      </c>
      <c s="7" t="s">
        <v>93</v>
      </c>
      <c s="10">
        <v>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151</v>
      </c>
    </row>
    <row r="38" spans="1:16" ht="12.75">
      <c r="A38" s="7">
        <v>14</v>
      </c>
      <c s="7" t="s">
        <v>131</v>
      </c>
      <c s="7" t="s">
        <v>44</v>
      </c>
      <c s="7" t="s">
        <v>281</v>
      </c>
      <c s="7" t="s">
        <v>106</v>
      </c>
      <c s="10">
        <v>219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126</v>
      </c>
    </row>
    <row r="40" spans="1:16" ht="12.75">
      <c r="A40" s="7">
        <v>15</v>
      </c>
      <c s="7" t="s">
        <v>134</v>
      </c>
      <c s="7" t="s">
        <v>44</v>
      </c>
      <c s="7" t="s">
        <v>282</v>
      </c>
      <c s="7" t="s">
        <v>93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102</v>
      </c>
    </row>
    <row r="42" spans="1:16" ht="12.75">
      <c r="A42" s="7">
        <v>16</v>
      </c>
      <c s="7" t="s">
        <v>136</v>
      </c>
      <c s="7" t="s">
        <v>44</v>
      </c>
      <c s="7" t="s">
        <v>283</v>
      </c>
      <c s="7" t="s">
        <v>106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110</v>
      </c>
    </row>
    <row r="44" spans="1:16" ht="12.75">
      <c r="A44" s="7">
        <v>17</v>
      </c>
      <c s="7" t="s">
        <v>138</v>
      </c>
      <c s="7" t="s">
        <v>44</v>
      </c>
      <c s="7" t="s">
        <v>284</v>
      </c>
      <c s="7" t="s">
        <v>106</v>
      </c>
      <c s="10">
        <v>99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113</v>
      </c>
    </row>
    <row r="46" spans="1:16" ht="12.75">
      <c r="A46" s="7">
        <v>18</v>
      </c>
      <c s="7" t="s">
        <v>140</v>
      </c>
      <c s="7" t="s">
        <v>44</v>
      </c>
      <c s="7" t="s">
        <v>285</v>
      </c>
      <c s="7" t="s">
        <v>106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110</v>
      </c>
    </row>
    <row r="48" spans="1:16" ht="12.75">
      <c r="A48" s="7">
        <v>19</v>
      </c>
      <c s="7" t="s">
        <v>142</v>
      </c>
      <c s="7" t="s">
        <v>44</v>
      </c>
      <c s="7" t="s">
        <v>286</v>
      </c>
      <c s="7" t="s">
        <v>106</v>
      </c>
      <c s="10">
        <v>12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107</v>
      </c>
    </row>
    <row r="50" spans="1:16" ht="12.75">
      <c r="A50" s="7">
        <v>20</v>
      </c>
      <c s="7" t="s">
        <v>144</v>
      </c>
      <c s="7" t="s">
        <v>44</v>
      </c>
      <c s="7" t="s">
        <v>287</v>
      </c>
      <c s="7" t="s">
        <v>106</v>
      </c>
      <c s="10">
        <v>225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288</v>
      </c>
    </row>
    <row r="52" spans="1:16" ht="12.75">
      <c r="A52" s="7">
        <v>21</v>
      </c>
      <c s="7" t="s">
        <v>146</v>
      </c>
      <c s="7" t="s">
        <v>44</v>
      </c>
      <c s="7" t="s">
        <v>289</v>
      </c>
      <c s="7" t="s">
        <v>106</v>
      </c>
      <c s="10">
        <v>532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158</v>
      </c>
    </row>
    <row r="54" spans="1:16" ht="12.75">
      <c r="A54" s="7">
        <v>22</v>
      </c>
      <c s="7" t="s">
        <v>149</v>
      </c>
      <c s="7" t="s">
        <v>44</v>
      </c>
      <c s="7" t="s">
        <v>290</v>
      </c>
      <c s="7" t="s">
        <v>106</v>
      </c>
      <c s="10">
        <v>10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190</v>
      </c>
    </row>
    <row r="56" spans="1:16" ht="12.75">
      <c r="A56" s="7">
        <v>23</v>
      </c>
      <c s="7" t="s">
        <v>152</v>
      </c>
      <c s="7" t="s">
        <v>44</v>
      </c>
      <c s="7" t="s">
        <v>291</v>
      </c>
      <c s="7" t="s">
        <v>106</v>
      </c>
      <c s="10">
        <v>364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193</v>
      </c>
    </row>
    <row r="58" spans="1:16" ht="12.75">
      <c r="A58" s="7">
        <v>24</v>
      </c>
      <c s="7" t="s">
        <v>154</v>
      </c>
      <c s="7" t="s">
        <v>44</v>
      </c>
      <c s="7" t="s">
        <v>292</v>
      </c>
      <c s="7" t="s">
        <v>93</v>
      </c>
      <c s="10">
        <v>11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293</v>
      </c>
    </row>
    <row r="60" spans="1:16" ht="12.75">
      <c r="A60" s="7">
        <v>25</v>
      </c>
      <c s="7" t="s">
        <v>156</v>
      </c>
      <c s="7" t="s">
        <v>44</v>
      </c>
      <c s="7" t="s">
        <v>294</v>
      </c>
      <c s="7" t="s">
        <v>106</v>
      </c>
      <c s="10">
        <v>64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295</v>
      </c>
    </row>
    <row r="62" spans="1:16" ht="12.75">
      <c r="A62" s="7">
        <v>26</v>
      </c>
      <c s="7" t="s">
        <v>160</v>
      </c>
      <c s="7" t="s">
        <v>44</v>
      </c>
      <c s="7" t="s">
        <v>296</v>
      </c>
      <c s="7" t="s">
        <v>93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102</v>
      </c>
    </row>
    <row r="64" spans="1:16" ht="12.75">
      <c r="A64" s="7">
        <v>27</v>
      </c>
      <c s="7" t="s">
        <v>162</v>
      </c>
      <c s="7" t="s">
        <v>44</v>
      </c>
      <c s="7" t="s">
        <v>297</v>
      </c>
      <c s="7" t="s">
        <v>298</v>
      </c>
      <c s="10">
        <v>2.194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299</v>
      </c>
    </row>
    <row r="66" spans="1:16" ht="12.75">
      <c r="A66" s="7">
        <v>28</v>
      </c>
      <c s="7" t="s">
        <v>165</v>
      </c>
      <c s="7" t="s">
        <v>44</v>
      </c>
      <c s="7" t="s">
        <v>300</v>
      </c>
      <c s="7" t="s">
        <v>298</v>
      </c>
      <c s="10">
        <v>2.304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301</v>
      </c>
    </row>
    <row r="68" spans="1:16" ht="12.75">
      <c r="A68" s="7">
        <v>29</v>
      </c>
      <c s="7" t="s">
        <v>167</v>
      </c>
      <c s="7" t="s">
        <v>44</v>
      </c>
      <c s="7" t="s">
        <v>302</v>
      </c>
      <c s="7" t="s">
        <v>106</v>
      </c>
      <c s="10">
        <v>8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303</v>
      </c>
    </row>
    <row r="70" spans="1:16" ht="12.75">
      <c r="A70" s="7">
        <v>30</v>
      </c>
      <c s="7" t="s">
        <v>170</v>
      </c>
      <c s="7" t="s">
        <v>44</v>
      </c>
      <c s="7" t="s">
        <v>304</v>
      </c>
      <c s="7" t="s">
        <v>106</v>
      </c>
      <c s="10">
        <v>8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303</v>
      </c>
    </row>
    <row r="72" spans="1:16" ht="12.75" customHeight="1">
      <c r="A72" s="16"/>
      <c s="16"/>
      <c s="16" t="s">
        <v>91</v>
      </c>
      <c s="16" t="s">
        <v>229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63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305</v>
      </c>
      <c s="5" t="s">
        <v>306</v>
      </c>
      <c s="5"/>
    </row>
    <row r="6" spans="1:5" ht="12.75" customHeight="1">
      <c r="A6" t="s">
        <v>17</v>
      </c>
      <c r="C6" s="5" t="s">
        <v>307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90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308</v>
      </c>
      <c s="7" t="s">
        <v>93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102</v>
      </c>
    </row>
    <row r="14" spans="1:16" ht="12.75">
      <c r="A14" s="7">
        <v>2</v>
      </c>
      <c s="7" t="s">
        <v>95</v>
      </c>
      <c s="7" t="s">
        <v>44</v>
      </c>
      <c s="7" t="s">
        <v>309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92</v>
      </c>
      <c s="7" t="s">
        <v>93</v>
      </c>
      <c s="10">
        <v>3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72</v>
      </c>
    </row>
    <row r="18" spans="1:16" ht="12.75">
      <c r="A18" s="7">
        <v>4</v>
      </c>
      <c s="7" t="s">
        <v>100</v>
      </c>
      <c s="7" t="s">
        <v>44</v>
      </c>
      <c s="7" t="s">
        <v>310</v>
      </c>
      <c s="7" t="s">
        <v>93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133</v>
      </c>
    </row>
    <row r="20" spans="1:16" ht="12.75">
      <c r="A20" s="7">
        <v>5</v>
      </c>
      <c s="7" t="s">
        <v>104</v>
      </c>
      <c s="7" t="s">
        <v>44</v>
      </c>
      <c s="7" t="s">
        <v>311</v>
      </c>
      <c s="7" t="s">
        <v>93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133</v>
      </c>
    </row>
    <row r="22" spans="1:16" ht="12.75">
      <c r="A22" s="7">
        <v>6</v>
      </c>
      <c s="7" t="s">
        <v>108</v>
      </c>
      <c s="7" t="s">
        <v>44</v>
      </c>
      <c s="7" t="s">
        <v>96</v>
      </c>
      <c s="7" t="s">
        <v>93</v>
      </c>
      <c s="10">
        <v>3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72</v>
      </c>
    </row>
    <row r="24" spans="1:16" ht="12.75">
      <c r="A24" s="7">
        <v>7</v>
      </c>
      <c s="7" t="s">
        <v>111</v>
      </c>
      <c s="7" t="s">
        <v>44</v>
      </c>
      <c s="7" t="s">
        <v>312</v>
      </c>
      <c s="7" t="s">
        <v>93</v>
      </c>
      <c s="10">
        <v>3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72</v>
      </c>
    </row>
    <row r="26" spans="1:16" ht="12.75">
      <c r="A26" s="7">
        <v>8</v>
      </c>
      <c s="7" t="s">
        <v>114</v>
      </c>
      <c s="7" t="s">
        <v>44</v>
      </c>
      <c s="7" t="s">
        <v>98</v>
      </c>
      <c s="7" t="s">
        <v>93</v>
      </c>
      <c s="10">
        <v>3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72</v>
      </c>
    </row>
    <row r="28" spans="1:16" ht="12.75" customHeight="1">
      <c r="A28" s="16"/>
      <c s="16"/>
      <c s="16" t="s">
        <v>91</v>
      </c>
      <c s="16" t="s">
        <v>90</v>
      </c>
      <c s="16"/>
      <c s="16"/>
      <c s="16"/>
      <c s="16">
        <f>SUM(H12:H27)</f>
      </c>
      <c r="P28">
        <f>ROUND(SUM(P12:P27),2)</f>
      </c>
    </row>
    <row r="30" spans="1:8" ht="12.75" customHeight="1">
      <c r="A30" s="9"/>
      <c s="9"/>
      <c s="9" t="s">
        <v>95</v>
      </c>
      <c s="9" t="s">
        <v>99</v>
      </c>
      <c s="9"/>
      <c s="11"/>
      <c s="9"/>
      <c s="11"/>
    </row>
    <row r="31" spans="1:16" ht="12.75">
      <c r="A31" s="7">
        <v>9</v>
      </c>
      <c s="7" t="s">
        <v>116</v>
      </c>
      <c s="7" t="s">
        <v>44</v>
      </c>
      <c s="7" t="s">
        <v>313</v>
      </c>
      <c s="7" t="s">
        <v>93</v>
      </c>
      <c s="10">
        <v>3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72</v>
      </c>
    </row>
    <row r="33" spans="1:16" ht="12.75">
      <c r="A33" s="7">
        <v>10</v>
      </c>
      <c s="7" t="s">
        <v>119</v>
      </c>
      <c s="7" t="s">
        <v>44</v>
      </c>
      <c s="7" t="s">
        <v>314</v>
      </c>
      <c s="7" t="s">
        <v>93</v>
      </c>
      <c s="10">
        <v>1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133</v>
      </c>
    </row>
    <row r="35" spans="1:16" ht="12.75">
      <c r="A35" s="7">
        <v>11</v>
      </c>
      <c s="7" t="s">
        <v>122</v>
      </c>
      <c s="7" t="s">
        <v>44</v>
      </c>
      <c s="7" t="s">
        <v>315</v>
      </c>
      <c s="7" t="s">
        <v>93</v>
      </c>
      <c s="10">
        <v>14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316</v>
      </c>
    </row>
    <row r="37" spans="1:16" ht="12.75">
      <c r="A37" s="7">
        <v>12</v>
      </c>
      <c s="7" t="s">
        <v>124</v>
      </c>
      <c s="7" t="s">
        <v>44</v>
      </c>
      <c s="7" t="s">
        <v>317</v>
      </c>
      <c s="7" t="s">
        <v>93</v>
      </c>
      <c s="10">
        <v>4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94</v>
      </c>
    </row>
    <row r="39" spans="1:16" ht="12.75">
      <c r="A39" s="7">
        <v>13</v>
      </c>
      <c s="7" t="s">
        <v>127</v>
      </c>
      <c s="7" t="s">
        <v>44</v>
      </c>
      <c s="7" t="s">
        <v>318</v>
      </c>
      <c s="7" t="s">
        <v>93</v>
      </c>
      <c s="10">
        <v>3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72</v>
      </c>
    </row>
    <row r="41" spans="1:16" ht="12.75">
      <c r="A41" s="7">
        <v>14</v>
      </c>
      <c s="7" t="s">
        <v>131</v>
      </c>
      <c s="7" t="s">
        <v>44</v>
      </c>
      <c s="7" t="s">
        <v>319</v>
      </c>
      <c s="7" t="s">
        <v>93</v>
      </c>
      <c s="10">
        <v>3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72</v>
      </c>
    </row>
    <row r="43" spans="1:16" ht="12.75" customHeight="1">
      <c r="A43" s="16"/>
      <c s="16"/>
      <c s="16" t="s">
        <v>95</v>
      </c>
      <c s="16" t="s">
        <v>99</v>
      </c>
      <c s="16"/>
      <c s="16"/>
      <c s="16"/>
      <c s="16">
        <f>SUM(H31:H42)</f>
      </c>
      <c r="P43">
        <f>ROUND(SUM(P31:P42),2)</f>
      </c>
    </row>
    <row r="45" spans="1:8" ht="12.75" customHeight="1">
      <c r="A45" s="9"/>
      <c s="9"/>
      <c s="9" t="s">
        <v>97</v>
      </c>
      <c s="9" t="s">
        <v>103</v>
      </c>
      <c s="9"/>
      <c s="11"/>
      <c s="9"/>
      <c s="11"/>
    </row>
    <row r="46" spans="1:16" ht="12.75">
      <c r="A46" s="7">
        <v>15</v>
      </c>
      <c s="7" t="s">
        <v>134</v>
      </c>
      <c s="7" t="s">
        <v>44</v>
      </c>
      <c s="7" t="s">
        <v>105</v>
      </c>
      <c s="7" t="s">
        <v>106</v>
      </c>
      <c s="10">
        <v>145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320</v>
      </c>
    </row>
    <row r="48" spans="1:16" ht="12.75">
      <c r="A48" s="7">
        <v>16</v>
      </c>
      <c s="7" t="s">
        <v>136</v>
      </c>
      <c s="7" t="s">
        <v>44</v>
      </c>
      <c s="7" t="s">
        <v>109</v>
      </c>
      <c s="7" t="s">
        <v>106</v>
      </c>
      <c s="10">
        <v>6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110</v>
      </c>
    </row>
    <row r="50" spans="1:16" ht="12.75">
      <c r="A50" s="7">
        <v>17</v>
      </c>
      <c s="7" t="s">
        <v>138</v>
      </c>
      <c s="7" t="s">
        <v>44</v>
      </c>
      <c s="7" t="s">
        <v>112</v>
      </c>
      <c s="7" t="s">
        <v>106</v>
      </c>
      <c s="10">
        <v>250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321</v>
      </c>
    </row>
    <row r="52" spans="1:16" ht="12.75">
      <c r="A52" s="7">
        <v>18</v>
      </c>
      <c s="7" t="s">
        <v>140</v>
      </c>
      <c s="7" t="s">
        <v>44</v>
      </c>
      <c s="7" t="s">
        <v>115</v>
      </c>
      <c s="7" t="s">
        <v>106</v>
      </c>
      <c s="10">
        <v>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110</v>
      </c>
    </row>
    <row r="54" spans="1:16" ht="12.75">
      <c r="A54" s="7">
        <v>19</v>
      </c>
      <c s="7" t="s">
        <v>142</v>
      </c>
      <c s="7" t="s">
        <v>44</v>
      </c>
      <c s="7" t="s">
        <v>322</v>
      </c>
      <c s="7" t="s">
        <v>106</v>
      </c>
      <c s="10">
        <v>41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323</v>
      </c>
    </row>
    <row r="56" spans="1:16" ht="12.75">
      <c r="A56" s="7">
        <v>20</v>
      </c>
      <c s="7" t="s">
        <v>144</v>
      </c>
      <c s="7" t="s">
        <v>44</v>
      </c>
      <c s="7" t="s">
        <v>117</v>
      </c>
      <c s="7" t="s">
        <v>106</v>
      </c>
      <c s="10">
        <v>69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324</v>
      </c>
    </row>
    <row r="58" spans="1:16" ht="12.75">
      <c r="A58" s="7">
        <v>21</v>
      </c>
      <c s="7" t="s">
        <v>146</v>
      </c>
      <c s="7" t="s">
        <v>44</v>
      </c>
      <c s="7" t="s">
        <v>120</v>
      </c>
      <c s="7" t="s">
        <v>106</v>
      </c>
      <c s="10">
        <v>36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325</v>
      </c>
    </row>
    <row r="60" spans="1:16" ht="12.75">
      <c r="A60" s="7">
        <v>22</v>
      </c>
      <c s="7" t="s">
        <v>149</v>
      </c>
      <c s="7" t="s">
        <v>44</v>
      </c>
      <c s="7" t="s">
        <v>123</v>
      </c>
      <c s="7" t="s">
        <v>106</v>
      </c>
      <c s="10">
        <v>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110</v>
      </c>
    </row>
    <row r="62" spans="1:16" ht="12.75">
      <c r="A62" s="7">
        <v>23</v>
      </c>
      <c s="7" t="s">
        <v>152</v>
      </c>
      <c s="7" t="s">
        <v>44</v>
      </c>
      <c s="7" t="s">
        <v>125</v>
      </c>
      <c s="7" t="s">
        <v>106</v>
      </c>
      <c s="10">
        <v>495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326</v>
      </c>
    </row>
    <row r="64" spans="1:16" ht="12.75">
      <c r="A64" s="7">
        <v>24</v>
      </c>
      <c s="7" t="s">
        <v>154</v>
      </c>
      <c s="7" t="s">
        <v>44</v>
      </c>
      <c s="7" t="s">
        <v>128</v>
      </c>
      <c s="7" t="s">
        <v>93</v>
      </c>
      <c s="10">
        <v>40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327</v>
      </c>
    </row>
    <row r="66" spans="1:16" ht="12.75" customHeight="1">
      <c r="A66" s="16"/>
      <c s="16"/>
      <c s="16" t="s">
        <v>97</v>
      </c>
      <c s="16" t="s">
        <v>103</v>
      </c>
      <c s="16"/>
      <c s="16"/>
      <c s="16"/>
      <c s="16">
        <f>SUM(H46:H65)</f>
      </c>
      <c r="P66">
        <f>ROUND(SUM(P46:P65),2)</f>
      </c>
    </row>
    <row r="68" spans="1:8" ht="12.75" customHeight="1">
      <c r="A68" s="9"/>
      <c s="9"/>
      <c s="9" t="s">
        <v>100</v>
      </c>
      <c s="9" t="s">
        <v>130</v>
      </c>
      <c s="9"/>
      <c s="11"/>
      <c s="9"/>
      <c s="11"/>
    </row>
    <row r="69" spans="1:16" ht="12.75">
      <c r="A69" s="7">
        <v>25</v>
      </c>
      <c s="7" t="s">
        <v>156</v>
      </c>
      <c s="7" t="s">
        <v>44</v>
      </c>
      <c s="7" t="s">
        <v>132</v>
      </c>
      <c s="7" t="s">
        <v>93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133</v>
      </c>
    </row>
    <row r="71" spans="1:16" ht="12.75">
      <c r="A71" s="7">
        <v>26</v>
      </c>
      <c s="7" t="s">
        <v>160</v>
      </c>
      <c s="7" t="s">
        <v>44</v>
      </c>
      <c s="7" t="s">
        <v>135</v>
      </c>
      <c s="7" t="s">
        <v>93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133</v>
      </c>
    </row>
    <row r="73" spans="1:16" ht="12.75">
      <c r="A73" s="7">
        <v>27</v>
      </c>
      <c s="7" t="s">
        <v>162</v>
      </c>
      <c s="7" t="s">
        <v>44</v>
      </c>
      <c s="7" t="s">
        <v>328</v>
      </c>
      <c s="7" t="s">
        <v>93</v>
      </c>
      <c s="10">
        <v>3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72</v>
      </c>
    </row>
    <row r="75" spans="1:16" ht="12.75">
      <c r="A75" s="7">
        <v>28</v>
      </c>
      <c s="7" t="s">
        <v>165</v>
      </c>
      <c s="7" t="s">
        <v>44</v>
      </c>
      <c s="7" t="s">
        <v>137</v>
      </c>
      <c s="7" t="s">
        <v>93</v>
      </c>
      <c s="10">
        <v>6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151</v>
      </c>
    </row>
    <row r="77" spans="1:16" ht="12.75">
      <c r="A77" s="7">
        <v>29</v>
      </c>
      <c s="7" t="s">
        <v>167</v>
      </c>
      <c s="7" t="s">
        <v>44</v>
      </c>
      <c s="7" t="s">
        <v>329</v>
      </c>
      <c s="7" t="s">
        <v>93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102</v>
      </c>
    </row>
    <row r="79" spans="1:16" ht="12.75">
      <c r="A79" s="7">
        <v>30</v>
      </c>
      <c s="7" t="s">
        <v>170</v>
      </c>
      <c s="7" t="s">
        <v>44</v>
      </c>
      <c s="7" t="s">
        <v>139</v>
      </c>
      <c s="7" t="s">
        <v>93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102</v>
      </c>
    </row>
    <row r="81" spans="1:16" ht="12.75">
      <c r="A81" s="7">
        <v>31</v>
      </c>
      <c s="7" t="s">
        <v>172</v>
      </c>
      <c s="7" t="s">
        <v>44</v>
      </c>
      <c s="7" t="s">
        <v>141</v>
      </c>
      <c s="7" t="s">
        <v>93</v>
      </c>
      <c s="10">
        <v>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133</v>
      </c>
    </row>
    <row r="83" spans="1:16" ht="12.75">
      <c r="A83" s="7">
        <v>32</v>
      </c>
      <c s="7" t="s">
        <v>174</v>
      </c>
      <c s="7" t="s">
        <v>44</v>
      </c>
      <c s="7" t="s">
        <v>143</v>
      </c>
      <c s="7" t="s">
        <v>93</v>
      </c>
      <c s="10">
        <v>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133</v>
      </c>
    </row>
    <row r="85" spans="1:16" ht="12.75">
      <c r="A85" s="7">
        <v>33</v>
      </c>
      <c s="7" t="s">
        <v>177</v>
      </c>
      <c s="7" t="s">
        <v>44</v>
      </c>
      <c s="7" t="s">
        <v>145</v>
      </c>
      <c s="7" t="s">
        <v>93</v>
      </c>
      <c s="10">
        <v>1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133</v>
      </c>
    </row>
    <row r="87" spans="1:16" ht="12.75">
      <c r="A87" s="7">
        <v>34</v>
      </c>
      <c s="7" t="s">
        <v>182</v>
      </c>
      <c s="7" t="s">
        <v>44</v>
      </c>
      <c s="7" t="s">
        <v>147</v>
      </c>
      <c s="7" t="s">
        <v>46</v>
      </c>
      <c s="10">
        <v>1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47</v>
      </c>
    </row>
    <row r="89" spans="1:16" ht="12.75" customHeight="1">
      <c r="A89" s="16"/>
      <c s="16"/>
      <c s="16" t="s">
        <v>100</v>
      </c>
      <c s="16" t="s">
        <v>130</v>
      </c>
      <c s="16"/>
      <c s="16"/>
      <c s="16"/>
      <c s="16">
        <f>SUM(H69:H88)</f>
      </c>
      <c r="P89">
        <f>ROUND(SUM(P69:P88),2)</f>
      </c>
    </row>
    <row r="91" spans="1:8" ht="12.75" customHeight="1">
      <c r="A91" s="9"/>
      <c s="9"/>
      <c s="9" t="s">
        <v>104</v>
      </c>
      <c s="9" t="s">
        <v>148</v>
      </c>
      <c s="9"/>
      <c s="11"/>
      <c s="9"/>
      <c s="11"/>
    </row>
    <row r="92" spans="1:16" ht="12.75">
      <c r="A92" s="7">
        <v>35</v>
      </c>
      <c s="7" t="s">
        <v>186</v>
      </c>
      <c s="7" t="s">
        <v>44</v>
      </c>
      <c s="7" t="s">
        <v>150</v>
      </c>
      <c s="7" t="s">
        <v>93</v>
      </c>
      <c s="10">
        <v>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164</v>
      </c>
    </row>
    <row r="94" spans="1:16" ht="12.75">
      <c r="A94" s="7">
        <v>36</v>
      </c>
      <c s="7" t="s">
        <v>188</v>
      </c>
      <c s="7" t="s">
        <v>44</v>
      </c>
      <c s="7" t="s">
        <v>153</v>
      </c>
      <c s="7" t="s">
        <v>93</v>
      </c>
      <c s="10">
        <v>5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164</v>
      </c>
    </row>
    <row r="96" spans="1:16" ht="12.75">
      <c r="A96" s="7">
        <v>37</v>
      </c>
      <c s="7" t="s">
        <v>191</v>
      </c>
      <c s="7" t="s">
        <v>44</v>
      </c>
      <c s="7" t="s">
        <v>155</v>
      </c>
      <c s="7" t="s">
        <v>93</v>
      </c>
      <c s="10">
        <v>5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164</v>
      </c>
    </row>
    <row r="98" spans="1:16" ht="12.75">
      <c r="A98" s="7">
        <v>38</v>
      </c>
      <c s="7" t="s">
        <v>194</v>
      </c>
      <c s="7" t="s">
        <v>44</v>
      </c>
      <c s="7" t="s">
        <v>157</v>
      </c>
      <c s="7" t="s">
        <v>106</v>
      </c>
      <c s="10">
        <v>177</v>
      </c>
      <c s="14"/>
      <c s="13">
        <f>ROUND((G98*F98),2)</f>
      </c>
      <c r="O98">
        <f>rekapitulace!H8</f>
      </c>
      <c>
        <f>O98/100*H98</f>
      </c>
    </row>
    <row r="99" spans="4:4" ht="38.25">
      <c r="D99" s="15" t="s">
        <v>330</v>
      </c>
    </row>
    <row r="100" spans="1:16" ht="12.75" customHeight="1">
      <c r="A100" s="16"/>
      <c s="16"/>
      <c s="16" t="s">
        <v>104</v>
      </c>
      <c s="16" t="s">
        <v>148</v>
      </c>
      <c s="16"/>
      <c s="16"/>
      <c s="16"/>
      <c s="16">
        <f>SUM(H92:H99)</f>
      </c>
      <c r="P100">
        <f>ROUND(SUM(P92:P99),2)</f>
      </c>
    </row>
    <row r="102" spans="1:8" ht="12.75" customHeight="1">
      <c r="A102" s="9"/>
      <c s="9"/>
      <c s="9" t="s">
        <v>108</v>
      </c>
      <c s="9" t="s">
        <v>159</v>
      </c>
      <c s="9"/>
      <c s="11"/>
      <c s="9"/>
      <c s="11"/>
    </row>
    <row r="103" spans="1:16" ht="12.75">
      <c r="A103" s="7">
        <v>39</v>
      </c>
      <c s="7" t="s">
        <v>197</v>
      </c>
      <c s="7" t="s">
        <v>44</v>
      </c>
      <c s="7" t="s">
        <v>331</v>
      </c>
      <c s="7" t="s">
        <v>93</v>
      </c>
      <c s="10">
        <v>2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102</v>
      </c>
    </row>
    <row r="105" spans="1:16" ht="12.75">
      <c r="A105" s="7">
        <v>40</v>
      </c>
      <c s="7" t="s">
        <v>199</v>
      </c>
      <c s="7" t="s">
        <v>44</v>
      </c>
      <c s="7" t="s">
        <v>332</v>
      </c>
      <c s="7" t="s">
        <v>93</v>
      </c>
      <c s="10">
        <v>3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72</v>
      </c>
    </row>
    <row r="107" spans="1:16" ht="12.75">
      <c r="A107" s="7">
        <v>41</v>
      </c>
      <c s="7" t="s">
        <v>201</v>
      </c>
      <c s="7" t="s">
        <v>44</v>
      </c>
      <c s="7" t="s">
        <v>333</v>
      </c>
      <c s="7" t="s">
        <v>93</v>
      </c>
      <c s="10">
        <v>1</v>
      </c>
      <c s="14"/>
      <c s="13">
        <f>ROUND((G107*F107),2)</f>
      </c>
      <c r="O107">
        <f>rekapitulace!H8</f>
      </c>
      <c>
        <f>O107/100*H107</f>
      </c>
    </row>
    <row r="108" spans="4:4" ht="25.5">
      <c r="D108" s="15" t="s">
        <v>133</v>
      </c>
    </row>
    <row r="109" spans="1:16" ht="12.75">
      <c r="A109" s="7">
        <v>42</v>
      </c>
      <c s="7" t="s">
        <v>203</v>
      </c>
      <c s="7" t="s">
        <v>44</v>
      </c>
      <c s="7" t="s">
        <v>334</v>
      </c>
      <c s="7" t="s">
        <v>93</v>
      </c>
      <c s="10">
        <v>2</v>
      </c>
      <c s="14"/>
      <c s="13">
        <f>ROUND((G109*F109),2)</f>
      </c>
      <c r="O109">
        <f>rekapitulace!H8</f>
      </c>
      <c>
        <f>O109/100*H109</f>
      </c>
    </row>
    <row r="110" spans="4:4" ht="25.5">
      <c r="D110" s="15" t="s">
        <v>102</v>
      </c>
    </row>
    <row r="111" spans="1:16" ht="12.75">
      <c r="A111" s="7">
        <v>43</v>
      </c>
      <c s="7" t="s">
        <v>205</v>
      </c>
      <c s="7" t="s">
        <v>44</v>
      </c>
      <c s="7" t="s">
        <v>335</v>
      </c>
      <c s="7" t="s">
        <v>93</v>
      </c>
      <c s="10">
        <v>2</v>
      </c>
      <c s="14"/>
      <c s="13">
        <f>ROUND((G111*F111),2)</f>
      </c>
      <c r="O111">
        <f>rekapitulace!H8</f>
      </c>
      <c>
        <f>O111/100*H111</f>
      </c>
    </row>
    <row r="112" spans="4:4" ht="25.5">
      <c r="D112" s="15" t="s">
        <v>102</v>
      </c>
    </row>
    <row r="113" spans="1:16" ht="12.75">
      <c r="A113" s="7">
        <v>44</v>
      </c>
      <c s="7" t="s">
        <v>207</v>
      </c>
      <c s="7" t="s">
        <v>44</v>
      </c>
      <c s="7" t="s">
        <v>336</v>
      </c>
      <c s="7" t="s">
        <v>93</v>
      </c>
      <c s="10">
        <v>1</v>
      </c>
      <c s="14"/>
      <c s="13">
        <f>ROUND((G113*F113),2)</f>
      </c>
      <c r="O113">
        <f>rekapitulace!H8</f>
      </c>
      <c>
        <f>O113/100*H113</f>
      </c>
    </row>
    <row r="114" spans="4:4" ht="25.5">
      <c r="D114" s="15" t="s">
        <v>133</v>
      </c>
    </row>
    <row r="115" spans="1:16" ht="12.75">
      <c r="A115" s="7">
        <v>45</v>
      </c>
      <c s="7" t="s">
        <v>209</v>
      </c>
      <c s="7" t="s">
        <v>44</v>
      </c>
      <c s="7" t="s">
        <v>337</v>
      </c>
      <c s="7" t="s">
        <v>93</v>
      </c>
      <c s="10">
        <v>2</v>
      </c>
      <c s="14"/>
      <c s="13">
        <f>ROUND((G115*F115),2)</f>
      </c>
      <c r="O115">
        <f>rekapitulace!H8</f>
      </c>
      <c>
        <f>O115/100*H115</f>
      </c>
    </row>
    <row r="116" spans="4:4" ht="25.5">
      <c r="D116" s="15" t="s">
        <v>102</v>
      </c>
    </row>
    <row r="117" spans="1:16" ht="12.75">
      <c r="A117" s="7">
        <v>46</v>
      </c>
      <c s="7" t="s">
        <v>211</v>
      </c>
      <c s="7" t="s">
        <v>44</v>
      </c>
      <c s="7" t="s">
        <v>338</v>
      </c>
      <c s="7" t="s">
        <v>93</v>
      </c>
      <c s="10">
        <v>2</v>
      </c>
      <c s="14"/>
      <c s="13">
        <f>ROUND((G117*F117),2)</f>
      </c>
      <c r="O117">
        <f>rekapitulace!H8</f>
      </c>
      <c>
        <f>O117/100*H117</f>
      </c>
    </row>
    <row r="118" spans="4:4" ht="25.5">
      <c r="D118" s="15" t="s">
        <v>102</v>
      </c>
    </row>
    <row r="119" spans="1:16" ht="12.75">
      <c r="A119" s="7">
        <v>47</v>
      </c>
      <c s="7" t="s">
        <v>214</v>
      </c>
      <c s="7" t="s">
        <v>44</v>
      </c>
      <c s="7" t="s">
        <v>339</v>
      </c>
      <c s="7" t="s">
        <v>93</v>
      </c>
      <c s="10">
        <v>2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102</v>
      </c>
    </row>
    <row r="121" spans="1:16" ht="12.75">
      <c r="A121" s="7">
        <v>48</v>
      </c>
      <c s="7" t="s">
        <v>217</v>
      </c>
      <c s="7" t="s">
        <v>44</v>
      </c>
      <c s="7" t="s">
        <v>166</v>
      </c>
      <c s="7" t="s">
        <v>93</v>
      </c>
      <c s="10">
        <v>2</v>
      </c>
      <c s="14"/>
      <c s="13">
        <f>ROUND((G121*F121),2)</f>
      </c>
      <c r="O121">
        <f>rekapitulace!H8</f>
      </c>
      <c>
        <f>O121/100*H121</f>
      </c>
    </row>
    <row r="122" spans="4:4" ht="25.5">
      <c r="D122" s="15" t="s">
        <v>102</v>
      </c>
    </row>
    <row r="123" spans="1:16" ht="12.75">
      <c r="A123" s="7">
        <v>49</v>
      </c>
      <c s="7" t="s">
        <v>219</v>
      </c>
      <c s="7" t="s">
        <v>44</v>
      </c>
      <c s="7" t="s">
        <v>168</v>
      </c>
      <c s="7" t="s">
        <v>93</v>
      </c>
      <c s="10">
        <v>2</v>
      </c>
      <c s="14"/>
      <c s="13">
        <f>ROUND((G123*F123),2)</f>
      </c>
      <c r="O123">
        <f>rekapitulace!H8</f>
      </c>
      <c>
        <f>O123/100*H123</f>
      </c>
    </row>
    <row r="124" spans="4:4" ht="25.5">
      <c r="D124" s="15" t="s">
        <v>102</v>
      </c>
    </row>
    <row r="125" spans="1:16" ht="12.75" customHeight="1">
      <c r="A125" s="16"/>
      <c s="16"/>
      <c s="16" t="s">
        <v>108</v>
      </c>
      <c s="16" t="s">
        <v>159</v>
      </c>
      <c s="16"/>
      <c s="16"/>
      <c s="16"/>
      <c s="16">
        <f>SUM(H103:H124)</f>
      </c>
      <c r="P125">
        <f>ROUND(SUM(P103:P124),2)</f>
      </c>
    </row>
    <row r="127" spans="1:8" ht="12.75" customHeight="1">
      <c r="A127" s="9"/>
      <c s="9"/>
      <c s="9" t="s">
        <v>111</v>
      </c>
      <c s="9" t="s">
        <v>169</v>
      </c>
      <c s="9"/>
      <c s="11"/>
      <c s="9"/>
      <c s="11"/>
    </row>
    <row r="128" spans="1:16" ht="12.75">
      <c r="A128" s="7">
        <v>50</v>
      </c>
      <c s="7" t="s">
        <v>221</v>
      </c>
      <c s="7" t="s">
        <v>44</v>
      </c>
      <c s="7" t="s">
        <v>171</v>
      </c>
      <c s="7" t="s">
        <v>93</v>
      </c>
      <c s="10">
        <v>8</v>
      </c>
      <c s="14"/>
      <c s="13">
        <f>ROUND((G128*F128),2)</f>
      </c>
      <c r="O128">
        <f>rekapitulace!H8</f>
      </c>
      <c>
        <f>O128/100*H128</f>
      </c>
    </row>
    <row r="129" spans="4:4" ht="25.5">
      <c r="D129" s="15" t="s">
        <v>213</v>
      </c>
    </row>
    <row r="130" spans="1:16" ht="12.75">
      <c r="A130" s="7">
        <v>51</v>
      </c>
      <c s="7" t="s">
        <v>223</v>
      </c>
      <c s="7" t="s">
        <v>44</v>
      </c>
      <c s="7" t="s">
        <v>173</v>
      </c>
      <c s="7" t="s">
        <v>93</v>
      </c>
      <c s="10">
        <v>7</v>
      </c>
      <c s="14"/>
      <c s="13">
        <f>ROUND((G130*F130),2)</f>
      </c>
      <c r="O130">
        <f>rekapitulace!H8</f>
      </c>
      <c>
        <f>O130/100*H130</f>
      </c>
    </row>
    <row r="131" spans="4:4" ht="25.5">
      <c r="D131" s="15" t="s">
        <v>340</v>
      </c>
    </row>
    <row r="132" spans="1:16" ht="12.75">
      <c r="A132" s="7">
        <v>52</v>
      </c>
      <c s="7" t="s">
        <v>225</v>
      </c>
      <c s="7" t="s">
        <v>44</v>
      </c>
      <c s="7" t="s">
        <v>175</v>
      </c>
      <c s="7" t="s">
        <v>106</v>
      </c>
      <c s="10">
        <v>14.5</v>
      </c>
      <c s="14"/>
      <c s="13">
        <f>ROUND((G132*F132),2)</f>
      </c>
      <c r="O132">
        <f>rekapitulace!H8</f>
      </c>
      <c>
        <f>O132/100*H132</f>
      </c>
    </row>
    <row r="133" spans="4:4" ht="25.5">
      <c r="D133" s="15" t="s">
        <v>341</v>
      </c>
    </row>
    <row r="134" spans="1:16" ht="12.75">
      <c r="A134" s="7">
        <v>53</v>
      </c>
      <c s="7" t="s">
        <v>342</v>
      </c>
      <c s="7" t="s">
        <v>44</v>
      </c>
      <c s="7" t="s">
        <v>178</v>
      </c>
      <c s="7" t="s">
        <v>93</v>
      </c>
      <c s="10">
        <v>29</v>
      </c>
      <c s="14"/>
      <c s="13">
        <f>ROUND((G134*F134),2)</f>
      </c>
      <c r="O134">
        <f>rekapitulace!H8</f>
      </c>
      <c>
        <f>O134/100*H134</f>
      </c>
    </row>
    <row r="135" spans="4:4" ht="25.5">
      <c r="D135" s="15" t="s">
        <v>343</v>
      </c>
    </row>
    <row r="136" spans="1:16" ht="12.75">
      <c r="A136" s="7">
        <v>54</v>
      </c>
      <c s="7" t="s">
        <v>344</v>
      </c>
      <c s="7" t="s">
        <v>44</v>
      </c>
      <c s="7" t="s">
        <v>180</v>
      </c>
      <c s="7" t="s">
        <v>106</v>
      </c>
      <c s="10">
        <v>91</v>
      </c>
      <c s="14"/>
      <c s="13">
        <f>ROUND((G136*F136),2)</f>
      </c>
      <c r="O136">
        <f>rekapitulace!H8</f>
      </c>
      <c>
        <f>O136/100*H136</f>
      </c>
    </row>
    <row r="137" spans="4:4" ht="25.5">
      <c r="D137" s="15" t="s">
        <v>345</v>
      </c>
    </row>
    <row r="138" spans="1:16" ht="12.75">
      <c r="A138" s="7">
        <v>55</v>
      </c>
      <c s="7" t="s">
        <v>346</v>
      </c>
      <c s="7" t="s">
        <v>44</v>
      </c>
      <c s="7" t="s">
        <v>183</v>
      </c>
      <c s="7" t="s">
        <v>184</v>
      </c>
      <c s="10">
        <v>44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347</v>
      </c>
    </row>
    <row r="140" spans="1:16" ht="12.75">
      <c r="A140" s="7">
        <v>56</v>
      </c>
      <c s="7" t="s">
        <v>348</v>
      </c>
      <c s="7" t="s">
        <v>44</v>
      </c>
      <c s="7" t="s">
        <v>187</v>
      </c>
      <c s="7" t="s">
        <v>93</v>
      </c>
      <c s="10">
        <v>6</v>
      </c>
      <c s="14"/>
      <c s="13">
        <f>ROUND((G140*F140),2)</f>
      </c>
      <c r="O140">
        <f>rekapitulace!H8</f>
      </c>
      <c>
        <f>O140/100*H140</f>
      </c>
    </row>
    <row r="141" spans="4:4" ht="25.5">
      <c r="D141" s="15" t="s">
        <v>151</v>
      </c>
    </row>
    <row r="142" spans="1:16" ht="12.75">
      <c r="A142" s="7">
        <v>57</v>
      </c>
      <c s="7" t="s">
        <v>349</v>
      </c>
      <c s="7" t="s">
        <v>44</v>
      </c>
      <c s="7" t="s">
        <v>189</v>
      </c>
      <c s="7" t="s">
        <v>106</v>
      </c>
      <c s="10">
        <v>90</v>
      </c>
      <c s="14"/>
      <c s="13">
        <f>ROUND((G142*F142),2)</f>
      </c>
      <c r="O142">
        <f>rekapitulace!H8</f>
      </c>
      <c>
        <f>O142/100*H142</f>
      </c>
    </row>
    <row r="143" spans="4:4" ht="25.5">
      <c r="D143" s="15" t="s">
        <v>350</v>
      </c>
    </row>
    <row r="144" spans="1:16" ht="12.75">
      <c r="A144" s="7">
        <v>58</v>
      </c>
      <c s="7" t="s">
        <v>351</v>
      </c>
      <c s="7" t="s">
        <v>44</v>
      </c>
      <c s="7" t="s">
        <v>192</v>
      </c>
      <c s="7" t="s">
        <v>106</v>
      </c>
      <c s="10">
        <v>95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352</v>
      </c>
    </row>
    <row r="146" spans="1:16" ht="12.75">
      <c r="A146" s="7">
        <v>59</v>
      </c>
      <c s="7" t="s">
        <v>353</v>
      </c>
      <c s="7" t="s">
        <v>44</v>
      </c>
      <c s="7" t="s">
        <v>195</v>
      </c>
      <c s="7" t="s">
        <v>106</v>
      </c>
      <c s="10">
        <v>95</v>
      </c>
      <c s="14"/>
      <c s="13">
        <f>ROUND((G146*F146),2)</f>
      </c>
      <c r="O146">
        <f>rekapitulace!H8</f>
      </c>
      <c>
        <f>O146/100*H146</f>
      </c>
    </row>
    <row r="147" spans="4:4" ht="25.5">
      <c r="D147" s="15" t="s">
        <v>352</v>
      </c>
    </row>
    <row r="148" spans="1:16" ht="12.75">
      <c r="A148" s="7">
        <v>60</v>
      </c>
      <c s="7" t="s">
        <v>354</v>
      </c>
      <c s="7" t="s">
        <v>44</v>
      </c>
      <c s="7" t="s">
        <v>198</v>
      </c>
      <c s="7" t="s">
        <v>106</v>
      </c>
      <c s="10">
        <v>495</v>
      </c>
      <c s="14"/>
      <c s="13">
        <f>ROUND((G148*F148),2)</f>
      </c>
      <c r="O148">
        <f>rekapitulace!H8</f>
      </c>
      <c>
        <f>O148/100*H148</f>
      </c>
    </row>
    <row r="149" spans="4:4" ht="38.25">
      <c r="D149" s="15" t="s">
        <v>326</v>
      </c>
    </row>
    <row r="150" spans="1:16" ht="12.75">
      <c r="A150" s="7">
        <v>61</v>
      </c>
      <c s="7" t="s">
        <v>355</v>
      </c>
      <c s="7" t="s">
        <v>44</v>
      </c>
      <c s="7" t="s">
        <v>200</v>
      </c>
      <c s="7" t="s">
        <v>93</v>
      </c>
      <c s="10">
        <v>1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133</v>
      </c>
    </row>
    <row r="152" spans="1:16" ht="12.75">
      <c r="A152" s="7">
        <v>62</v>
      </c>
      <c s="7" t="s">
        <v>356</v>
      </c>
      <c s="7" t="s">
        <v>44</v>
      </c>
      <c s="7" t="s">
        <v>202</v>
      </c>
      <c s="7" t="s">
        <v>93</v>
      </c>
      <c s="10">
        <v>1</v>
      </c>
      <c s="14"/>
      <c s="13">
        <f>ROUND((G152*F152),2)</f>
      </c>
      <c r="O152">
        <f>rekapitulace!H8</f>
      </c>
      <c>
        <f>O152/100*H152</f>
      </c>
    </row>
    <row r="153" spans="4:4" ht="25.5">
      <c r="D153" s="15" t="s">
        <v>133</v>
      </c>
    </row>
    <row r="154" spans="1:16" ht="12.75">
      <c r="A154" s="7">
        <v>63</v>
      </c>
      <c s="7" t="s">
        <v>357</v>
      </c>
      <c s="7" t="s">
        <v>44</v>
      </c>
      <c s="7" t="s">
        <v>204</v>
      </c>
      <c s="7" t="s">
        <v>93</v>
      </c>
      <c s="10">
        <v>2</v>
      </c>
      <c s="14"/>
      <c s="13">
        <f>ROUND((G154*F154),2)</f>
      </c>
      <c r="O154">
        <f>rekapitulace!H8</f>
      </c>
      <c>
        <f>O154/100*H154</f>
      </c>
    </row>
    <row r="155" spans="4:4" ht="25.5">
      <c r="D155" s="15" t="s">
        <v>102</v>
      </c>
    </row>
    <row r="156" spans="1:16" ht="12.75">
      <c r="A156" s="7">
        <v>64</v>
      </c>
      <c s="7" t="s">
        <v>358</v>
      </c>
      <c s="7" t="s">
        <v>44</v>
      </c>
      <c s="7" t="s">
        <v>206</v>
      </c>
      <c s="7" t="s">
        <v>93</v>
      </c>
      <c s="10">
        <v>12</v>
      </c>
      <c s="14"/>
      <c s="13">
        <f>ROUND((G156*F156),2)</f>
      </c>
      <c r="O156">
        <f>rekapitulace!H8</f>
      </c>
      <c>
        <f>O156/100*H156</f>
      </c>
    </row>
    <row r="157" spans="4:4" ht="25.5">
      <c r="D157" s="15" t="s">
        <v>262</v>
      </c>
    </row>
    <row r="158" spans="1:16" ht="12.75">
      <c r="A158" s="7">
        <v>65</v>
      </c>
      <c s="7" t="s">
        <v>359</v>
      </c>
      <c s="7" t="s">
        <v>44</v>
      </c>
      <c s="7" t="s">
        <v>208</v>
      </c>
      <c s="7" t="s">
        <v>93</v>
      </c>
      <c s="10">
        <v>12</v>
      </c>
      <c s="14"/>
      <c s="13">
        <f>ROUND((G158*F158),2)</f>
      </c>
      <c r="O158">
        <f>rekapitulace!H8</f>
      </c>
      <c>
        <f>O158/100*H158</f>
      </c>
    </row>
    <row r="159" spans="4:4" ht="25.5">
      <c r="D159" s="15" t="s">
        <v>262</v>
      </c>
    </row>
    <row r="160" spans="1:16" ht="12.75">
      <c r="A160" s="7">
        <v>66</v>
      </c>
      <c s="7" t="s">
        <v>360</v>
      </c>
      <c s="7" t="s">
        <v>44</v>
      </c>
      <c s="7" t="s">
        <v>210</v>
      </c>
      <c s="7" t="s">
        <v>93</v>
      </c>
      <c s="10">
        <v>2</v>
      </c>
      <c s="14"/>
      <c s="13">
        <f>ROUND((G160*F160),2)</f>
      </c>
      <c r="O160">
        <f>rekapitulace!H8</f>
      </c>
      <c>
        <f>O160/100*H160</f>
      </c>
    </row>
    <row r="161" spans="4:4" ht="25.5">
      <c r="D161" s="15" t="s">
        <v>102</v>
      </c>
    </row>
    <row r="162" spans="1:16" ht="12.75">
      <c r="A162" s="7">
        <v>67</v>
      </c>
      <c s="7" t="s">
        <v>361</v>
      </c>
      <c s="7" t="s">
        <v>44</v>
      </c>
      <c s="7" t="s">
        <v>212</v>
      </c>
      <c s="7" t="s">
        <v>93</v>
      </c>
      <c s="10">
        <v>8</v>
      </c>
      <c s="14"/>
      <c s="13">
        <f>ROUND((G162*F162),2)</f>
      </c>
      <c r="O162">
        <f>rekapitulace!H8</f>
      </c>
      <c>
        <f>O162/100*H162</f>
      </c>
    </row>
    <row r="163" spans="4:4" ht="25.5">
      <c r="D163" s="15" t="s">
        <v>213</v>
      </c>
    </row>
    <row r="164" spans="1:16" ht="12.75">
      <c r="A164" s="7">
        <v>68</v>
      </c>
      <c s="7" t="s">
        <v>362</v>
      </c>
      <c s="7" t="s">
        <v>44</v>
      </c>
      <c s="7" t="s">
        <v>215</v>
      </c>
      <c s="7" t="s">
        <v>93</v>
      </c>
      <c s="10">
        <v>4</v>
      </c>
      <c s="14"/>
      <c s="13">
        <f>ROUND((G164*F164),2)</f>
      </c>
      <c r="O164">
        <f>rekapitulace!H8</f>
      </c>
      <c>
        <f>O164/100*H164</f>
      </c>
    </row>
    <row r="165" spans="4:4" ht="25.5">
      <c r="D165" s="15" t="s">
        <v>94</v>
      </c>
    </row>
    <row r="166" spans="1:16" ht="12.75" customHeight="1">
      <c r="A166" s="16"/>
      <c s="16"/>
      <c s="16" t="s">
        <v>111</v>
      </c>
      <c s="16" t="s">
        <v>169</v>
      </c>
      <c s="16"/>
      <c s="16"/>
      <c s="16"/>
      <c s="16">
        <f>SUM(H128:H165)</f>
      </c>
      <c r="P166">
        <f>ROUND(SUM(P128:P165),2)</f>
      </c>
    </row>
    <row r="168" spans="1:8" ht="12.75" customHeight="1">
      <c r="A168" s="9"/>
      <c s="9"/>
      <c s="9" t="s">
        <v>114</v>
      </c>
      <c s="9" t="s">
        <v>216</v>
      </c>
      <c s="9"/>
      <c s="11"/>
      <c s="9"/>
      <c s="11"/>
    </row>
    <row r="169" spans="1:16" ht="12.75">
      <c r="A169" s="7">
        <v>69</v>
      </c>
      <c s="7" t="s">
        <v>363</v>
      </c>
      <c s="7" t="s">
        <v>44</v>
      </c>
      <c s="7" t="s">
        <v>218</v>
      </c>
      <c s="7" t="s">
        <v>93</v>
      </c>
      <c s="10">
        <v>1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133</v>
      </c>
    </row>
    <row r="171" spans="1:16" ht="12.75">
      <c r="A171" s="7">
        <v>70</v>
      </c>
      <c s="7" t="s">
        <v>364</v>
      </c>
      <c s="7" t="s">
        <v>44</v>
      </c>
      <c s="7" t="s">
        <v>220</v>
      </c>
      <c s="7" t="s">
        <v>93</v>
      </c>
      <c s="10">
        <v>1</v>
      </c>
      <c s="14"/>
      <c s="13">
        <f>ROUND((G171*F171),2)</f>
      </c>
      <c r="O171">
        <f>rekapitulace!H8</f>
      </c>
      <c>
        <f>O171/100*H171</f>
      </c>
    </row>
    <row r="172" spans="4:4" ht="25.5">
      <c r="D172" s="15" t="s">
        <v>133</v>
      </c>
    </row>
    <row r="173" spans="1:16" ht="12.75">
      <c r="A173" s="7">
        <v>71</v>
      </c>
      <c s="7" t="s">
        <v>365</v>
      </c>
      <c s="7" t="s">
        <v>44</v>
      </c>
      <c s="7" t="s">
        <v>222</v>
      </c>
      <c s="7" t="s">
        <v>46</v>
      </c>
      <c s="10">
        <v>1</v>
      </c>
      <c s="14"/>
      <c s="13">
        <f>ROUND((G173*F173),2)</f>
      </c>
      <c r="O173">
        <f>rekapitulace!H8</f>
      </c>
      <c>
        <f>O173/100*H173</f>
      </c>
    </row>
    <row r="174" spans="4:4" ht="25.5">
      <c r="D174" s="15" t="s">
        <v>47</v>
      </c>
    </row>
    <row r="175" spans="1:16" ht="12.75">
      <c r="A175" s="7">
        <v>72</v>
      </c>
      <c s="7" t="s">
        <v>366</v>
      </c>
      <c s="7" t="s">
        <v>44</v>
      </c>
      <c s="7" t="s">
        <v>224</v>
      </c>
      <c s="7" t="s">
        <v>93</v>
      </c>
      <c s="10">
        <v>1</v>
      </c>
      <c s="14"/>
      <c s="13">
        <f>ROUND((G175*F175),2)</f>
      </c>
      <c r="O175">
        <f>rekapitulace!H8</f>
      </c>
      <c>
        <f>O175/100*H175</f>
      </c>
    </row>
    <row r="176" spans="4:4" ht="25.5">
      <c r="D176" s="15" t="s">
        <v>133</v>
      </c>
    </row>
    <row r="177" spans="1:16" ht="12.75">
      <c r="A177" s="7">
        <v>73</v>
      </c>
      <c s="7" t="s">
        <v>367</v>
      </c>
      <c s="7" t="s">
        <v>44</v>
      </c>
      <c s="7" t="s">
        <v>226</v>
      </c>
      <c s="7" t="s">
        <v>93</v>
      </c>
      <c s="10">
        <v>1</v>
      </c>
      <c s="14"/>
      <c s="13">
        <f>ROUND((G177*F177),2)</f>
      </c>
      <c r="O177">
        <f>rekapitulace!H8</f>
      </c>
      <c>
        <f>O177/100*H177</f>
      </c>
    </row>
    <row r="178" spans="4:4" ht="25.5">
      <c r="D178" s="15" t="s">
        <v>133</v>
      </c>
    </row>
    <row r="179" spans="1:16" ht="12.75">
      <c r="A179" s="7">
        <v>74</v>
      </c>
      <c s="7" t="s">
        <v>368</v>
      </c>
      <c s="7" t="s">
        <v>44</v>
      </c>
      <c s="7" t="s">
        <v>369</v>
      </c>
      <c s="7" t="s">
        <v>93</v>
      </c>
      <c s="10">
        <v>2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102</v>
      </c>
    </row>
    <row r="181" spans="1:16" ht="12.75" customHeight="1">
      <c r="A181" s="16"/>
      <c s="16"/>
      <c s="16" t="s">
        <v>114</v>
      </c>
      <c s="16" t="s">
        <v>216</v>
      </c>
      <c s="16"/>
      <c s="16"/>
      <c s="16"/>
      <c s="16">
        <f>SUM(H169:H180)</f>
      </c>
      <c r="P181">
        <f>ROUND(SUM(P169:P180),2)</f>
      </c>
    </row>
    <row r="183" spans="1:16" ht="12.75" customHeight="1">
      <c r="A183" s="16"/>
      <c s="16"/>
      <c s="16"/>
      <c s="16" t="s">
        <v>63</v>
      </c>
      <c s="16"/>
      <c s="16"/>
      <c s="16"/>
      <c s="16">
        <f>+H28+H43+H66+H89+H100+H125+H166+H181</f>
      </c>
      <c r="P183">
        <f>+P28+P43+P66+P89+P100+P125+P166+P181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305</v>
      </c>
      <c s="5" t="s">
        <v>306</v>
      </c>
      <c s="5"/>
    </row>
    <row r="6" spans="1:5" ht="12.75" customHeight="1">
      <c r="A6" t="s">
        <v>17</v>
      </c>
      <c r="C6" s="5" t="s">
        <v>370</v>
      </c>
      <c s="5" t="s">
        <v>228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230</v>
      </c>
      <c s="7" t="s">
        <v>93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133</v>
      </c>
    </row>
    <row r="14" spans="1:16" ht="12.75">
      <c r="A14" s="7">
        <v>2</v>
      </c>
      <c s="7" t="s">
        <v>95</v>
      </c>
      <c s="7" t="s">
        <v>44</v>
      </c>
      <c s="7" t="s">
        <v>231</v>
      </c>
      <c s="7" t="s">
        <v>93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133</v>
      </c>
    </row>
    <row r="16" spans="1:16" ht="12.75">
      <c r="A16" s="7">
        <v>3</v>
      </c>
      <c s="7" t="s">
        <v>97</v>
      </c>
      <c s="7" t="s">
        <v>44</v>
      </c>
      <c s="7" t="s">
        <v>371</v>
      </c>
      <c s="7" t="s">
        <v>93</v>
      </c>
      <c s="10">
        <v>3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72</v>
      </c>
    </row>
    <row r="18" spans="1:16" ht="12.75">
      <c r="A18" s="7">
        <v>4</v>
      </c>
      <c s="7" t="s">
        <v>100</v>
      </c>
      <c s="7" t="s">
        <v>44</v>
      </c>
      <c s="7" t="s">
        <v>232</v>
      </c>
      <c s="7" t="s">
        <v>93</v>
      </c>
      <c s="10">
        <v>12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262</v>
      </c>
    </row>
    <row r="20" spans="1:16" ht="12.75">
      <c r="A20" s="7">
        <v>5</v>
      </c>
      <c s="7" t="s">
        <v>104</v>
      </c>
      <c s="7" t="s">
        <v>44</v>
      </c>
      <c s="7" t="s">
        <v>372</v>
      </c>
      <c s="7" t="s">
        <v>93</v>
      </c>
      <c s="10">
        <v>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164</v>
      </c>
    </row>
    <row r="22" spans="1:16" ht="12.75">
      <c r="A22" s="7">
        <v>6</v>
      </c>
      <c s="7" t="s">
        <v>108</v>
      </c>
      <c s="7" t="s">
        <v>44</v>
      </c>
      <c s="7" t="s">
        <v>234</v>
      </c>
      <c s="7" t="s">
        <v>93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102</v>
      </c>
    </row>
    <row r="24" spans="1:16" ht="12.75">
      <c r="A24" s="7">
        <v>7</v>
      </c>
      <c s="7" t="s">
        <v>111</v>
      </c>
      <c s="7" t="s">
        <v>44</v>
      </c>
      <c s="7" t="s">
        <v>373</v>
      </c>
      <c s="7" t="s">
        <v>93</v>
      </c>
      <c s="10">
        <v>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102</v>
      </c>
    </row>
    <row r="26" spans="1:16" ht="12.75">
      <c r="A26" s="7">
        <v>8</v>
      </c>
      <c s="7" t="s">
        <v>114</v>
      </c>
      <c s="7" t="s">
        <v>44</v>
      </c>
      <c s="7" t="s">
        <v>235</v>
      </c>
      <c s="7" t="s">
        <v>93</v>
      </c>
      <c s="10">
        <v>5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164</v>
      </c>
    </row>
    <row r="28" spans="1:16" ht="12.75">
      <c r="A28" s="7">
        <v>9</v>
      </c>
      <c s="7" t="s">
        <v>116</v>
      </c>
      <c s="7" t="s">
        <v>44</v>
      </c>
      <c s="7" t="s">
        <v>236</v>
      </c>
      <c s="7" t="s">
        <v>93</v>
      </c>
      <c s="10">
        <v>1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133</v>
      </c>
    </row>
    <row r="30" spans="1:16" ht="12.75">
      <c r="A30" s="7">
        <v>10</v>
      </c>
      <c s="7" t="s">
        <v>119</v>
      </c>
      <c s="7" t="s">
        <v>44</v>
      </c>
      <c s="7" t="s">
        <v>237</v>
      </c>
      <c s="7" t="s">
        <v>93</v>
      </c>
      <c s="10">
        <v>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151</v>
      </c>
    </row>
    <row r="32" spans="1:16" ht="12.75">
      <c r="A32" s="7">
        <v>11</v>
      </c>
      <c s="7" t="s">
        <v>122</v>
      </c>
      <c s="7" t="s">
        <v>44</v>
      </c>
      <c s="7" t="s">
        <v>238</v>
      </c>
      <c s="7" t="s">
        <v>93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151</v>
      </c>
    </row>
    <row r="34" spans="1:16" ht="12.75">
      <c r="A34" s="7">
        <v>12</v>
      </c>
      <c s="7" t="s">
        <v>124</v>
      </c>
      <c s="7" t="s">
        <v>44</v>
      </c>
      <c s="7" t="s">
        <v>239</v>
      </c>
      <c s="7" t="s">
        <v>93</v>
      </c>
      <c s="10">
        <v>14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316</v>
      </c>
    </row>
    <row r="36" spans="1:16" ht="12.75">
      <c r="A36" s="7">
        <v>13</v>
      </c>
      <c s="7" t="s">
        <v>127</v>
      </c>
      <c s="7" t="s">
        <v>44</v>
      </c>
      <c s="7" t="s">
        <v>240</v>
      </c>
      <c s="7" t="s">
        <v>93</v>
      </c>
      <c s="10">
        <v>8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213</v>
      </c>
    </row>
    <row r="38" spans="1:16" ht="12.75">
      <c r="A38" s="7">
        <v>14</v>
      </c>
      <c s="7" t="s">
        <v>131</v>
      </c>
      <c s="7" t="s">
        <v>44</v>
      </c>
      <c s="7" t="s">
        <v>241</v>
      </c>
      <c s="7" t="s">
        <v>93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102</v>
      </c>
    </row>
    <row r="40" spans="1:16" ht="12.75">
      <c r="A40" s="7">
        <v>15</v>
      </c>
      <c s="7" t="s">
        <v>134</v>
      </c>
      <c s="7" t="s">
        <v>44</v>
      </c>
      <c s="7" t="s">
        <v>242</v>
      </c>
      <c s="7" t="s">
        <v>93</v>
      </c>
      <c s="10">
        <v>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94</v>
      </c>
    </row>
    <row r="42" spans="1:16" ht="12.75">
      <c r="A42" s="7">
        <v>16</v>
      </c>
      <c s="7" t="s">
        <v>136</v>
      </c>
      <c s="7" t="s">
        <v>44</v>
      </c>
      <c s="7" t="s">
        <v>243</v>
      </c>
      <c s="7" t="s">
        <v>106</v>
      </c>
      <c s="10">
        <v>495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326</v>
      </c>
    </row>
    <row r="44" spans="1:16" ht="12.75">
      <c r="A44" s="7">
        <v>17</v>
      </c>
      <c s="7" t="s">
        <v>138</v>
      </c>
      <c s="7" t="s">
        <v>44</v>
      </c>
      <c s="7" t="s">
        <v>244</v>
      </c>
      <c s="7" t="s">
        <v>106</v>
      </c>
      <c s="10">
        <v>495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326</v>
      </c>
    </row>
    <row r="46" spans="1:16" ht="12.75">
      <c r="A46" s="7">
        <v>18</v>
      </c>
      <c s="7" t="s">
        <v>140</v>
      </c>
      <c s="7" t="s">
        <v>44</v>
      </c>
      <c s="7" t="s">
        <v>245</v>
      </c>
      <c s="7" t="s">
        <v>93</v>
      </c>
      <c s="10">
        <v>40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327</v>
      </c>
    </row>
    <row r="48" spans="1:16" ht="12.75">
      <c r="A48" s="7">
        <v>19</v>
      </c>
      <c s="7" t="s">
        <v>142</v>
      </c>
      <c s="7" t="s">
        <v>44</v>
      </c>
      <c s="7" t="s">
        <v>246</v>
      </c>
      <c s="7" t="s">
        <v>93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102</v>
      </c>
    </row>
    <row r="50" spans="1:16" ht="12.75">
      <c r="A50" s="7">
        <v>20</v>
      </c>
      <c s="7" t="s">
        <v>144</v>
      </c>
      <c s="7" t="s">
        <v>44</v>
      </c>
      <c s="7" t="s">
        <v>247</v>
      </c>
      <c s="7" t="s">
        <v>93</v>
      </c>
      <c s="10">
        <v>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213</v>
      </c>
    </row>
    <row r="52" spans="1:16" ht="12.75">
      <c r="A52" s="7">
        <v>21</v>
      </c>
      <c s="7" t="s">
        <v>146</v>
      </c>
      <c s="7" t="s">
        <v>44</v>
      </c>
      <c s="7" t="s">
        <v>374</v>
      </c>
      <c s="7" t="s">
        <v>249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51</v>
      </c>
    </row>
    <row r="54" spans="1:16" ht="12.75">
      <c r="A54" s="7">
        <v>22</v>
      </c>
      <c s="7" t="s">
        <v>149</v>
      </c>
      <c s="7" t="s">
        <v>44</v>
      </c>
      <c s="7" t="s">
        <v>375</v>
      </c>
      <c s="7" t="s">
        <v>249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376</v>
      </c>
    </row>
    <row r="56" spans="1:16" ht="12.75">
      <c r="A56" s="7">
        <v>23</v>
      </c>
      <c s="7" t="s">
        <v>152</v>
      </c>
      <c s="7" t="s">
        <v>44</v>
      </c>
      <c s="7" t="s">
        <v>248</v>
      </c>
      <c s="7" t="s">
        <v>249</v>
      </c>
      <c s="10">
        <v>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377</v>
      </c>
    </row>
    <row r="58" spans="1:16" ht="12.75">
      <c r="A58" s="7">
        <v>24</v>
      </c>
      <c s="7" t="s">
        <v>154</v>
      </c>
      <c s="7" t="s">
        <v>44</v>
      </c>
      <c s="7" t="s">
        <v>251</v>
      </c>
      <c s="7" t="s">
        <v>93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133</v>
      </c>
    </row>
    <row r="60" spans="1:16" ht="12.75">
      <c r="A60" s="7">
        <v>25</v>
      </c>
      <c s="7" t="s">
        <v>156</v>
      </c>
      <c s="7" t="s">
        <v>44</v>
      </c>
      <c s="7" t="s">
        <v>252</v>
      </c>
      <c s="7" t="s">
        <v>93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133</v>
      </c>
    </row>
    <row r="62" spans="1:16" ht="12.75">
      <c r="A62" s="7">
        <v>26</v>
      </c>
      <c s="7" t="s">
        <v>160</v>
      </c>
      <c s="7" t="s">
        <v>44</v>
      </c>
      <c s="7" t="s">
        <v>253</v>
      </c>
      <c s="7" t="s">
        <v>93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133</v>
      </c>
    </row>
    <row r="64" spans="1:16" ht="12.75">
      <c r="A64" s="7">
        <v>27</v>
      </c>
      <c s="7" t="s">
        <v>162</v>
      </c>
      <c s="7" t="s">
        <v>44</v>
      </c>
      <c s="7" t="s">
        <v>254</v>
      </c>
      <c s="7" t="s">
        <v>93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133</v>
      </c>
    </row>
    <row r="66" spans="1:16" ht="12.75">
      <c r="A66" s="7">
        <v>28</v>
      </c>
      <c s="7" t="s">
        <v>165</v>
      </c>
      <c s="7" t="s">
        <v>44</v>
      </c>
      <c s="7" t="s">
        <v>255</v>
      </c>
      <c s="7" t="s">
        <v>93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133</v>
      </c>
    </row>
    <row r="68" spans="1:16" ht="12.75">
      <c r="A68" s="7">
        <v>29</v>
      </c>
      <c s="7" t="s">
        <v>167</v>
      </c>
      <c s="7" t="s">
        <v>44</v>
      </c>
      <c s="7" t="s">
        <v>256</v>
      </c>
      <c s="7" t="s">
        <v>93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133</v>
      </c>
    </row>
    <row r="70" spans="1:16" ht="12.75">
      <c r="A70" s="7">
        <v>30</v>
      </c>
      <c s="7" t="s">
        <v>170</v>
      </c>
      <c s="7" t="s">
        <v>44</v>
      </c>
      <c s="7" t="s">
        <v>257</v>
      </c>
      <c s="7" t="s">
        <v>93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133</v>
      </c>
    </row>
    <row r="72" spans="1:16" ht="12.75">
      <c r="A72" s="7">
        <v>31</v>
      </c>
      <c s="7" t="s">
        <v>172</v>
      </c>
      <c s="7" t="s">
        <v>44</v>
      </c>
      <c s="7" t="s">
        <v>258</v>
      </c>
      <c s="7" t="s">
        <v>93</v>
      </c>
      <c s="10">
        <v>9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378</v>
      </c>
    </row>
    <row r="74" spans="1:16" ht="12.75">
      <c r="A74" s="7">
        <v>32</v>
      </c>
      <c s="7" t="s">
        <v>174</v>
      </c>
      <c s="7" t="s">
        <v>44</v>
      </c>
      <c s="7" t="s">
        <v>379</v>
      </c>
      <c s="7" t="s">
        <v>93</v>
      </c>
      <c s="10">
        <v>4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94</v>
      </c>
    </row>
    <row r="76" spans="1:16" ht="12.75">
      <c r="A76" s="7">
        <v>33</v>
      </c>
      <c s="7" t="s">
        <v>177</v>
      </c>
      <c s="7" t="s">
        <v>44</v>
      </c>
      <c s="7" t="s">
        <v>259</v>
      </c>
      <c s="7" t="s">
        <v>93</v>
      </c>
      <c s="10">
        <v>6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151</v>
      </c>
    </row>
    <row r="78" spans="1:16" ht="12.75">
      <c r="A78" s="7">
        <v>34</v>
      </c>
      <c s="7" t="s">
        <v>179</v>
      </c>
      <c s="7" t="s">
        <v>44</v>
      </c>
      <c s="7" t="s">
        <v>260</v>
      </c>
      <c s="7" t="s">
        <v>93</v>
      </c>
      <c s="10">
        <v>6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151</v>
      </c>
    </row>
    <row r="80" spans="1:16" ht="12.75">
      <c r="A80" s="7">
        <v>35</v>
      </c>
      <c s="7" t="s">
        <v>182</v>
      </c>
      <c s="7" t="s">
        <v>44</v>
      </c>
      <c s="7" t="s">
        <v>261</v>
      </c>
      <c s="7" t="s">
        <v>93</v>
      </c>
      <c s="10">
        <v>10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380</v>
      </c>
    </row>
    <row r="82" spans="1:16" ht="12.75" customHeight="1">
      <c r="A82" s="16"/>
      <c s="16"/>
      <c s="16" t="s">
        <v>91</v>
      </c>
      <c s="16" t="s">
        <v>229</v>
      </c>
      <c s="16"/>
      <c s="16"/>
      <c s="16"/>
      <c s="16">
        <f>SUM(H12:H81)</f>
      </c>
      <c r="P82">
        <f>ROUND(SUM(P12:P81),2)</f>
      </c>
    </row>
    <row r="84" spans="1:16" ht="12.75" customHeight="1">
      <c r="A84" s="16"/>
      <c s="16"/>
      <c s="16"/>
      <c s="16" t="s">
        <v>63</v>
      </c>
      <c s="16"/>
      <c s="16"/>
      <c s="16"/>
      <c s="16">
        <f>+H82</f>
      </c>
      <c r="P84">
        <f>+P82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305</v>
      </c>
      <c s="5" t="s">
        <v>306</v>
      </c>
      <c s="5"/>
    </row>
    <row r="6" spans="1:5" ht="12.75" customHeight="1">
      <c r="A6" t="s">
        <v>17</v>
      </c>
      <c r="C6" s="5" t="s">
        <v>381</v>
      </c>
      <c s="5" t="s">
        <v>264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91</v>
      </c>
      <c s="9" t="s">
        <v>229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265</v>
      </c>
      <c s="7" t="s">
        <v>106</v>
      </c>
      <c s="10">
        <v>67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382</v>
      </c>
    </row>
    <row r="14" spans="1:16" ht="12.75">
      <c r="A14" s="7">
        <v>2</v>
      </c>
      <c s="7" t="s">
        <v>95</v>
      </c>
      <c s="7" t="s">
        <v>44</v>
      </c>
      <c s="7" t="s">
        <v>267</v>
      </c>
      <c s="7" t="s">
        <v>106</v>
      </c>
      <c s="10">
        <v>33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383</v>
      </c>
    </row>
    <row r="16" spans="1:16" ht="12.75">
      <c r="A16" s="7">
        <v>3</v>
      </c>
      <c s="7" t="s">
        <v>97</v>
      </c>
      <c s="7" t="s">
        <v>44</v>
      </c>
      <c s="7" t="s">
        <v>269</v>
      </c>
      <c s="7" t="s">
        <v>106</v>
      </c>
      <c s="10">
        <v>26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121</v>
      </c>
    </row>
    <row r="18" spans="1:16" ht="12.75">
      <c r="A18" s="7">
        <v>4</v>
      </c>
      <c s="7" t="s">
        <v>100</v>
      </c>
      <c s="7" t="s">
        <v>44</v>
      </c>
      <c s="7" t="s">
        <v>271</v>
      </c>
      <c s="7" t="s">
        <v>106</v>
      </c>
      <c s="10">
        <v>33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383</v>
      </c>
    </row>
    <row r="20" spans="1:16" ht="12.75">
      <c r="A20" s="7">
        <v>5</v>
      </c>
      <c s="7" t="s">
        <v>104</v>
      </c>
      <c s="7" t="s">
        <v>44</v>
      </c>
      <c s="7" t="s">
        <v>272</v>
      </c>
      <c s="7" t="s">
        <v>106</v>
      </c>
      <c s="10">
        <v>26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121</v>
      </c>
    </row>
    <row r="22" spans="1:16" ht="12.75">
      <c r="A22" s="7">
        <v>6</v>
      </c>
      <c s="7" t="s">
        <v>108</v>
      </c>
      <c s="7" t="s">
        <v>44</v>
      </c>
      <c s="7" t="s">
        <v>273</v>
      </c>
      <c s="7" t="s">
        <v>106</v>
      </c>
      <c s="10">
        <v>95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352</v>
      </c>
    </row>
    <row r="24" spans="1:16" ht="12.75">
      <c r="A24" s="7">
        <v>7</v>
      </c>
      <c s="7" t="s">
        <v>111</v>
      </c>
      <c s="7" t="s">
        <v>44</v>
      </c>
      <c s="7" t="s">
        <v>274</v>
      </c>
      <c s="7" t="s">
        <v>106</v>
      </c>
      <c s="10">
        <v>26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121</v>
      </c>
    </row>
    <row r="26" spans="1:16" ht="12.75">
      <c r="A26" s="7">
        <v>8</v>
      </c>
      <c s="7" t="s">
        <v>114</v>
      </c>
      <c s="7" t="s">
        <v>44</v>
      </c>
      <c s="7" t="s">
        <v>384</v>
      </c>
      <c s="7" t="s">
        <v>93</v>
      </c>
      <c s="10">
        <v>3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72</v>
      </c>
    </row>
    <row r="28" spans="1:16" ht="12.75">
      <c r="A28" s="7">
        <v>9</v>
      </c>
      <c s="7" t="s">
        <v>116</v>
      </c>
      <c s="7" t="s">
        <v>44</v>
      </c>
      <c s="7" t="s">
        <v>275</v>
      </c>
      <c s="7" t="s">
        <v>93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72</v>
      </c>
    </row>
    <row r="30" spans="1:16" ht="12.75">
      <c r="A30" s="7">
        <v>10</v>
      </c>
      <c s="7" t="s">
        <v>119</v>
      </c>
      <c s="7" t="s">
        <v>44</v>
      </c>
      <c s="7" t="s">
        <v>276</v>
      </c>
      <c s="7" t="s">
        <v>93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102</v>
      </c>
    </row>
    <row r="32" spans="1:16" ht="12.75">
      <c r="A32" s="7">
        <v>11</v>
      </c>
      <c s="7" t="s">
        <v>122</v>
      </c>
      <c s="7" t="s">
        <v>44</v>
      </c>
      <c s="7" t="s">
        <v>385</v>
      </c>
      <c s="7" t="s">
        <v>93</v>
      </c>
      <c s="10">
        <v>3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72</v>
      </c>
    </row>
    <row r="34" spans="1:16" ht="12.75">
      <c r="A34" s="7">
        <v>12</v>
      </c>
      <c s="7" t="s">
        <v>124</v>
      </c>
      <c s="7" t="s">
        <v>44</v>
      </c>
      <c s="7" t="s">
        <v>277</v>
      </c>
      <c s="7" t="s">
        <v>93</v>
      </c>
      <c s="10">
        <v>3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72</v>
      </c>
    </row>
    <row r="36" spans="1:16" ht="12.75">
      <c r="A36" s="7">
        <v>13</v>
      </c>
      <c s="7" t="s">
        <v>127</v>
      </c>
      <c s="7" t="s">
        <v>44</v>
      </c>
      <c s="7" t="s">
        <v>278</v>
      </c>
      <c s="7" t="s">
        <v>93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102</v>
      </c>
    </row>
    <row r="38" spans="1:16" ht="12.75">
      <c r="A38" s="7">
        <v>14</v>
      </c>
      <c s="7" t="s">
        <v>131</v>
      </c>
      <c s="7" t="s">
        <v>44</v>
      </c>
      <c s="7" t="s">
        <v>279</v>
      </c>
      <c s="7" t="s">
        <v>93</v>
      </c>
      <c s="10">
        <v>5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164</v>
      </c>
    </row>
    <row r="40" spans="1:16" ht="12.75">
      <c r="A40" s="7">
        <v>15</v>
      </c>
      <c s="7" t="s">
        <v>134</v>
      </c>
      <c s="7" t="s">
        <v>44</v>
      </c>
      <c s="7" t="s">
        <v>280</v>
      </c>
      <c s="7" t="s">
        <v>93</v>
      </c>
      <c s="10">
        <v>5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164</v>
      </c>
    </row>
    <row r="42" spans="1:16" ht="12.75">
      <c r="A42" s="7">
        <v>16</v>
      </c>
      <c s="7" t="s">
        <v>136</v>
      </c>
      <c s="7" t="s">
        <v>44</v>
      </c>
      <c s="7" t="s">
        <v>281</v>
      </c>
      <c s="7" t="s">
        <v>106</v>
      </c>
      <c s="10">
        <v>495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326</v>
      </c>
    </row>
    <row r="44" spans="1:16" ht="12.75">
      <c r="A44" s="7">
        <v>17</v>
      </c>
      <c s="7" t="s">
        <v>138</v>
      </c>
      <c s="7" t="s">
        <v>44</v>
      </c>
      <c s="7" t="s">
        <v>282</v>
      </c>
      <c s="7" t="s">
        <v>93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102</v>
      </c>
    </row>
    <row r="46" spans="1:16" ht="12.75">
      <c r="A46" s="7">
        <v>18</v>
      </c>
      <c s="7" t="s">
        <v>140</v>
      </c>
      <c s="7" t="s">
        <v>44</v>
      </c>
      <c s="7" t="s">
        <v>283</v>
      </c>
      <c s="7" t="s">
        <v>106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110</v>
      </c>
    </row>
    <row r="48" spans="1:16" ht="12.75">
      <c r="A48" s="7">
        <v>19</v>
      </c>
      <c s="7" t="s">
        <v>142</v>
      </c>
      <c s="7" t="s">
        <v>44</v>
      </c>
      <c s="7" t="s">
        <v>284</v>
      </c>
      <c s="7" t="s">
        <v>106</v>
      </c>
      <c s="10">
        <v>250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321</v>
      </c>
    </row>
    <row r="50" spans="1:16" ht="12.75">
      <c r="A50" s="7">
        <v>20</v>
      </c>
      <c s="7" t="s">
        <v>144</v>
      </c>
      <c s="7" t="s">
        <v>44</v>
      </c>
      <c s="7" t="s">
        <v>285</v>
      </c>
      <c s="7" t="s">
        <v>106</v>
      </c>
      <c s="10">
        <v>6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110</v>
      </c>
    </row>
    <row r="52" spans="1:16" ht="12.75">
      <c r="A52" s="7">
        <v>21</v>
      </c>
      <c s="7" t="s">
        <v>146</v>
      </c>
      <c s="7" t="s">
        <v>44</v>
      </c>
      <c s="7" t="s">
        <v>286</v>
      </c>
      <c s="7" t="s">
        <v>106</v>
      </c>
      <c s="10">
        <v>145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320</v>
      </c>
    </row>
    <row r="54" spans="1:16" ht="12.75">
      <c r="A54" s="7">
        <v>22</v>
      </c>
      <c s="7" t="s">
        <v>149</v>
      </c>
      <c s="7" t="s">
        <v>44</v>
      </c>
      <c s="7" t="s">
        <v>287</v>
      </c>
      <c s="7" t="s">
        <v>106</v>
      </c>
      <c s="10">
        <v>501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386</v>
      </c>
    </row>
    <row r="56" spans="1:16" ht="12.75">
      <c r="A56" s="7">
        <v>23</v>
      </c>
      <c s="7" t="s">
        <v>152</v>
      </c>
      <c s="7" t="s">
        <v>44</v>
      </c>
      <c s="7" t="s">
        <v>289</v>
      </c>
      <c s="7" t="s">
        <v>106</v>
      </c>
      <c s="10">
        <v>177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330</v>
      </c>
    </row>
    <row r="58" spans="1:16" ht="12.75">
      <c r="A58" s="7">
        <v>24</v>
      </c>
      <c s="7" t="s">
        <v>154</v>
      </c>
      <c s="7" t="s">
        <v>44</v>
      </c>
      <c s="7" t="s">
        <v>290</v>
      </c>
      <c s="7" t="s">
        <v>106</v>
      </c>
      <c s="10">
        <v>90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350</v>
      </c>
    </row>
    <row r="60" spans="1:16" ht="12.75">
      <c r="A60" s="7">
        <v>25</v>
      </c>
      <c s="7" t="s">
        <v>156</v>
      </c>
      <c s="7" t="s">
        <v>44</v>
      </c>
      <c s="7" t="s">
        <v>291</v>
      </c>
      <c s="7" t="s">
        <v>106</v>
      </c>
      <c s="10">
        <v>95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352</v>
      </c>
    </row>
    <row r="62" spans="1:16" ht="12.75">
      <c r="A62" s="7">
        <v>26</v>
      </c>
      <c s="7" t="s">
        <v>160</v>
      </c>
      <c s="7" t="s">
        <v>44</v>
      </c>
      <c s="7" t="s">
        <v>292</v>
      </c>
      <c s="7" t="s">
        <v>93</v>
      </c>
      <c s="10">
        <v>30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387</v>
      </c>
    </row>
    <row r="64" spans="1:16" ht="12.75">
      <c r="A64" s="7">
        <v>27</v>
      </c>
      <c s="7" t="s">
        <v>162</v>
      </c>
      <c s="7" t="s">
        <v>44</v>
      </c>
      <c s="7" t="s">
        <v>294</v>
      </c>
      <c s="7" t="s">
        <v>106</v>
      </c>
      <c s="10">
        <v>135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388</v>
      </c>
    </row>
    <row r="66" spans="1:16" ht="12.75">
      <c r="A66" s="7">
        <v>28</v>
      </c>
      <c s="7" t="s">
        <v>165</v>
      </c>
      <c s="7" t="s">
        <v>44</v>
      </c>
      <c s="7" t="s">
        <v>296</v>
      </c>
      <c s="7" t="s">
        <v>93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102</v>
      </c>
    </row>
    <row r="68" spans="1:16" ht="12.75">
      <c r="A68" s="7">
        <v>29</v>
      </c>
      <c s="7" t="s">
        <v>167</v>
      </c>
      <c s="7" t="s">
        <v>44</v>
      </c>
      <c s="7" t="s">
        <v>297</v>
      </c>
      <c s="7" t="s">
        <v>298</v>
      </c>
      <c s="10">
        <v>3.706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389</v>
      </c>
    </row>
    <row r="70" spans="1:16" ht="12.75">
      <c r="A70" s="7">
        <v>30</v>
      </c>
      <c s="7" t="s">
        <v>170</v>
      </c>
      <c s="7" t="s">
        <v>44</v>
      </c>
      <c s="7" t="s">
        <v>300</v>
      </c>
      <c s="7" t="s">
        <v>298</v>
      </c>
      <c s="10">
        <v>3.891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390</v>
      </c>
    </row>
    <row r="72" spans="1:16" ht="12.75">
      <c r="A72" s="7">
        <v>31</v>
      </c>
      <c s="7" t="s">
        <v>172</v>
      </c>
      <c s="7" t="s">
        <v>44</v>
      </c>
      <c s="7" t="s">
        <v>302</v>
      </c>
      <c s="7" t="s">
        <v>106</v>
      </c>
      <c s="10">
        <v>8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303</v>
      </c>
    </row>
    <row r="74" spans="1:16" ht="12.75">
      <c r="A74" s="7">
        <v>32</v>
      </c>
      <c s="7" t="s">
        <v>174</v>
      </c>
      <c s="7" t="s">
        <v>44</v>
      </c>
      <c s="7" t="s">
        <v>304</v>
      </c>
      <c s="7" t="s">
        <v>106</v>
      </c>
      <c s="10">
        <v>8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303</v>
      </c>
    </row>
    <row r="76" spans="1:16" ht="12.75" customHeight="1">
      <c r="A76" s="16"/>
      <c s="16"/>
      <c s="16" t="s">
        <v>91</v>
      </c>
      <c s="16" t="s">
        <v>229</v>
      </c>
      <c s="16"/>
      <c s="16"/>
      <c s="16"/>
      <c s="16">
        <f>SUM(H12:H75)</f>
      </c>
      <c r="P76">
        <f>ROUND(SUM(P12:P75),2)</f>
      </c>
    </row>
    <row r="78" spans="1:16" ht="12.75" customHeight="1">
      <c r="A78" s="16"/>
      <c s="16"/>
      <c s="16"/>
      <c s="16" t="s">
        <v>63</v>
      </c>
      <c s="16"/>
      <c s="16"/>
      <c s="16"/>
      <c s="16">
        <f>+H76</f>
      </c>
      <c r="P78">
        <f>+P76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