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1 - SO 310.1 - splaškové..." sheetId="2" r:id="rId2"/>
    <sheet name="02 - SO 310.2 - splaškové..." sheetId="3" r:id="rId3"/>
    <sheet name="03 - VRN - Vedlejší rozpo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'01 - SO 310.1 - splaškové...'!$C$88:$K$529</definedName>
    <definedName name="_xlnm.Print_Area" localSheetId="1">'01 - SO 310.1 - splaškové...'!$C$4:$J$39,'01 - SO 310.1 - splaškové...'!$C$45:$J$70,'01 - SO 310.1 - splaškové...'!$C$76:$K$529</definedName>
    <definedName name="_xlnm.Print_Titles" localSheetId="1">'01 - SO 310.1 - splaškové...'!$88:$88</definedName>
    <definedName name="_xlnm._FilterDatabase" localSheetId="2" hidden="1">'02 - SO 310.2 - splaškové...'!$C$88:$K$565</definedName>
    <definedName name="_xlnm.Print_Area" localSheetId="2">'02 - SO 310.2 - splaškové...'!$C$4:$J$39,'02 - SO 310.2 - splaškové...'!$C$45:$J$70,'02 - SO 310.2 - splaškové...'!$C$76:$K$565</definedName>
    <definedName name="_xlnm.Print_Titles" localSheetId="2">'02 - SO 310.2 - splaškové...'!$88:$88</definedName>
    <definedName name="_xlnm._FilterDatabase" localSheetId="3" hidden="1">'03 - VRN - Vedlejší rozpo...'!$C$85:$K$123</definedName>
    <definedName name="_xlnm.Print_Area" localSheetId="3">'03 - VRN - Vedlejší rozpo...'!$C$4:$J$39,'03 - VRN - Vedlejší rozpo...'!$C$45:$J$67,'03 - VRN - Vedlejší rozpo...'!$C$73:$K$123</definedName>
    <definedName name="_xlnm.Print_Titles" localSheetId="3">'03 - VRN - Vedlejší rozpo...'!$85:$85</definedName>
    <definedName name="_xlnm.Print_Area" localSheetId="4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4" l="1" r="J37"/>
  <c r="J36"/>
  <c i="1" r="AY57"/>
  <c i="4" r="J35"/>
  <c i="1" r="AX57"/>
  <c i="4" r="BI120"/>
  <c r="BH120"/>
  <c r="BG120"/>
  <c r="BF120"/>
  <c r="T120"/>
  <c r="T119"/>
  <c r="R120"/>
  <c r="R119"/>
  <c r="P120"/>
  <c r="P119"/>
  <c r="BI116"/>
  <c r="BH116"/>
  <c r="BG116"/>
  <c r="BF116"/>
  <c r="T116"/>
  <c r="T115"/>
  <c r="R116"/>
  <c r="R115"/>
  <c r="P116"/>
  <c r="P115"/>
  <c r="BI112"/>
  <c r="BH112"/>
  <c r="BG112"/>
  <c r="BF112"/>
  <c r="T112"/>
  <c r="T111"/>
  <c r="R112"/>
  <c r="R111"/>
  <c r="P112"/>
  <c r="P111"/>
  <c r="BI110"/>
  <c r="BH110"/>
  <c r="BG110"/>
  <c r="BF110"/>
  <c r="T110"/>
  <c r="T109"/>
  <c r="R110"/>
  <c r="R109"/>
  <c r="P110"/>
  <c r="P109"/>
  <c r="BI106"/>
  <c r="BH106"/>
  <c r="BG106"/>
  <c r="BF106"/>
  <c r="T106"/>
  <c r="R106"/>
  <c r="P106"/>
  <c r="BI103"/>
  <c r="BH103"/>
  <c r="BG103"/>
  <c r="BF103"/>
  <c r="T103"/>
  <c r="R103"/>
  <c r="P103"/>
  <c r="BI100"/>
  <c r="BH100"/>
  <c r="BG100"/>
  <c r="BF100"/>
  <c r="T100"/>
  <c r="R100"/>
  <c r="P100"/>
  <c r="BI97"/>
  <c r="BH97"/>
  <c r="BG97"/>
  <c r="BF97"/>
  <c r="T97"/>
  <c r="R97"/>
  <c r="P97"/>
  <c r="BI94"/>
  <c r="BH94"/>
  <c r="BG94"/>
  <c r="BF94"/>
  <c r="T94"/>
  <c r="R94"/>
  <c r="P94"/>
  <c r="BI92"/>
  <c r="BH92"/>
  <c r="BG92"/>
  <c r="BF92"/>
  <c r="T92"/>
  <c r="R92"/>
  <c r="P92"/>
  <c r="BI89"/>
  <c r="BH89"/>
  <c r="BG89"/>
  <c r="BF89"/>
  <c r="T89"/>
  <c r="R89"/>
  <c r="P89"/>
  <c r="J83"/>
  <c r="J82"/>
  <c r="F82"/>
  <c r="F80"/>
  <c r="E78"/>
  <c r="J55"/>
  <c r="J54"/>
  <c r="F54"/>
  <c r="F52"/>
  <c r="E50"/>
  <c r="J18"/>
  <c r="E18"/>
  <c r="F83"/>
  <c r="J17"/>
  <c r="J12"/>
  <c r="J52"/>
  <c r="E7"/>
  <c r="E48"/>
  <c i="3" r="J37"/>
  <c r="J36"/>
  <c i="1" r="AY56"/>
  <c i="3" r="J35"/>
  <c i="1" r="AX56"/>
  <c i="3" r="BI562"/>
  <c r="BH562"/>
  <c r="BG562"/>
  <c r="BF562"/>
  <c r="T562"/>
  <c r="T561"/>
  <c r="R562"/>
  <c r="R561"/>
  <c r="P562"/>
  <c r="P561"/>
  <c r="BI557"/>
  <c r="BH557"/>
  <c r="BG557"/>
  <c r="BF557"/>
  <c r="T557"/>
  <c r="R557"/>
  <c r="P557"/>
  <c r="BI553"/>
  <c r="BH553"/>
  <c r="BG553"/>
  <c r="BF553"/>
  <c r="T553"/>
  <c r="R553"/>
  <c r="P553"/>
  <c r="BI549"/>
  <c r="BH549"/>
  <c r="BG549"/>
  <c r="BF549"/>
  <c r="T549"/>
  <c r="R549"/>
  <c r="P549"/>
  <c r="BI542"/>
  <c r="BH542"/>
  <c r="BG542"/>
  <c r="BF542"/>
  <c r="T542"/>
  <c r="R542"/>
  <c r="P542"/>
  <c r="BI535"/>
  <c r="BH535"/>
  <c r="BG535"/>
  <c r="BF535"/>
  <c r="T535"/>
  <c r="R535"/>
  <c r="P535"/>
  <c r="BI531"/>
  <c r="BH531"/>
  <c r="BG531"/>
  <c r="BF531"/>
  <c r="T531"/>
  <c r="R531"/>
  <c r="P531"/>
  <c r="BI526"/>
  <c r="BH526"/>
  <c r="BG526"/>
  <c r="BF526"/>
  <c r="T526"/>
  <c r="R526"/>
  <c r="P526"/>
  <c r="BI521"/>
  <c r="BH521"/>
  <c r="BG521"/>
  <c r="BF521"/>
  <c r="T521"/>
  <c r="R521"/>
  <c r="P521"/>
  <c r="BI515"/>
  <c r="BH515"/>
  <c r="BG515"/>
  <c r="BF515"/>
  <c r="T515"/>
  <c r="R515"/>
  <c r="P515"/>
  <c r="BI512"/>
  <c r="BH512"/>
  <c r="BG512"/>
  <c r="BF512"/>
  <c r="T512"/>
  <c r="R512"/>
  <c r="P512"/>
  <c r="BI506"/>
  <c r="BH506"/>
  <c r="BG506"/>
  <c r="BF506"/>
  <c r="T506"/>
  <c r="R506"/>
  <c r="P506"/>
  <c r="BI503"/>
  <c r="BH503"/>
  <c r="BG503"/>
  <c r="BF503"/>
  <c r="T503"/>
  <c r="R503"/>
  <c r="P503"/>
  <c r="BI500"/>
  <c r="BH500"/>
  <c r="BG500"/>
  <c r="BF500"/>
  <c r="T500"/>
  <c r="R500"/>
  <c r="P500"/>
  <c r="BI497"/>
  <c r="BH497"/>
  <c r="BG497"/>
  <c r="BF497"/>
  <c r="T497"/>
  <c r="R497"/>
  <c r="P497"/>
  <c r="BI494"/>
  <c r="BH494"/>
  <c r="BG494"/>
  <c r="BF494"/>
  <c r="T494"/>
  <c r="R494"/>
  <c r="P494"/>
  <c r="BI491"/>
  <c r="BH491"/>
  <c r="BG491"/>
  <c r="BF491"/>
  <c r="T491"/>
  <c r="R491"/>
  <c r="P491"/>
  <c r="BI488"/>
  <c r="BH488"/>
  <c r="BG488"/>
  <c r="BF488"/>
  <c r="T488"/>
  <c r="R488"/>
  <c r="P488"/>
  <c r="BI485"/>
  <c r="BH485"/>
  <c r="BG485"/>
  <c r="BF485"/>
  <c r="T485"/>
  <c r="R485"/>
  <c r="P485"/>
  <c r="BI481"/>
  <c r="BH481"/>
  <c r="BG481"/>
  <c r="BF481"/>
  <c r="T481"/>
  <c r="R481"/>
  <c r="P481"/>
  <c r="BI478"/>
  <c r="BH478"/>
  <c r="BG478"/>
  <c r="BF478"/>
  <c r="T478"/>
  <c r="R478"/>
  <c r="P478"/>
  <c r="BI475"/>
  <c r="BH475"/>
  <c r="BG475"/>
  <c r="BF475"/>
  <c r="T475"/>
  <c r="R475"/>
  <c r="P475"/>
  <c r="BI472"/>
  <c r="BH472"/>
  <c r="BG472"/>
  <c r="BF472"/>
  <c r="T472"/>
  <c r="R472"/>
  <c r="P472"/>
  <c r="BI469"/>
  <c r="BH469"/>
  <c r="BG469"/>
  <c r="BF469"/>
  <c r="T469"/>
  <c r="R469"/>
  <c r="P469"/>
  <c r="BI465"/>
  <c r="BH465"/>
  <c r="BG465"/>
  <c r="BF465"/>
  <c r="T465"/>
  <c r="R465"/>
  <c r="P465"/>
  <c r="BI462"/>
  <c r="BH462"/>
  <c r="BG462"/>
  <c r="BF462"/>
  <c r="T462"/>
  <c r="R462"/>
  <c r="P462"/>
  <c r="BI457"/>
  <c r="BH457"/>
  <c r="BG457"/>
  <c r="BF457"/>
  <c r="T457"/>
  <c r="R457"/>
  <c r="P457"/>
  <c r="BI453"/>
  <c r="BH453"/>
  <c r="BG453"/>
  <c r="BF453"/>
  <c r="T453"/>
  <c r="R453"/>
  <c r="P453"/>
  <c r="BI448"/>
  <c r="BH448"/>
  <c r="BG448"/>
  <c r="BF448"/>
  <c r="T448"/>
  <c r="R448"/>
  <c r="P448"/>
  <c r="BI444"/>
  <c r="BH444"/>
  <c r="BG444"/>
  <c r="BF444"/>
  <c r="T444"/>
  <c r="R444"/>
  <c r="P444"/>
  <c r="BI438"/>
  <c r="BH438"/>
  <c r="BG438"/>
  <c r="BF438"/>
  <c r="T438"/>
  <c r="R438"/>
  <c r="P438"/>
  <c r="BI434"/>
  <c r="BH434"/>
  <c r="BG434"/>
  <c r="BF434"/>
  <c r="T434"/>
  <c r="R434"/>
  <c r="P434"/>
  <c r="BI430"/>
  <c r="BH430"/>
  <c r="BG430"/>
  <c r="BF430"/>
  <c r="T430"/>
  <c r="R430"/>
  <c r="P430"/>
  <c r="BI426"/>
  <c r="BH426"/>
  <c r="BG426"/>
  <c r="BF426"/>
  <c r="T426"/>
  <c r="R426"/>
  <c r="P426"/>
  <c r="BI422"/>
  <c r="BH422"/>
  <c r="BG422"/>
  <c r="BF422"/>
  <c r="T422"/>
  <c r="R422"/>
  <c r="P422"/>
  <c r="BI416"/>
  <c r="BH416"/>
  <c r="BG416"/>
  <c r="BF416"/>
  <c r="T416"/>
  <c r="R416"/>
  <c r="P416"/>
  <c r="BI412"/>
  <c r="BH412"/>
  <c r="BG412"/>
  <c r="BF412"/>
  <c r="T412"/>
  <c r="R412"/>
  <c r="P412"/>
  <c r="BI407"/>
  <c r="BH407"/>
  <c r="BG407"/>
  <c r="BF407"/>
  <c r="T407"/>
  <c r="R407"/>
  <c r="P407"/>
  <c r="BI400"/>
  <c r="BH400"/>
  <c r="BG400"/>
  <c r="BF400"/>
  <c r="T400"/>
  <c r="R400"/>
  <c r="P400"/>
  <c r="BI394"/>
  <c r="BH394"/>
  <c r="BG394"/>
  <c r="BF394"/>
  <c r="T394"/>
  <c r="R394"/>
  <c r="P394"/>
  <c r="BI385"/>
  <c r="BH385"/>
  <c r="BG385"/>
  <c r="BF385"/>
  <c r="T385"/>
  <c r="R385"/>
  <c r="P385"/>
  <c r="BI379"/>
  <c r="BH379"/>
  <c r="BG379"/>
  <c r="BF379"/>
  <c r="T379"/>
  <c r="R379"/>
  <c r="P379"/>
  <c r="BI371"/>
  <c r="BH371"/>
  <c r="BG371"/>
  <c r="BF371"/>
  <c r="T371"/>
  <c r="T370"/>
  <c r="R371"/>
  <c r="R370"/>
  <c r="P371"/>
  <c r="P370"/>
  <c r="BI363"/>
  <c r="BH363"/>
  <c r="BG363"/>
  <c r="BF363"/>
  <c r="T363"/>
  <c r="T362"/>
  <c r="R363"/>
  <c r="R362"/>
  <c r="P363"/>
  <c r="P362"/>
  <c r="BI360"/>
  <c r="BH360"/>
  <c r="BG360"/>
  <c r="BF360"/>
  <c r="T360"/>
  <c r="R360"/>
  <c r="P360"/>
  <c r="BI356"/>
  <c r="BH356"/>
  <c r="BG356"/>
  <c r="BF356"/>
  <c r="T356"/>
  <c r="R356"/>
  <c r="P356"/>
  <c r="BI348"/>
  <c r="BH348"/>
  <c r="BG348"/>
  <c r="BF348"/>
  <c r="T348"/>
  <c r="R348"/>
  <c r="P348"/>
  <c r="BI345"/>
  <c r="BH345"/>
  <c r="BG345"/>
  <c r="BF345"/>
  <c r="T345"/>
  <c r="R345"/>
  <c r="P345"/>
  <c r="BI341"/>
  <c r="BH341"/>
  <c r="BG341"/>
  <c r="BF341"/>
  <c r="T341"/>
  <c r="R341"/>
  <c r="P341"/>
  <c r="BI321"/>
  <c r="BH321"/>
  <c r="BG321"/>
  <c r="BF321"/>
  <c r="T321"/>
  <c r="R321"/>
  <c r="P321"/>
  <c r="BI317"/>
  <c r="BH317"/>
  <c r="BG317"/>
  <c r="BF317"/>
  <c r="T317"/>
  <c r="R317"/>
  <c r="P317"/>
  <c r="BI312"/>
  <c r="BH312"/>
  <c r="BG312"/>
  <c r="BF312"/>
  <c r="T312"/>
  <c r="R312"/>
  <c r="P312"/>
  <c r="BI307"/>
  <c r="BH307"/>
  <c r="BG307"/>
  <c r="BF307"/>
  <c r="T307"/>
  <c r="R307"/>
  <c r="P307"/>
  <c r="BI303"/>
  <c r="BH303"/>
  <c r="BG303"/>
  <c r="BF303"/>
  <c r="T303"/>
  <c r="R303"/>
  <c r="P303"/>
  <c r="BI286"/>
  <c r="BH286"/>
  <c r="BG286"/>
  <c r="BF286"/>
  <c r="T286"/>
  <c r="R286"/>
  <c r="P286"/>
  <c r="BI270"/>
  <c r="BH270"/>
  <c r="BG270"/>
  <c r="BF270"/>
  <c r="T270"/>
  <c r="R270"/>
  <c r="P270"/>
  <c r="BI262"/>
  <c r="BH262"/>
  <c r="BG262"/>
  <c r="BF262"/>
  <c r="T262"/>
  <c r="R262"/>
  <c r="P262"/>
  <c r="BI259"/>
  <c r="BH259"/>
  <c r="BG259"/>
  <c r="BF259"/>
  <c r="T259"/>
  <c r="R259"/>
  <c r="P259"/>
  <c r="BI256"/>
  <c r="BH256"/>
  <c r="BG256"/>
  <c r="BF256"/>
  <c r="T256"/>
  <c r="R256"/>
  <c r="P256"/>
  <c r="BI251"/>
  <c r="BH251"/>
  <c r="BG251"/>
  <c r="BF251"/>
  <c r="T251"/>
  <c r="R251"/>
  <c r="P251"/>
  <c r="BI247"/>
  <c r="BH247"/>
  <c r="BG247"/>
  <c r="BF247"/>
  <c r="T247"/>
  <c r="R247"/>
  <c r="P247"/>
  <c r="BI238"/>
  <c r="BH238"/>
  <c r="BG238"/>
  <c r="BF238"/>
  <c r="T238"/>
  <c r="R238"/>
  <c r="P238"/>
  <c r="BI227"/>
  <c r="BH227"/>
  <c r="BG227"/>
  <c r="BF227"/>
  <c r="T227"/>
  <c r="R227"/>
  <c r="P227"/>
  <c r="BI218"/>
  <c r="BH218"/>
  <c r="BG218"/>
  <c r="BF218"/>
  <c r="T218"/>
  <c r="R218"/>
  <c r="P218"/>
  <c r="BI207"/>
  <c r="BH207"/>
  <c r="BG207"/>
  <c r="BF207"/>
  <c r="T207"/>
  <c r="R207"/>
  <c r="P207"/>
  <c r="BI198"/>
  <c r="BH198"/>
  <c r="BG198"/>
  <c r="BF198"/>
  <c r="T198"/>
  <c r="R198"/>
  <c r="P198"/>
  <c r="BI187"/>
  <c r="BH187"/>
  <c r="BG187"/>
  <c r="BF187"/>
  <c r="T187"/>
  <c r="R187"/>
  <c r="P187"/>
  <c r="BI178"/>
  <c r="BH178"/>
  <c r="BG178"/>
  <c r="BF178"/>
  <c r="T178"/>
  <c r="R178"/>
  <c r="P178"/>
  <c r="BI167"/>
  <c r="BH167"/>
  <c r="BG167"/>
  <c r="BF167"/>
  <c r="T167"/>
  <c r="R167"/>
  <c r="P167"/>
  <c r="BI158"/>
  <c r="BH158"/>
  <c r="BG158"/>
  <c r="BF158"/>
  <c r="T158"/>
  <c r="R158"/>
  <c r="P158"/>
  <c r="BI147"/>
  <c r="BH147"/>
  <c r="BG147"/>
  <c r="BF147"/>
  <c r="T147"/>
  <c r="R147"/>
  <c r="P147"/>
  <c r="BI138"/>
  <c r="BH138"/>
  <c r="BG138"/>
  <c r="BF138"/>
  <c r="T138"/>
  <c r="R138"/>
  <c r="P138"/>
  <c r="BI127"/>
  <c r="BH127"/>
  <c r="BG127"/>
  <c r="BF127"/>
  <c r="T127"/>
  <c r="R127"/>
  <c r="P127"/>
  <c r="BI124"/>
  <c r="BH124"/>
  <c r="BG124"/>
  <c r="BF124"/>
  <c r="T124"/>
  <c r="R124"/>
  <c r="P124"/>
  <c r="BI121"/>
  <c r="BH121"/>
  <c r="BG121"/>
  <c r="BF121"/>
  <c r="T121"/>
  <c r="R121"/>
  <c r="P121"/>
  <c r="BI117"/>
  <c r="BH117"/>
  <c r="BG117"/>
  <c r="BF117"/>
  <c r="T117"/>
  <c r="R117"/>
  <c r="P117"/>
  <c r="BI113"/>
  <c r="BH113"/>
  <c r="BG113"/>
  <c r="BF113"/>
  <c r="T113"/>
  <c r="R113"/>
  <c r="P113"/>
  <c r="BI108"/>
  <c r="BH108"/>
  <c r="BG108"/>
  <c r="BF108"/>
  <c r="T108"/>
  <c r="R108"/>
  <c r="P108"/>
  <c r="BI102"/>
  <c r="BH102"/>
  <c r="BG102"/>
  <c r="BF102"/>
  <c r="T102"/>
  <c r="R102"/>
  <c r="P102"/>
  <c r="BI98"/>
  <c r="BH98"/>
  <c r="BG98"/>
  <c r="BF98"/>
  <c r="T98"/>
  <c r="R98"/>
  <c r="P98"/>
  <c r="BI92"/>
  <c r="BH92"/>
  <c r="BG92"/>
  <c r="BF92"/>
  <c r="T92"/>
  <c r="R92"/>
  <c r="P92"/>
  <c r="J86"/>
  <c r="J85"/>
  <c r="F85"/>
  <c r="F83"/>
  <c r="E81"/>
  <c r="J55"/>
  <c r="J54"/>
  <c r="F54"/>
  <c r="F52"/>
  <c r="E50"/>
  <c r="J18"/>
  <c r="E18"/>
  <c r="F86"/>
  <c r="J17"/>
  <c r="J12"/>
  <c r="J83"/>
  <c r="E7"/>
  <c r="E48"/>
  <c i="2" r="J37"/>
  <c r="J36"/>
  <c i="1" r="AY55"/>
  <c i="2" r="J35"/>
  <c i="1" r="AX55"/>
  <c i="2" r="BI526"/>
  <c r="BH526"/>
  <c r="BG526"/>
  <c r="BF526"/>
  <c r="T526"/>
  <c r="T525"/>
  <c r="R526"/>
  <c r="R525"/>
  <c r="P526"/>
  <c r="P525"/>
  <c r="BI521"/>
  <c r="BH521"/>
  <c r="BG521"/>
  <c r="BF521"/>
  <c r="T521"/>
  <c r="R521"/>
  <c r="P521"/>
  <c r="BI517"/>
  <c r="BH517"/>
  <c r="BG517"/>
  <c r="BF517"/>
  <c r="T517"/>
  <c r="R517"/>
  <c r="P517"/>
  <c r="BI513"/>
  <c r="BH513"/>
  <c r="BG513"/>
  <c r="BF513"/>
  <c r="T513"/>
  <c r="R513"/>
  <c r="P513"/>
  <c r="BI506"/>
  <c r="BH506"/>
  <c r="BG506"/>
  <c r="BF506"/>
  <c r="T506"/>
  <c r="R506"/>
  <c r="P506"/>
  <c r="BI499"/>
  <c r="BH499"/>
  <c r="BG499"/>
  <c r="BF499"/>
  <c r="T499"/>
  <c r="R499"/>
  <c r="P499"/>
  <c r="BI495"/>
  <c r="BH495"/>
  <c r="BG495"/>
  <c r="BF495"/>
  <c r="T495"/>
  <c r="R495"/>
  <c r="P495"/>
  <c r="BI490"/>
  <c r="BH490"/>
  <c r="BG490"/>
  <c r="BF490"/>
  <c r="T490"/>
  <c r="R490"/>
  <c r="P490"/>
  <c r="BI485"/>
  <c r="BH485"/>
  <c r="BG485"/>
  <c r="BF485"/>
  <c r="T485"/>
  <c r="R485"/>
  <c r="P485"/>
  <c r="BI480"/>
  <c r="BH480"/>
  <c r="BG480"/>
  <c r="BF480"/>
  <c r="T480"/>
  <c r="R480"/>
  <c r="P480"/>
  <c r="BI477"/>
  <c r="BH477"/>
  <c r="BG477"/>
  <c r="BF477"/>
  <c r="T477"/>
  <c r="R477"/>
  <c r="P477"/>
  <c r="BI472"/>
  <c r="BH472"/>
  <c r="BG472"/>
  <c r="BF472"/>
  <c r="T472"/>
  <c r="R472"/>
  <c r="P472"/>
  <c r="BI469"/>
  <c r="BH469"/>
  <c r="BG469"/>
  <c r="BF469"/>
  <c r="T469"/>
  <c r="R469"/>
  <c r="P469"/>
  <c r="BI466"/>
  <c r="BH466"/>
  <c r="BG466"/>
  <c r="BF466"/>
  <c r="T466"/>
  <c r="R466"/>
  <c r="P466"/>
  <c r="BI463"/>
  <c r="BH463"/>
  <c r="BG463"/>
  <c r="BF463"/>
  <c r="T463"/>
  <c r="R463"/>
  <c r="P463"/>
  <c r="BI460"/>
  <c r="BH460"/>
  <c r="BG460"/>
  <c r="BF460"/>
  <c r="T460"/>
  <c r="R460"/>
  <c r="P460"/>
  <c r="BI457"/>
  <c r="BH457"/>
  <c r="BG457"/>
  <c r="BF457"/>
  <c r="T457"/>
  <c r="R457"/>
  <c r="P457"/>
  <c r="BI454"/>
  <c r="BH454"/>
  <c r="BG454"/>
  <c r="BF454"/>
  <c r="T454"/>
  <c r="R454"/>
  <c r="P454"/>
  <c r="BI451"/>
  <c r="BH451"/>
  <c r="BG451"/>
  <c r="BF451"/>
  <c r="T451"/>
  <c r="R451"/>
  <c r="P451"/>
  <c r="BI447"/>
  <c r="BH447"/>
  <c r="BG447"/>
  <c r="BF447"/>
  <c r="T447"/>
  <c r="R447"/>
  <c r="P447"/>
  <c r="BI444"/>
  <c r="BH444"/>
  <c r="BG444"/>
  <c r="BF444"/>
  <c r="T444"/>
  <c r="R444"/>
  <c r="P444"/>
  <c r="BI441"/>
  <c r="BH441"/>
  <c r="BG441"/>
  <c r="BF441"/>
  <c r="T441"/>
  <c r="R441"/>
  <c r="P441"/>
  <c r="BI438"/>
  <c r="BH438"/>
  <c r="BG438"/>
  <c r="BF438"/>
  <c r="T438"/>
  <c r="R438"/>
  <c r="P438"/>
  <c r="BI435"/>
  <c r="BH435"/>
  <c r="BG435"/>
  <c r="BF435"/>
  <c r="T435"/>
  <c r="R435"/>
  <c r="P435"/>
  <c r="BI431"/>
  <c r="BH431"/>
  <c r="BG431"/>
  <c r="BF431"/>
  <c r="T431"/>
  <c r="R431"/>
  <c r="P431"/>
  <c r="BI428"/>
  <c r="BH428"/>
  <c r="BG428"/>
  <c r="BF428"/>
  <c r="T428"/>
  <c r="R428"/>
  <c r="P428"/>
  <c r="BI423"/>
  <c r="BH423"/>
  <c r="BG423"/>
  <c r="BF423"/>
  <c r="T423"/>
  <c r="R423"/>
  <c r="P423"/>
  <c r="BI419"/>
  <c r="BH419"/>
  <c r="BG419"/>
  <c r="BF419"/>
  <c r="T419"/>
  <c r="R419"/>
  <c r="P419"/>
  <c r="BI412"/>
  <c r="BH412"/>
  <c r="BG412"/>
  <c r="BF412"/>
  <c r="T412"/>
  <c r="R412"/>
  <c r="P412"/>
  <c r="BI406"/>
  <c r="BH406"/>
  <c r="BG406"/>
  <c r="BF406"/>
  <c r="T406"/>
  <c r="R406"/>
  <c r="P406"/>
  <c r="BI400"/>
  <c r="BH400"/>
  <c r="BG400"/>
  <c r="BF400"/>
  <c r="T400"/>
  <c r="R400"/>
  <c r="P400"/>
  <c r="BI394"/>
  <c r="BH394"/>
  <c r="BG394"/>
  <c r="BF394"/>
  <c r="T394"/>
  <c r="R394"/>
  <c r="P394"/>
  <c r="BI388"/>
  <c r="BH388"/>
  <c r="BG388"/>
  <c r="BF388"/>
  <c r="T388"/>
  <c r="R388"/>
  <c r="P388"/>
  <c r="BI383"/>
  <c r="BH383"/>
  <c r="BG383"/>
  <c r="BF383"/>
  <c r="T383"/>
  <c r="R383"/>
  <c r="P383"/>
  <c r="BI376"/>
  <c r="BH376"/>
  <c r="BG376"/>
  <c r="BF376"/>
  <c r="T376"/>
  <c r="R376"/>
  <c r="P376"/>
  <c r="BI370"/>
  <c r="BH370"/>
  <c r="BG370"/>
  <c r="BF370"/>
  <c r="T370"/>
  <c r="R370"/>
  <c r="P370"/>
  <c r="BI361"/>
  <c r="BH361"/>
  <c r="BG361"/>
  <c r="BF361"/>
  <c r="T361"/>
  <c r="R361"/>
  <c r="P361"/>
  <c r="BI355"/>
  <c r="BH355"/>
  <c r="BG355"/>
  <c r="BF355"/>
  <c r="T355"/>
  <c r="R355"/>
  <c r="P355"/>
  <c r="BI347"/>
  <c r="BH347"/>
  <c r="BG347"/>
  <c r="BF347"/>
  <c r="T347"/>
  <c r="T346"/>
  <c r="R347"/>
  <c r="R346"/>
  <c r="P347"/>
  <c r="P346"/>
  <c r="BI339"/>
  <c r="BH339"/>
  <c r="BG339"/>
  <c r="BF339"/>
  <c r="T339"/>
  <c r="T338"/>
  <c r="R339"/>
  <c r="R338"/>
  <c r="P339"/>
  <c r="P338"/>
  <c r="BI336"/>
  <c r="BH336"/>
  <c r="BG336"/>
  <c r="BF336"/>
  <c r="T336"/>
  <c r="R336"/>
  <c r="P336"/>
  <c r="BI332"/>
  <c r="BH332"/>
  <c r="BG332"/>
  <c r="BF332"/>
  <c r="T332"/>
  <c r="R332"/>
  <c r="P332"/>
  <c r="BI324"/>
  <c r="BH324"/>
  <c r="BG324"/>
  <c r="BF324"/>
  <c r="T324"/>
  <c r="R324"/>
  <c r="P324"/>
  <c r="BI321"/>
  <c r="BH321"/>
  <c r="BG321"/>
  <c r="BF321"/>
  <c r="T321"/>
  <c r="R321"/>
  <c r="P321"/>
  <c r="BI317"/>
  <c r="BH317"/>
  <c r="BG317"/>
  <c r="BF317"/>
  <c r="T317"/>
  <c r="R317"/>
  <c r="P317"/>
  <c r="BI299"/>
  <c r="BH299"/>
  <c r="BG299"/>
  <c r="BF299"/>
  <c r="T299"/>
  <c r="R299"/>
  <c r="P299"/>
  <c r="BI295"/>
  <c r="BH295"/>
  <c r="BG295"/>
  <c r="BF295"/>
  <c r="T295"/>
  <c r="R295"/>
  <c r="P295"/>
  <c r="BI290"/>
  <c r="BH290"/>
  <c r="BG290"/>
  <c r="BF290"/>
  <c r="T290"/>
  <c r="R290"/>
  <c r="P290"/>
  <c r="BI285"/>
  <c r="BH285"/>
  <c r="BG285"/>
  <c r="BF285"/>
  <c r="T285"/>
  <c r="R285"/>
  <c r="P285"/>
  <c r="BI281"/>
  <c r="BH281"/>
  <c r="BG281"/>
  <c r="BF281"/>
  <c r="T281"/>
  <c r="R281"/>
  <c r="P281"/>
  <c r="BI266"/>
  <c r="BH266"/>
  <c r="BG266"/>
  <c r="BF266"/>
  <c r="T266"/>
  <c r="R266"/>
  <c r="P266"/>
  <c r="BI252"/>
  <c r="BH252"/>
  <c r="BG252"/>
  <c r="BF252"/>
  <c r="T252"/>
  <c r="R252"/>
  <c r="P252"/>
  <c r="BI244"/>
  <c r="BH244"/>
  <c r="BG244"/>
  <c r="BF244"/>
  <c r="T244"/>
  <c r="R244"/>
  <c r="P244"/>
  <c r="BI241"/>
  <c r="BH241"/>
  <c r="BG241"/>
  <c r="BF241"/>
  <c r="T241"/>
  <c r="R241"/>
  <c r="P241"/>
  <c r="BI235"/>
  <c r="BH235"/>
  <c r="BG235"/>
  <c r="BF235"/>
  <c r="T235"/>
  <c r="R235"/>
  <c r="P235"/>
  <c r="BI226"/>
  <c r="BH226"/>
  <c r="BG226"/>
  <c r="BF226"/>
  <c r="T226"/>
  <c r="R226"/>
  <c r="P226"/>
  <c r="BI217"/>
  <c r="BH217"/>
  <c r="BG217"/>
  <c r="BF217"/>
  <c r="T217"/>
  <c r="R217"/>
  <c r="P217"/>
  <c r="BI208"/>
  <c r="BH208"/>
  <c r="BG208"/>
  <c r="BF208"/>
  <c r="T208"/>
  <c r="R208"/>
  <c r="P208"/>
  <c r="BI199"/>
  <c r="BH199"/>
  <c r="BG199"/>
  <c r="BF199"/>
  <c r="T199"/>
  <c r="R199"/>
  <c r="P199"/>
  <c r="BI190"/>
  <c r="BH190"/>
  <c r="BG190"/>
  <c r="BF190"/>
  <c r="T190"/>
  <c r="R190"/>
  <c r="P190"/>
  <c r="BI180"/>
  <c r="BH180"/>
  <c r="BG180"/>
  <c r="BF180"/>
  <c r="T180"/>
  <c r="R180"/>
  <c r="P180"/>
  <c r="BI171"/>
  <c r="BH171"/>
  <c r="BG171"/>
  <c r="BF171"/>
  <c r="T171"/>
  <c r="R171"/>
  <c r="P171"/>
  <c r="BI162"/>
  <c r="BH162"/>
  <c r="BG162"/>
  <c r="BF162"/>
  <c r="T162"/>
  <c r="R162"/>
  <c r="P162"/>
  <c r="BI153"/>
  <c r="BH153"/>
  <c r="BG153"/>
  <c r="BF153"/>
  <c r="T153"/>
  <c r="R153"/>
  <c r="P153"/>
  <c r="BI143"/>
  <c r="BH143"/>
  <c r="BG143"/>
  <c r="BF143"/>
  <c r="T143"/>
  <c r="R143"/>
  <c r="P143"/>
  <c r="BI134"/>
  <c r="BH134"/>
  <c r="BG134"/>
  <c r="BF134"/>
  <c r="T134"/>
  <c r="R134"/>
  <c r="P134"/>
  <c r="BI125"/>
  <c r="BH125"/>
  <c r="BG125"/>
  <c r="BF125"/>
  <c r="T125"/>
  <c r="R125"/>
  <c r="P125"/>
  <c r="BI122"/>
  <c r="BH122"/>
  <c r="BG122"/>
  <c r="BF122"/>
  <c r="T122"/>
  <c r="R122"/>
  <c r="P122"/>
  <c r="BI119"/>
  <c r="BH119"/>
  <c r="BG119"/>
  <c r="BF119"/>
  <c r="T119"/>
  <c r="R119"/>
  <c r="P119"/>
  <c r="BI115"/>
  <c r="BH115"/>
  <c r="BG115"/>
  <c r="BF115"/>
  <c r="T115"/>
  <c r="R115"/>
  <c r="P115"/>
  <c r="BI110"/>
  <c r="BH110"/>
  <c r="BG110"/>
  <c r="BF110"/>
  <c r="T110"/>
  <c r="R110"/>
  <c r="P110"/>
  <c r="BI104"/>
  <c r="BH104"/>
  <c r="BG104"/>
  <c r="BF104"/>
  <c r="T104"/>
  <c r="R104"/>
  <c r="P104"/>
  <c r="BI98"/>
  <c r="BH98"/>
  <c r="BG98"/>
  <c r="BF98"/>
  <c r="T98"/>
  <c r="R98"/>
  <c r="P98"/>
  <c r="BI92"/>
  <c r="BH92"/>
  <c r="BG92"/>
  <c r="BF92"/>
  <c r="T92"/>
  <c r="R92"/>
  <c r="P92"/>
  <c r="J86"/>
  <c r="J85"/>
  <c r="F85"/>
  <c r="F83"/>
  <c r="E81"/>
  <c r="J55"/>
  <c r="J54"/>
  <c r="F54"/>
  <c r="F52"/>
  <c r="E50"/>
  <c r="J18"/>
  <c r="E18"/>
  <c r="F86"/>
  <c r="J17"/>
  <c r="J12"/>
  <c r="J83"/>
  <c r="E7"/>
  <c r="E79"/>
  <c i="1" r="L50"/>
  <c r="AM50"/>
  <c r="AM49"/>
  <c r="L49"/>
  <c r="AM47"/>
  <c r="L47"/>
  <c r="L45"/>
  <c r="L44"/>
  <c i="2" r="BK199"/>
  <c i="3" r="BK453"/>
  <c r="J178"/>
  <c i="4" r="BK110"/>
  <c i="2" r="J466"/>
  <c r="J419"/>
  <c r="BK355"/>
  <c r="BK162"/>
  <c i="3" r="J526"/>
  <c r="BK127"/>
  <c r="BK394"/>
  <c r="BK503"/>
  <c r="BK348"/>
  <c r="J512"/>
  <c r="J356"/>
  <c r="J412"/>
  <c r="J462"/>
  <c i="4" r="J92"/>
  <c i="2" r="J394"/>
  <c r="BK235"/>
  <c r="J92"/>
  <c i="3" r="BK407"/>
  <c r="BK124"/>
  <c i="2" r="BK521"/>
  <c r="BK480"/>
  <c r="J441"/>
  <c r="J383"/>
  <c r="BK252"/>
  <c i="3" r="BK469"/>
  <c r="BK345"/>
  <c i="4" r="J89"/>
  <c i="2" r="BK466"/>
  <c r="J444"/>
  <c r="J406"/>
  <c r="BK299"/>
  <c r="BK226"/>
  <c r="J190"/>
  <c i="3" r="J426"/>
  <c r="BK549"/>
  <c i="4" r="J103"/>
  <c i="3" r="J407"/>
  <c r="BK312"/>
  <c r="J430"/>
  <c r="J187"/>
  <c r="BK494"/>
  <c r="J371"/>
  <c r="J251"/>
  <c r="J521"/>
  <c r="J124"/>
  <c r="J348"/>
  <c r="BK512"/>
  <c r="BK138"/>
  <c r="J108"/>
  <c i="2" r="J226"/>
  <c i="3" r="J422"/>
  <c r="BK457"/>
  <c i="2" r="J521"/>
  <c r="BK460"/>
  <c r="J431"/>
  <c r="J388"/>
  <c r="J281"/>
  <c r="J98"/>
  <c i="3" r="J113"/>
  <c r="BK416"/>
  <c r="BK102"/>
  <c r="J465"/>
  <c r="BK497"/>
  <c r="BK360"/>
  <c r="J515"/>
  <c r="J317"/>
  <c i="2" r="J526"/>
  <c r="BK295"/>
  <c r="J110"/>
  <c i="3" r="BK515"/>
  <c r="BK256"/>
  <c i="4" r="BK116"/>
  <c i="2" r="BK472"/>
  <c r="BK431"/>
  <c r="BK388"/>
  <c r="J299"/>
  <c r="BK217"/>
  <c r="J115"/>
  <c i="3" r="BK491"/>
  <c r="BK198"/>
  <c i="2" r="J517"/>
  <c r="J472"/>
  <c r="BK447"/>
  <c r="BK412"/>
  <c r="J324"/>
  <c r="BK241"/>
  <c r="J119"/>
  <c i="3" r="J345"/>
  <c r="J286"/>
  <c i="4" r="BK94"/>
  <c i="2" r="BK119"/>
  <c i="3" r="BK167"/>
  <c r="BK108"/>
  <c r="J475"/>
  <c r="BK251"/>
  <c r="BK317"/>
  <c r="J553"/>
  <c r="J434"/>
  <c r="BK557"/>
  <c r="BK444"/>
  <c r="BK426"/>
  <c r="J503"/>
  <c i="4" r="J106"/>
  <c i="2" r="BK317"/>
  <c r="BK171"/>
  <c i="3" r="J542"/>
  <c r="BK92"/>
  <c i="2" r="J477"/>
  <c r="BK444"/>
  <c r="BK406"/>
  <c r="J339"/>
  <c r="BK321"/>
  <c r="J125"/>
  <c i="3" r="J506"/>
  <c r="J497"/>
  <c r="J158"/>
  <c r="J363"/>
  <c r="BK247"/>
  <c r="BK412"/>
  <c r="BK187"/>
  <c r="J416"/>
  <c r="J102"/>
  <c i="2" r="BK499"/>
  <c r="BK361"/>
  <c r="J217"/>
  <c i="3" r="BK218"/>
  <c r="J500"/>
  <c i="4" r="J120"/>
  <c i="2" r="BK463"/>
  <c r="BK454"/>
  <c r="BK400"/>
  <c r="J321"/>
  <c r="J180"/>
  <c i="3" r="J117"/>
  <c r="J379"/>
  <c i="4" r="J116"/>
  <c i="2" r="J480"/>
  <c r="J454"/>
  <c r="BK428"/>
  <c r="BK394"/>
  <c r="J347"/>
  <c r="BK125"/>
  <c i="3" r="BK207"/>
  <c r="BK488"/>
  <c r="J472"/>
  <c i="4" r="J97"/>
  <c i="3" r="J494"/>
  <c r="BK121"/>
  <c r="J535"/>
  <c r="BK303"/>
  <c r="BK147"/>
  <c r="J469"/>
  <c r="BK356"/>
  <c r="J198"/>
  <c r="BK485"/>
  <c r="BK478"/>
  <c r="BK371"/>
  <c r="BK472"/>
  <c r="J167"/>
  <c r="BK117"/>
  <c i="4" r="BK120"/>
  <c r="BK106"/>
  <c i="2" r="BK110"/>
  <c i="3" r="BK307"/>
  <c r="BK521"/>
  <c i="4" r="BK100"/>
  <c i="2" r="BK485"/>
  <c r="BK451"/>
  <c r="BK244"/>
  <c r="BK115"/>
  <c i="3" r="BK462"/>
  <c r="J557"/>
  <c r="J341"/>
  <c r="J488"/>
  <c r="BK178"/>
  <c r="BK227"/>
  <c r="J262"/>
  <c r="BK430"/>
  <c i="2" r="BK513"/>
  <c r="BK376"/>
  <c r="BK285"/>
  <c r="J134"/>
  <c i="3" r="BK341"/>
  <c r="BK400"/>
  <c r="J138"/>
  <c i="2" r="J506"/>
  <c r="J438"/>
  <c r="J370"/>
  <c r="J285"/>
  <c r="J199"/>
  <c r="J34"/>
  <c r="J244"/>
  <c i="3" r="BK238"/>
  <c r="J385"/>
  <c r="J303"/>
  <c i="2" r="J513"/>
  <c r="BK469"/>
  <c r="J435"/>
  <c r="J235"/>
  <c r="BK143"/>
  <c i="3" r="J562"/>
  <c r="BK379"/>
  <c r="BK448"/>
  <c r="BK270"/>
  <c r="J394"/>
  <c r="BK262"/>
  <c r="J121"/>
  <c r="BK465"/>
  <c r="BK113"/>
  <c r="J481"/>
  <c i="4" r="J112"/>
  <c i="2" r="BK477"/>
  <c r="BK336"/>
  <c r="J317"/>
  <c r="J252"/>
  <c r="BK98"/>
  <c i="3" r="J218"/>
  <c r="J453"/>
  <c i="4" r="BK92"/>
  <c i="2" r="BK490"/>
  <c r="J460"/>
  <c r="J451"/>
  <c r="J428"/>
  <c r="J332"/>
  <c r="BK153"/>
  <c i="3" r="J98"/>
  <c r="BK259"/>
  <c i="4" r="J100"/>
  <c i="2" r="BK506"/>
  <c r="BK438"/>
  <c r="BK370"/>
  <c r="BK290"/>
  <c r="J208"/>
  <c r="J153"/>
  <c i="3" r="J457"/>
  <c i="4" r="J94"/>
  <c i="2" r="F37"/>
  <c r="J104"/>
  <c i="3" r="J127"/>
  <c r="BK363"/>
  <c i="2" r="J499"/>
  <c r="BK441"/>
  <c r="J400"/>
  <c r="J295"/>
  <c r="BK190"/>
  <c i="3" r="BK542"/>
  <c r="BK286"/>
  <c r="J438"/>
  <c r="J549"/>
  <c r="BK158"/>
  <c r="BK422"/>
  <c r="J321"/>
  <c r="BK321"/>
  <c i="4" r="BK97"/>
  <c i="2" r="J495"/>
  <c r="J162"/>
  <c i="3" r="BK506"/>
  <c r="J485"/>
  <c i="4" r="BK89"/>
  <c i="2" r="BK517"/>
  <c r="J469"/>
  <c r="BK419"/>
  <c r="J355"/>
  <c r="J241"/>
  <c r="BK122"/>
  <c i="3" r="J478"/>
  <c r="BK475"/>
  <c i="2" r="BK495"/>
  <c r="BK457"/>
  <c r="BK435"/>
  <c r="BK383"/>
  <c r="J336"/>
  <c r="J266"/>
  <c r="BK92"/>
  <c i="3" r="BK553"/>
  <c r="J147"/>
  <c i="4" r="J110"/>
  <c i="1" r="AS54"/>
  <c i="3" r="J400"/>
  <c r="BK562"/>
  <c r="BK438"/>
  <c r="J270"/>
  <c r="J227"/>
  <c r="J491"/>
  <c r="J238"/>
  <c r="J256"/>
  <c r="J259"/>
  <c r="J360"/>
  <c r="J247"/>
  <c r="J448"/>
  <c i="2" r="BK266"/>
  <c r="J122"/>
  <c i="3" r="BK98"/>
  <c r="BK500"/>
  <c i="4" r="BK103"/>
  <c i="2" r="J457"/>
  <c r="BK423"/>
  <c r="J376"/>
  <c r="BK332"/>
  <c r="BK208"/>
  <c r="BK104"/>
  <c i="3" r="BK481"/>
  <c r="J207"/>
  <c r="BK434"/>
  <c r="J307"/>
  <c r="BK535"/>
  <c r="J444"/>
  <c r="J531"/>
  <c r="BK526"/>
  <c i="4" r="BK112"/>
  <c i="2" r="J485"/>
  <c r="BK347"/>
  <c r="BK324"/>
  <c r="BK180"/>
  <c r="F35"/>
  <c i="3" r="BK385"/>
  <c r="BK531"/>
  <c i="2" r="J290"/>
  <c r="J143"/>
  <c r="F36"/>
  <c r="J447"/>
  <c r="J412"/>
  <c r="BK339"/>
  <c r="BK134"/>
  <c i="3" r="J312"/>
  <c r="J92"/>
  <c i="2" r="BK526"/>
  <c r="J490"/>
  <c r="J463"/>
  <c r="J423"/>
  <c r="J361"/>
  <c r="BK281"/>
  <c r="J171"/>
  <c r="F34"/>
  <c l="1" r="P91"/>
  <c r="BK91"/>
  <c r="J91"/>
  <c r="J61"/>
  <c r="BK354"/>
  <c r="J354"/>
  <c r="J64"/>
  <c r="T418"/>
  <c r="R489"/>
  <c i="3" r="R91"/>
  <c r="BK378"/>
  <c r="J378"/>
  <c r="J64"/>
  <c r="R452"/>
  <c r="R505"/>
  <c r="BK91"/>
  <c r="J91"/>
  <c r="J61"/>
  <c r="P452"/>
  <c r="T525"/>
  <c i="2" r="P387"/>
  <c r="T387"/>
  <c r="P471"/>
  <c r="R471"/>
  <c i="3" r="T378"/>
  <c r="R411"/>
  <c r="P525"/>
  <c i="4" r="P93"/>
  <c i="2" r="P354"/>
  <c r="BK418"/>
  <c r="J418"/>
  <c r="J66"/>
  <c r="BK489"/>
  <c r="J489"/>
  <c r="J68"/>
  <c i="3" r="P91"/>
  <c r="P378"/>
  <c r="T452"/>
  <c r="P505"/>
  <c i="4" r="R88"/>
  <c r="T88"/>
  <c i="2" r="R91"/>
  <c r="T354"/>
  <c r="R418"/>
  <c r="P489"/>
  <c i="3" r="BK411"/>
  <c r="J411"/>
  <c r="J65"/>
  <c r="T411"/>
  <c r="BK525"/>
  <c r="J525"/>
  <c r="J68"/>
  <c i="4" r="P88"/>
  <c r="P87"/>
  <c r="P86"/>
  <c i="1" r="AU57"/>
  <c i="4" r="R93"/>
  <c i="2" r="T91"/>
  <c i="3" r="T91"/>
  <c r="BK452"/>
  <c r="J452"/>
  <c r="J66"/>
  <c r="R525"/>
  <c i="4" r="BK88"/>
  <c r="J88"/>
  <c r="J61"/>
  <c r="T93"/>
  <c i="2" r="BK387"/>
  <c r="J387"/>
  <c r="J65"/>
  <c r="R387"/>
  <c r="BK471"/>
  <c r="J471"/>
  <c r="J67"/>
  <c r="T471"/>
  <c r="R354"/>
  <c r="P418"/>
  <c r="T489"/>
  <c i="3" r="R378"/>
  <c r="P411"/>
  <c r="BK505"/>
  <c r="J505"/>
  <c r="J67"/>
  <c r="T505"/>
  <c i="4" r="BK93"/>
  <c r="J93"/>
  <c r="J62"/>
  <c i="2" r="P90"/>
  <c r="P89"/>
  <c i="1" r="AU55"/>
  <c i="2" r="BK346"/>
  <c r="J346"/>
  <c r="J63"/>
  <c i="3" r="BK561"/>
  <c r="J561"/>
  <c r="J69"/>
  <c i="4" r="BK111"/>
  <c r="J111"/>
  <c r="J64"/>
  <c r="BK109"/>
  <c r="J109"/>
  <c r="J63"/>
  <c i="3" r="BK370"/>
  <c r="J370"/>
  <c r="J63"/>
  <c i="2" r="BK338"/>
  <c r="J338"/>
  <c r="J62"/>
  <c r="BK525"/>
  <c r="J525"/>
  <c r="J69"/>
  <c i="3" r="BK362"/>
  <c r="J362"/>
  <c r="J62"/>
  <c i="4" r="BK115"/>
  <c r="J115"/>
  <c r="J65"/>
  <c r="BK119"/>
  <c r="J119"/>
  <c r="J66"/>
  <c r="F55"/>
  <c r="J80"/>
  <c r="BE116"/>
  <c r="BE89"/>
  <c r="BE92"/>
  <c r="BE94"/>
  <c r="BE103"/>
  <c r="BE106"/>
  <c r="BE110"/>
  <c r="BE120"/>
  <c r="E76"/>
  <c r="BE97"/>
  <c r="BE100"/>
  <c i="3" r="BK90"/>
  <c r="J90"/>
  <c r="J60"/>
  <c i="4" r="BE112"/>
  <c i="3" r="J52"/>
  <c r="BE113"/>
  <c r="BE167"/>
  <c r="BE262"/>
  <c r="BE394"/>
  <c r="BE422"/>
  <c r="BE469"/>
  <c r="BE531"/>
  <c r="BE218"/>
  <c r="BE307"/>
  <c r="BE444"/>
  <c r="BE198"/>
  <c r="BE207"/>
  <c r="BE286"/>
  <c r="BE321"/>
  <c r="BE363"/>
  <c r="BE434"/>
  <c r="BE448"/>
  <c r="BE453"/>
  <c r="BE465"/>
  <c r="BE472"/>
  <c r="BE481"/>
  <c r="BE485"/>
  <c r="BE488"/>
  <c r="BE494"/>
  <c r="BE497"/>
  <c r="BE500"/>
  <c r="BE506"/>
  <c r="BE98"/>
  <c r="BE108"/>
  <c r="BE138"/>
  <c r="BE147"/>
  <c r="BE270"/>
  <c r="BE356"/>
  <c r="BE385"/>
  <c r="BE430"/>
  <c r="BE491"/>
  <c r="BE503"/>
  <c r="BE535"/>
  <c i="2" r="BK90"/>
  <c r="J90"/>
  <c r="J60"/>
  <c i="3" r="E79"/>
  <c r="BE158"/>
  <c r="BE178"/>
  <c r="BE187"/>
  <c r="BE251"/>
  <c r="BE303"/>
  <c r="BE317"/>
  <c r="BE341"/>
  <c r="BE379"/>
  <c r="BE426"/>
  <c r="BE562"/>
  <c r="F55"/>
  <c r="BE102"/>
  <c r="BE127"/>
  <c r="BE256"/>
  <c r="BE312"/>
  <c r="BE360"/>
  <c r="BE400"/>
  <c r="BE412"/>
  <c r="BE416"/>
  <c r="BE478"/>
  <c r="BE521"/>
  <c r="BE526"/>
  <c r="BE117"/>
  <c r="BE121"/>
  <c r="BE238"/>
  <c r="BE259"/>
  <c r="BE348"/>
  <c r="BE371"/>
  <c r="BE407"/>
  <c r="BE457"/>
  <c r="BE462"/>
  <c r="BE512"/>
  <c r="BE515"/>
  <c r="BE542"/>
  <c r="BE92"/>
  <c r="BE124"/>
  <c r="BE227"/>
  <c r="BE247"/>
  <c r="BE345"/>
  <c r="BE438"/>
  <c r="BE475"/>
  <c r="BE549"/>
  <c r="BE553"/>
  <c r="BE557"/>
  <c i="1" r="BC55"/>
  <c r="BA55"/>
  <c r="BB55"/>
  <c i="2" r="E48"/>
  <c r="J52"/>
  <c r="F55"/>
  <c r="BE92"/>
  <c r="BE98"/>
  <c r="BE104"/>
  <c r="BE110"/>
  <c r="BE115"/>
  <c r="BE119"/>
  <c r="BE122"/>
  <c r="BE125"/>
  <c r="BE134"/>
  <c r="BE143"/>
  <c r="BE153"/>
  <c r="BE162"/>
  <c r="BE171"/>
  <c r="BE180"/>
  <c r="BE190"/>
  <c r="BE199"/>
  <c r="BE208"/>
  <c r="BE217"/>
  <c r="BE226"/>
  <c r="BE235"/>
  <c r="BE241"/>
  <c r="BE244"/>
  <c r="BE252"/>
  <c r="BE266"/>
  <c r="BE281"/>
  <c r="BE285"/>
  <c r="BE290"/>
  <c r="BE295"/>
  <c r="BE299"/>
  <c r="BE317"/>
  <c r="BE321"/>
  <c r="BE324"/>
  <c r="BE332"/>
  <c r="BE336"/>
  <c r="BE339"/>
  <c r="BE347"/>
  <c r="BE355"/>
  <c r="BE361"/>
  <c r="BE370"/>
  <c r="BE376"/>
  <c r="BE383"/>
  <c r="BE388"/>
  <c r="BE394"/>
  <c r="BE400"/>
  <c r="BE406"/>
  <c r="BE412"/>
  <c r="BE419"/>
  <c r="BE423"/>
  <c r="BE428"/>
  <c r="BE431"/>
  <c r="BE435"/>
  <c r="BE438"/>
  <c r="BE441"/>
  <c r="BE444"/>
  <c r="BE447"/>
  <c r="BE451"/>
  <c r="BE454"/>
  <c r="BE457"/>
  <c r="BE460"/>
  <c r="BE463"/>
  <c r="BE466"/>
  <c r="BE469"/>
  <c r="BE472"/>
  <c r="BE477"/>
  <c r="BE480"/>
  <c r="BE485"/>
  <c r="BE490"/>
  <c r="BE495"/>
  <c r="BE499"/>
  <c r="BE506"/>
  <c r="BE513"/>
  <c r="BE517"/>
  <c r="BE521"/>
  <c r="BE526"/>
  <c i="1" r="AW55"/>
  <c r="BD55"/>
  <c i="3" r="F37"/>
  <c i="1" r="BD56"/>
  <c i="4" r="F34"/>
  <c i="1" r="BA57"/>
  <c i="3" r="F36"/>
  <c i="1" r="BC56"/>
  <c i="4" r="F36"/>
  <c i="1" r="BC57"/>
  <c i="4" r="F37"/>
  <c i="1" r="BD57"/>
  <c i="4" r="J34"/>
  <c i="1" r="AW57"/>
  <c i="4" r="F35"/>
  <c i="1" r="BB57"/>
  <c i="3" r="J34"/>
  <c i="1" r="AW56"/>
  <c i="3" r="F35"/>
  <c i="1" r="BB56"/>
  <c i="3" r="F34"/>
  <c i="1" r="BA56"/>
  <c i="3" l="1" r="T90"/>
  <c r="T89"/>
  <c i="2" r="T90"/>
  <c r="T89"/>
  <c r="R90"/>
  <c r="R89"/>
  <c i="4" r="T87"/>
  <c r="T86"/>
  <c i="3" r="P90"/>
  <c r="P89"/>
  <c i="1" r="AU56"/>
  <c i="3" r="R90"/>
  <c r="R89"/>
  <c i="4" r="R87"/>
  <c r="R86"/>
  <c r="BK87"/>
  <c r="J87"/>
  <c r="J60"/>
  <c i="3" r="BK89"/>
  <c r="J89"/>
  <c r="J59"/>
  <c i="2" r="BK89"/>
  <c r="J89"/>
  <c r="J59"/>
  <c r="J33"/>
  <c i="1" r="AV55"/>
  <c r="AT55"/>
  <c r="BB54"/>
  <c r="W31"/>
  <c r="BC54"/>
  <c r="W32"/>
  <c i="4" r="J33"/>
  <c i="1" r="AV57"/>
  <c r="AT57"/>
  <c r="BD54"/>
  <c r="W33"/>
  <c i="3" r="F33"/>
  <c i="1" r="AZ56"/>
  <c r="AU54"/>
  <c i="3" r="J33"/>
  <c i="1" r="AV56"/>
  <c r="AT56"/>
  <c i="4" r="F33"/>
  <c i="1" r="AZ57"/>
  <c i="2" r="F33"/>
  <c i="1" r="AZ55"/>
  <c r="BA54"/>
  <c r="W30"/>
  <c i="4" l="1" r="BK86"/>
  <c r="J86"/>
  <c r="J59"/>
  <c i="1" r="AZ54"/>
  <c r="W29"/>
  <c r="AW54"/>
  <c r="AK30"/>
  <c i="3" r="J30"/>
  <c i="1" r="AG56"/>
  <c r="AN56"/>
  <c r="AX54"/>
  <c r="AY54"/>
  <c i="2" r="J30"/>
  <c i="1" r="AG55"/>
  <c i="3" l="1" r="J39"/>
  <c i="2" r="J39"/>
  <c i="1" r="AN55"/>
  <c i="4" r="J30"/>
  <c i="1" r="AG57"/>
  <c r="AG54"/>
  <c r="AK26"/>
  <c r="AV54"/>
  <c r="AK29"/>
  <c r="AK35"/>
  <c i="4" l="1" r="J39"/>
  <c i="1" r="AN57"/>
  <c r="AT54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<sst xmlns="http://schemas.openxmlformats.org/spreadsheetml/2006/main">
  <si>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</si>
  <si>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</si>
  <si>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</si>
  <si>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</si>
  <si>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</si>
  <si>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{fc70b602-72aa-43f1-9597-057b0b4e38be}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</si>
  <si>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</si>
  <si>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</si>
  <si>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</si>
  <si>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</si>
  <si>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</si>
  <si>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</si>
  <si>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</si>
  <si>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</si>
  <si>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201710520-VOLG-prip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</si>
  <si>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</si>
  <si>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</si>
  <si>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Volgogradská ulice, Liberec, Prodloužení splaškové kanalizace</t>
  </si>
  <si>
    <t>KSO:</t>
  </si>
  <si>
    <t>827 21 51</t>
  </si>
  <si>
    <t>CC-CZ:</t>
  </si>
  <si>
    <t>22231</t>
  </si>
  <si>
    <t>Místo:</t>
  </si>
  <si>
    <t>Liberec</t>
  </si>
  <si>
    <t>Datum:</t>
  </si>
  <si>
    <t>21. 10. 2021</t>
  </si>
  <si>
    <t>Zadavatel:</t>
  </si>
  <si>
    <t>IČ:</t>
  </si>
  <si>
    <t>00262978</t>
  </si>
  <si>
    <t>Statutární město Liberec</t>
  </si>
  <si>
    <t>DIČ:</t>
  </si>
  <si>
    <t>CZ00262978</t>
  </si>
  <si>
    <t>Uchazeč:</t>
  </si>
  <si>
    <t>Vyplň údaj</t>
  </si>
  <si>
    <t>Projektant:</t>
  </si>
  <si>
    <t>27497763</t>
  </si>
  <si>
    <t>SNOWPLAN, spol. s r.o.</t>
  </si>
  <si>
    <t>CZ27497763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</si>
  <si>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</si>
  <si>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</si>
  <si>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</si>
  <si>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</si>
  <si>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</si>
  <si>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</si>
  <si>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</si>
  <si>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</si>
  <si>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</si>
  <si>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</si>
  <si>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</si>
  <si>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</si>
  <si>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</si>
  <si>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</si>
  <si>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</si>
  <si>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</si>
  <si>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</si>
  <si>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</si>
  <si>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</si>
  <si>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</si>
  <si>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</si>
  <si>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</si>
  <si>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</si>
  <si>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</si>
  <si>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</si>
  <si>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</si>
  <si>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</si>
  <si>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</si>
  <si>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</si>
  <si>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</si>
  <si>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</si>
  <si>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</si>
  <si>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</si>
  <si>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</si>
  <si>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</si>
  <si>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</si>
  <si>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</si>
  <si>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</si>
  <si>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</si>
  <si>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</si>
  <si>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</si>
  <si>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</si>
  <si>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</si>
  <si>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</si>
  <si>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01</t>
  </si>
  <si>
    <t>SO 310.1 - splaškové kanalizační přípojky - I.etapa</t>
  </si>
  <si>
    <t>STA</t>
  </si>
  <si>
    <t>1</t>
  </si>
  <si>
    <t>{d39da582-8881-4bec-8915-2c1572211ff3}</t>
  </si>
  <si>
    <t>2</t>
  </si>
  <si>
    <t>02</t>
  </si>
  <si>
    <t>SO 310.2 - splaškové kanalizační přípojky - II.etapa</t>
  </si>
  <si>
    <t>{5c3848b3-8d1a-4cd0-aed7-073bf1563f95}</t>
  </si>
  <si>
    <t>03</t>
  </si>
  <si>
    <t>VRN - Vedlejší rozpočtové náklady</t>
  </si>
  <si>
    <t>{5e960c6f-f05d-490b-a2fe-3ffedc858ba9}</t>
  </si>
  <si>
    <t>KRYCÍ LIST SOUPISU PRACÍ</t>
  </si>
  <si>
    <t>Objekt:</t>
  </si>
  <si>
    <t>01 - SO 310.1 - splaškové kanalizační přípojky - I.etapa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</si>
  <si>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</si>
  <si>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</si>
  <si>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</si>
  <si>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</si>
  <si>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</si>
  <si>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</si>
  <si>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</si>
  <si>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</si>
  <si>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</si>
  <si>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</si>
  <si>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</si>
  <si>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</si>
  <si>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</si>
  <si>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</si>
  <si>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</si>
  <si>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</si>
  <si>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</si>
  <si>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</si>
  <si>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</si>
  <si>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</si>
  <si>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</si>
  <si>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</si>
  <si>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</si>
  <si>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</si>
  <si>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</si>
  <si>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</si>
  <si>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</si>
  <si>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</si>
  <si>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</si>
  <si>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</si>
  <si>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</si>
  <si>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</si>
  <si>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113107322</t>
  </si>
  <si>
    <t>Odstranění podkladu z kameniva drceného tl přes 100 do 200 mm strojně pl do 50 m2</t>
  </si>
  <si>
    <t>m2</t>
  </si>
  <si>
    <t>CS ÚRS 2021 02</t>
  </si>
  <si>
    <t>4</t>
  </si>
  <si>
    <t>1769765499</t>
  </si>
  <si>
    <t>PP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</si>
  <si>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</si>
  <si>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Online PSC</t>
  </si>
  <si>
    <t>https://podminky.urs.cz/item/CS_URS_2021_02/113107322</t>
  </si>
  <si>
    <t>VV</t>
  </si>
  <si>
    <t>"DN150" 36,1*0,8</t>
  </si>
  <si>
    <t>"DN200" 4,4*0,9</t>
  </si>
  <si>
    <t>Součet</t>
  </si>
  <si>
    <t>113107341</t>
  </si>
  <si>
    <t>Odstranění podkladu živičného tl 50 mm strojně pl do 50 m2</t>
  </si>
  <si>
    <t>-269957780</t>
  </si>
  <si>
    <t>Odstranění podkladů nebo krytů strojně plochy jednotlivě do 50 m2 s přemístěním hmot na skládku na vzdálenost do 3 m nebo s naložením na dopravní prostředek živičných, o tl. vrstvy do 50 mm</t>
  </si>
  <si>
    <t>https://podminky.urs.cz/item/CS_URS_2021_02/113107341</t>
  </si>
  <si>
    <t>"DN150" 36,1*1,8</t>
  </si>
  <si>
    <t>"DN200" 4,4*1,9</t>
  </si>
  <si>
    <t>3</t>
  </si>
  <si>
    <t>113107342</t>
  </si>
  <si>
    <t>Odstranění podkladu živičného tl přes 50 do 100 mm strojně pl do 50 m2</t>
  </si>
  <si>
    <t>-833258764</t>
  </si>
  <si>
    <t>Odstranění podkladů nebo krytů strojně plochy jednotlivě do 50 m2 s přemístěním hmot na skládku na vzdálenost do 3 m nebo s naložením na dopravní prostředek živičných, o tl. vrstvy přes 50 do 100 mm</t>
  </si>
  <si>
    <t>https://podminky.urs.cz/item/CS_URS_2021_02/113107342</t>
  </si>
  <si>
    <t>"DN150" 36,1*1,3</t>
  </si>
  <si>
    <t>"DN200" 4,4*1,4</t>
  </si>
  <si>
    <t>113153111-R</t>
  </si>
  <si>
    <t>Odstranění podkladů zpevněných ploch z kameniva stabilizovaného cementem</t>
  </si>
  <si>
    <t>1323391731</t>
  </si>
  <si>
    <t>Odstranění podkladů zpevněných ploch s přemístěním na skládku na vzdálenost do 20 m nebo s naložením na dopravní prostředek ze štěrkopísku stabilizovaného cementem</t>
  </si>
  <si>
    <t>5</t>
  </si>
  <si>
    <t>119001401</t>
  </si>
  <si>
    <t>Dočasné zajištění potrubí ocelového nebo litinového DN do 200 mm</t>
  </si>
  <si>
    <t>m</t>
  </si>
  <si>
    <t>1566113655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</si>
  <si>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</si>
  <si>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https://podminky.urs.cz/item/CS_URS_2021_02/119001401</t>
  </si>
  <si>
    <t>PSC</t>
  </si>
  <si>
    <t xml:space="preserve">Poznámka k souboru cen:_x000d_
1. Ceny nelze použít pro dočasné zajištění potrubí v provozu pod tlakem přes 1 MPa a potrubí nebo jiných vedení v provozu u nichž investor zakazuje použít při vykopávce kovové nástroje nebo nářadí._x000d_
2. Ztížení vykopávky v blízkosti vedení, potrubí a stok ve výkopišti nebo podél jeho stěn se oceňuje cenami souboru cen 120 00- . . a 130 00- . . Příplatky za ztížení vykopávky._x000d_
</t>
  </si>
  <si>
    <t>6</t>
  </si>
  <si>
    <t>119001405</t>
  </si>
  <si>
    <t>Dočasné zajištění potrubí z PE DN do 200 mm</t>
  </si>
  <si>
    <t>829622739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</si>
  <si>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</si>
  <si>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https://podminky.urs.cz/item/CS_URS_2021_02/119001405</t>
  </si>
  <si>
    <t>7</t>
  </si>
  <si>
    <t>119001421</t>
  </si>
  <si>
    <t>Dočasné zajištění kabelů a kabelových tratí ze 3 volně ložených kabelů</t>
  </si>
  <si>
    <t>971550822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</si>
  <si>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</si>
  <si>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https://podminky.urs.cz/item/CS_URS_2021_02/119001421</t>
  </si>
  <si>
    <t>8</t>
  </si>
  <si>
    <t>132212111</t>
  </si>
  <si>
    <t>Hloubení rýh š do 800 mm v soudržných horninách třídy těžitelnosti I skupiny 3 ručně</t>
  </si>
  <si>
    <t>m3</t>
  </si>
  <si>
    <t>-2025722623</t>
  </si>
  <si>
    <t>Hloubení rýh šířky do 800 mm ručně zapažených i nezapažených, s urovnáním dna do předepsaného profilu a spádu v hornině třídy těžitelnosti I skupiny 3 soudržných</t>
  </si>
  <si>
    <t>https://podminky.urs.cz/item/CS_URS_2021_02/132212111</t>
  </si>
  <si>
    <t>"pr.hl.DN150" 2,235</t>
  </si>
  <si>
    <t>Mezisoučet</t>
  </si>
  <si>
    <t>"DN150" 36,1*0,8*2,235</t>
  </si>
  <si>
    <t>"kom" -(36,1*0,8*0,44)</t>
  </si>
  <si>
    <t>"hloubení rýh do 800 mm 23,75%" 51,84*0,2375</t>
  </si>
  <si>
    <t>9</t>
  </si>
  <si>
    <t>132212211</t>
  </si>
  <si>
    <t>Hloubení rýh š do 2000 mm v soudržných horninách třídy těžitelnosti I skupiny 3 ručně</t>
  </si>
  <si>
    <t>-411740604</t>
  </si>
  <si>
    <t>Hloubení rýh šířky přes 800 do 2 000 mm ručně zapažených i nezapažených, s urovnáním dna do předepsaného profilu a spádu v hornině třídy těžitelnosti I skupiny 3 soudržných</t>
  </si>
  <si>
    <t>https://podminky.urs.cz/item/CS_URS_2021_02/132212211</t>
  </si>
  <si>
    <t xml:space="preserve">"pr.hl.DN200"  2,38</t>
  </si>
  <si>
    <t>"DN200" 4,4*0,9*2,38</t>
  </si>
  <si>
    <t>"kom" -(4,4*0,9*0,44)</t>
  </si>
  <si>
    <t>"hloubení rýh do 2000 mm 23,75%" 7,683*0,2375</t>
  </si>
  <si>
    <t>10</t>
  </si>
  <si>
    <t>132254101</t>
  </si>
  <si>
    <t>Hloubení rýh zapažených š do 800 mm v hornině třídy těžitelnosti I, skupiny 3 objem do 20 m3 strojně</t>
  </si>
  <si>
    <t>CS ÚRS 2021 01</t>
  </si>
  <si>
    <t>-545391099</t>
  </si>
  <si>
    <t>Hloubení zapažených rýh šířky do 800 mm strojně s urovnáním dna do předepsaného profilu a spádu v hornině třídy těžitelnosti I skupiny 3 do 20 m3</t>
  </si>
  <si>
    <t>https://podminky.urs.cz/item/CS_URS_2021_01/132254101</t>
  </si>
  <si>
    <t xml:space="preserve">Poznámka k souboru cen:_x000d_
1. V cenách jsou započteny i náklady na přehození výkopku na přilehlém terénu na vzdálenost do 3 m od podélné osy rýhy nebo naložení na dopravní prostředek._x000d_
</t>
  </si>
  <si>
    <t>11</t>
  </si>
  <si>
    <t>132254201</t>
  </si>
  <si>
    <t>Hloubení zapažených rýh š do 2000 mm v hornině třídy těžitelnosti I skupiny 3 objem do 20 m3</t>
  </si>
  <si>
    <t>-1547647271</t>
  </si>
  <si>
    <t>Hloubení zapažených rýh šířky přes 800 do 2 000 mm strojně s urovnáním dna do předepsaného profilu a spádu v hornině třídy těžitelnosti I skupiny 3 do 20 m3</t>
  </si>
  <si>
    <t>https://podminky.urs.cz/item/CS_URS_2021_02/132254201</t>
  </si>
  <si>
    <t>12</t>
  </si>
  <si>
    <t>132312111</t>
  </si>
  <si>
    <t>Hloubení rýh š do 800 mm v soudržných horninách třídy těžitelnosti II skupiny 4 ručně</t>
  </si>
  <si>
    <t>567502886</t>
  </si>
  <si>
    <t>Hloubení rýh šířky do 800 mm ručně zapažených i nezapažených, s urovnáním dna do předepsaného profilu a spádu v hornině třídy těžitelnosti II skupiny 4 soudržných</t>
  </si>
  <si>
    <t>https://podminky.urs.cz/item/CS_URS_2021_02/132312111</t>
  </si>
  <si>
    <t>13</t>
  </si>
  <si>
    <t>132312211</t>
  </si>
  <si>
    <t>Hloubení rýh š do 2000 mm v soudržných horninách třídy těžitelnosti II skupiny 4 ručně</t>
  </si>
  <si>
    <t>1048847487</t>
  </si>
  <si>
    <t>Hloubení rýh šířky přes 800 do 2 000 mm ručně zapažených i nezapažených, s urovnáním dna do předepsaného profilu a spádu v hornině třídy těžitelnosti II skupiny 4 soudržných</t>
  </si>
  <si>
    <t>https://podminky.urs.cz/item/CS_URS_2021_02/132312211</t>
  </si>
  <si>
    <t>14</t>
  </si>
  <si>
    <t>132354101</t>
  </si>
  <si>
    <t>Hloubení rýh zapažených š do 800 mm v hornině třídy těžitelnosti II, skupiny 4 objem do 20 m3 strojně</t>
  </si>
  <si>
    <t>-750445832</t>
  </si>
  <si>
    <t>Hloubení zapažených rýh šířky do 800 mm strojně s urovnáním dna do předepsaného profilu a spádu v hornině třídy těžitelnosti II skupiny 4 do 20 m3</t>
  </si>
  <si>
    <t>https://podminky.urs.cz/item/CS_URS_2021_01/132354101</t>
  </si>
  <si>
    <t>132354201</t>
  </si>
  <si>
    <t>Hloubení zapažených rýh š do 2000 mm v hornině třídy těžitelnosti II skupiny 4 objem do 20 m3</t>
  </si>
  <si>
    <t>195146581</t>
  </si>
  <si>
    <t>Hloubení zapažených rýh šířky přes 800 do 2 000 mm strojně s urovnáním dna do předepsaného profilu a spádu v hornině třídy těžitelnosti II skupiny 4 do 20 m3</t>
  </si>
  <si>
    <t>https://podminky.urs.cz/item/CS_URS_2021_02/132354201</t>
  </si>
  <si>
    <t>16</t>
  </si>
  <si>
    <t>132412111</t>
  </si>
  <si>
    <t>Hloubení rýh š do 800 mm v soudržných horninách třídy těžitelnosti II skupiny 5 ručně</t>
  </si>
  <si>
    <t>1776356242</t>
  </si>
  <si>
    <t>Hloubení rýh šířky do 800 mm ručně zapažených i nezapažených, s urovnáním dna do předepsaného profilu a spádu v hornině třídy těžitelnosti II skupiny 5 soudržných</t>
  </si>
  <si>
    <t>https://podminky.urs.cz/item/CS_URS_2021_02/132412111</t>
  </si>
  <si>
    <t>"hloubení rýh do 800 mm 2,5%" 51,84*0,025</t>
  </si>
  <si>
    <t>17</t>
  </si>
  <si>
    <t>132412211</t>
  </si>
  <si>
    <t>Hloubení rýh š do 2000 mm v soudržných horninách třídy těžitelnosti II skupiny 5 ručně</t>
  </si>
  <si>
    <t>-94590667</t>
  </si>
  <si>
    <t>Hloubení rýh šířky přes 800 do 2 000 mm ručně zapažených i nezapažených, s urovnáním dna do předepsaného profilu a spádu v hornině třídy těžitelnosti II skupiny 5 soudržných</t>
  </si>
  <si>
    <t>https://podminky.urs.cz/item/CS_URS_2021_02/132412211</t>
  </si>
  <si>
    <t>"hloubení rýh do 2000 mm 2,5%" 7,683*0,025</t>
  </si>
  <si>
    <t>18</t>
  </si>
  <si>
    <t>132454101</t>
  </si>
  <si>
    <t>Hloubení rýh zapažených š do 800 mm v hornině třídy těžitelnosti II skupiny 5 objem do 20 m3 strojně</t>
  </si>
  <si>
    <t>-550089955</t>
  </si>
  <si>
    <t>Hloubení zapažených rýh šířky do 800 mm strojně s urovnáním dna do předepsaného profilu a spádu v hornině třídy těžitelnosti II skupiny 5 do 20 m3</t>
  </si>
  <si>
    <t>https://podminky.urs.cz/item/CS_URS_2021_02/132454101</t>
  </si>
  <si>
    <t>19</t>
  </si>
  <si>
    <t>132454201</t>
  </si>
  <si>
    <t>Hloubení zapažených rýh š do 2000 mm v hornině třídy těžitelnosti II skupiny 5 objem do 20 m3</t>
  </si>
  <si>
    <t>84835242</t>
  </si>
  <si>
    <t>Hloubení zapažených rýh šířky přes 800 do 2 000 mm strojně s urovnáním dna do předepsaného profilu a spádu v hornině třídy těžitelnosti II skupiny 5 do 20 m3</t>
  </si>
  <si>
    <t>https://podminky.urs.cz/item/CS_URS_2021_02/132454201</t>
  </si>
  <si>
    <t>20</t>
  </si>
  <si>
    <t>151101102</t>
  </si>
  <si>
    <t>Zřízení příložného pažení a rozepření stěn rýh hl přes 2 do 4 m</t>
  </si>
  <si>
    <t>1311916046</t>
  </si>
  <si>
    <t>Zřízení pažení a rozepření stěn rýh pro podzemní vedení příložné pro jakoukoliv mezerovitost, hloubky přes 2 do 4 m</t>
  </si>
  <si>
    <t>https://podminky.urs.cz/item/CS_URS_2021_02/151101102</t>
  </si>
  <si>
    <t>"DN150" 36,1*2,0*2,235</t>
  </si>
  <si>
    <t>"DN200" 4,4*2,0*2,38</t>
  </si>
  <si>
    <t>151101112</t>
  </si>
  <si>
    <t>Odstranění příložného pažení a rozepření stěn rýh hl přes 2 do 4 m</t>
  </si>
  <si>
    <t>-751271159</t>
  </si>
  <si>
    <t>Odstranění pažení a rozepření stěn rýh pro podzemní vedení s uložením materiálu na vzdálenost do 3 m od kraje výkopu příložné, hloubky přes 2 do 4 m</t>
  </si>
  <si>
    <t>https://podminky.urs.cz/item/CS_URS_2021_02/151101112</t>
  </si>
  <si>
    <t>22</t>
  </si>
  <si>
    <t>162351123</t>
  </si>
  <si>
    <t>Vodorovné přemístění přes 50 do 500 m výkopku/sypaniny z hornin třídy těžitelnosti II skupiny 4 a 5</t>
  </si>
  <si>
    <t>881418385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</si>
  <si>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</si>
  <si>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https://podminky.urs.cz/item/CS_URS_2021_02/162351123</t>
  </si>
  <si>
    <t>"odvoz na mezideponii"</t>
  </si>
  <si>
    <t>"zpětný zásyp" 13,964</t>
  </si>
  <si>
    <t>"odvoz z mezideponie"</t>
  </si>
  <si>
    <t>23</t>
  </si>
  <si>
    <t>162751115</t>
  </si>
  <si>
    <t>Vodorovné přemístění přes 7 000 do 8000 m výkopku/sypaniny z horniny třídy těžitelnosti I skupiny 1 až 3</t>
  </si>
  <si>
    <t>786567510</t>
  </si>
  <si>
    <t>Vodorovné přemístění výkopku nebo sypaniny po suchu na obvyklém dopravním prostředku, bez naložení výkopku, avšak se složením bez rozhrnutí z horniny třídy těžitelnosti I skupiny 1 až 3 na vzdálenost přes 7 000 do 8 000 m</t>
  </si>
  <si>
    <t>https://podminky.urs.cz/item/CS_URS_2021_02/162751115</t>
  </si>
  <si>
    <t>"hloubení rýh do 800 mm"</t>
  </si>
  <si>
    <t>"hloubení rýh do 2000 mm"</t>
  </si>
  <si>
    <t>"hloubení rýh do 800 mm - 47,5%" 51,84*0,475</t>
  </si>
  <si>
    <t>"hloubení rýh do 2000 mm - 47,5%" 7,683*0,475</t>
  </si>
  <si>
    <t>24</t>
  </si>
  <si>
    <t>162751135</t>
  </si>
  <si>
    <t>Vodorovné přemístění přes 7 000 do 8000 m výkopku/sypaniny z horniny třídy těžitelnosti II skupiny 4 a 5</t>
  </si>
  <si>
    <t>-1386011164</t>
  </si>
  <si>
    <t>Vodorovné přemístění výkopku nebo sypaniny po suchu na obvyklém dopravním prostředku, bez naložení výkopku, avšak se složením bez rozhrnutí z horniny třídy těžitelnosti II skupiny 4 a 5 na vzdálenost přes 7 000 do 8 000 m</t>
  </si>
  <si>
    <t>https://podminky.urs.cz/item/CS_URS_2021_02/162751135</t>
  </si>
  <si>
    <t>"hloubení rýh do 800 mm - 52,5%" 51,84*0,525</t>
  </si>
  <si>
    <t>"hloubení rýh do 2000 mm - 52,5%" 7,683*0,525</t>
  </si>
  <si>
    <t>"zpětný zásyp" -13,964</t>
  </si>
  <si>
    <t>25</t>
  </si>
  <si>
    <t>167151102</t>
  </si>
  <si>
    <t>Nakládání výkopku z hornin třídy těžitelnosti II skupiny 4 a 5 do 100 m3</t>
  </si>
  <si>
    <t>2039869898</t>
  </si>
  <si>
    <t>Nakládání, skládání a překládání neulehlého výkopku nebo sypaniny strojně nakládání, množství do 100 m3, z horniny třídy těžitelnosti II, skupiny 4 a 5</t>
  </si>
  <si>
    <t>https://podminky.urs.cz/item/CS_URS_2021_02/167151102</t>
  </si>
  <si>
    <t>26</t>
  </si>
  <si>
    <t>171151103</t>
  </si>
  <si>
    <t>Uložení sypaniny z hornin soudržných do násypů zhutněných strojně</t>
  </si>
  <si>
    <t>-1796309615</t>
  </si>
  <si>
    <t>Uložení sypanin do násypů strojně s rozprostřením sypaniny ve vrstvách a s hrubým urovnáním zhutněných z hornin soudržných jakékoliv třídy těžitelnosti</t>
  </si>
  <si>
    <t>https://podminky.urs.cz/item/CS_URS_2021_02/171151103</t>
  </si>
  <si>
    <t xml:space="preserve">Poznámka k souboru cen:_x000d_
1. Ceny lze použít i pro uložení sypaniny s předepsaným zhutněním na trvalé skládky, do koryt vodotečí a do prohlubní terénu._x000d_
2. Cenu 25-1101 lze použít i pro:_x000d_
a) rozprostření zbylého výkopu na místě po zásypu jam a rýh pro podzemní vedení a zářezů pro podzemní vedení; toto množství se určí v m3 uloženého výkopku, měřeného v rostlém stavu,_x000d_
b) uložení výkopku do násypů pod vodou._x000d_
3. Ceny nelze použít:_x000d_
a) pro uložení sypaniny do hrází; uložení netříděné sypaniny do hrází se oceňuje cenami souboru cen 171 uložení netříděných sypanin do hrází,_x000d_
b) pro uložení sypaniny do ochranných valů nebo těch jejich částí, jejichž šířka je menší než 3 m. Toto uložení se oceňuje cenami souboru cen 175 Obsyp objektů._x000d_
4. V cenách není započteno hutnění boků násypů. Toto hutnění se oceňuje cenami souboru cen 171 15-11 Hutnění boků násypů z hornin soudržných a sypkých._x000d_
</t>
  </si>
  <si>
    <t>"přebytečný výkopek" 28,273+17,286</t>
  </si>
  <si>
    <t>27</t>
  </si>
  <si>
    <t>1712012-kam</t>
  </si>
  <si>
    <t>Poplatek za uložení na skládce (skládkovné) zeminy a kamení kód odpadu 17 05 04</t>
  </si>
  <si>
    <t>t</t>
  </si>
  <si>
    <t>-365355145</t>
  </si>
  <si>
    <t>Poplatek za uložení stavebního odpadu na skládce (skládkovné) zeminy a kamení zatříděného do Katalogu odpadů pod kódem 17 05 04</t>
  </si>
  <si>
    <t>https://podminky.urs.cz/item/CS_URS_2021_02/1712012-kam</t>
  </si>
  <si>
    <t xml:space="preserve">Poznámka k souboru cen:_x000d_
1. Ceny uvedené v souboru cen je doporučeno upravit podle aktuálních cen místně příslušné skládky._x000d_
2. V cenách je započítán poplatek za ukládání odpadu dle zákona 185/2001 Sb._x000d_
</t>
  </si>
  <si>
    <t>"měrná hmotnost 1,8 CÚ2021" 45,559*1,8</t>
  </si>
  <si>
    <t>28</t>
  </si>
  <si>
    <t>171251201</t>
  </si>
  <si>
    <t>Uložení sypaniny na skládky nebo meziskládky</t>
  </si>
  <si>
    <t>-28294810</t>
  </si>
  <si>
    <t>Uložení sypaniny na skládky nebo meziskládky bez hutnění s upravením uložené sypaniny do předepsaného tvaru</t>
  </si>
  <si>
    <t>https://podminky.urs.cz/item/CS_URS_2021_02/171251201</t>
  </si>
  <si>
    <t>29</t>
  </si>
  <si>
    <t>174101101</t>
  </si>
  <si>
    <t>Zásyp jam, šachet rýh nebo kolem objektů sypaninou se zhutněním</t>
  </si>
  <si>
    <t>-1879496989</t>
  </si>
  <si>
    <t>Zásyp sypaninou z jakékoliv horniny strojně s uložením výkopku ve vrstvách se zhutněním jam, šachet, rýh nebo kolem objektů v těchto vykopávkách</t>
  </si>
  <si>
    <t>https://podminky.urs.cz/item/CS_URS_2021_02/174101101</t>
  </si>
  <si>
    <t xml:space="preserve">Poznámka k souboru cen:_x000d_
1. Ceny nelze použít pro zásyp rýh pro drenážní trativody pro lesnicko-technické meliorace a zemědělské. Zásyp těchto rýh se oceňuje cenami souboru cen 174 Zásyp rýh pro drény._x000d_
2. V cenách je započteno přemístění sypaniny ze vzdálenosti 10 m od kraje výkopu nebo zasypávaného prostoru, měřeno k těžišti skládky._x000d_
3. Objem zásypu je rozdíl objemu výkopu a objemu do něho vestavěných konstrukcí nebo uložených vedení i s jejich obklady a podklady. Objem potrubí do DN 180, příp. i s obalem, se od objemu zásypu neodečítá. Pro stanovení objemu zásypu se od objemu výkopu odečítá i objem obsypu potrubí oceňovaný cenami souboru cen 175 Obsyp potrubí, přichází-li v úvahu ._x000d_
4. Odklizení zbylého výkopku po provedení zásypu zářezů se šikmými stěnami pro podzemní vedení nebo zásypu jam a rýh pro podzemní vedení se oceňuje cenami souboru cen 167 Nakládání výkopku nebo sypaniny a 162 Vodorovné přemístění výkopku._x000d_
5. Rozprostření zbylého výkopku podél výkopu a nad výkopem po provedení zásypů zářezů se šikmými stěnami pro podzemní vedení nebo zásypu jam a rýh pro podzemní vedení se oceňuje cenami souborů cen 171 Uložení sypaniny do násypů._x000d_
6. V cenách nejsou zahrnuty náklady na prohození sypaniny, tyto náklady se oceňují cenou 17411-1109 Příplatek za prohození sypaniny._x000d_
</t>
  </si>
  <si>
    <t>"lože šachta" -0,691</t>
  </si>
  <si>
    <t>"podkl.bet" -0,486</t>
  </si>
  <si>
    <t>"sedlo" -14,373</t>
  </si>
  <si>
    <t>"obsyp" -16,046</t>
  </si>
  <si>
    <t>30</t>
  </si>
  <si>
    <t>M</t>
  </si>
  <si>
    <t>58344171</t>
  </si>
  <si>
    <t>štěrkodrť frakce 0/32</t>
  </si>
  <si>
    <t>-1778039172</t>
  </si>
  <si>
    <t>https://podminky.urs.cz/item/CS_URS_2021_02/58344171</t>
  </si>
  <si>
    <t>"měrná hmotnost 2,0, zásyp 50%" 13,963*2,0</t>
  </si>
  <si>
    <t>31</t>
  </si>
  <si>
    <t>174151101</t>
  </si>
  <si>
    <t>949156925</t>
  </si>
  <si>
    <t>https://podminky.urs.cz/item/CS_URS_2021_02/174151101</t>
  </si>
  <si>
    <t>32</t>
  </si>
  <si>
    <t>175151101</t>
  </si>
  <si>
    <t>Obsypání potrubí strojně sypaninou bez prohození, uloženou do 3 m</t>
  </si>
  <si>
    <t>-1823279925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</si>
  <si>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</si>
  <si>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https://podminky.urs.cz/item/CS_URS_2021_02/175151101</t>
  </si>
  <si>
    <t xml:space="preserve">Poznámka k souboru cen:_x000d_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konstrukcí)._x000d_
2. Míru zhutnění předepisuje projekt._x000d_
3. V cenách nejsou zahrnuty náklady na nakupovanou sypaninu. Tato se oceňuje ve specifikaci._x000d_
4. V cenách nejsou zahrnuty náklady na prohození sypaniny, tyto náklady se oceňují položkou 17511-1109 Příplatek za prohození sypaniny._x000d_
</t>
  </si>
  <si>
    <t>"DN150" 36,1*0,8*0,486</t>
  </si>
  <si>
    <t>"DN200" 4,4*0,9*0,554</t>
  </si>
  <si>
    <t>"odečet potrubí DN200" -(0,0419*4,4)</t>
  </si>
  <si>
    <t>33</t>
  </si>
  <si>
    <t>583373030</t>
  </si>
  <si>
    <t>štěrkopísek frakce 0/8</t>
  </si>
  <si>
    <t>-1992274997</t>
  </si>
  <si>
    <t>https://podminky.urs.cz/item/CS_URS_2021_02/583373030</t>
  </si>
  <si>
    <t>"měr. hmotnost 2,0" 16,046*2,0</t>
  </si>
  <si>
    <t>34</t>
  </si>
  <si>
    <t>pol1</t>
  </si>
  <si>
    <t>Dočasné zajištění inženýrských sítí</t>
  </si>
  <si>
    <t>-253660630</t>
  </si>
  <si>
    <t>Zakládání</t>
  </si>
  <si>
    <t>35</t>
  </si>
  <si>
    <t>212751101</t>
  </si>
  <si>
    <t>Trativod z drenážních trubek flexibilních PVC-U SN 4 perforace 360° včetně lože otevřený výkop DN 50 pro meliorace</t>
  </si>
  <si>
    <t>-858130902</t>
  </si>
  <si>
    <t>Trativody z drenážních a melioračních trubek pro meliorace, dočasné nebo odlehčovací drenáže se zřízením štěrkového lože pod trubky a s jejich obsypem v otevřeném výkopu trubka flexibilní PVC-U SN 4 celoperforovaná 360° DN 50</t>
  </si>
  <si>
    <t>https://podminky.urs.cz/item/CS_URS_2021_02/212751101</t>
  </si>
  <si>
    <t xml:space="preserve">Poznámka k souboru cen:_x000d_
1. V cenách souboru cen jsou započteny náklady na:_x000d_
a) podsyp ze štěrkopísku tl. 100 mm,_x000d_
b) obsyp DN +150 mm nad potrubí a do stran._x000d_
2. V cenách souboru cen nejsou započteny náklady na:_x000d_
a) montáž a dodávku tvarovek, které se oceňují cenami souboru 877 ..-52.1 Montáž tvarovek na kanalizačním potrubí z trub z plastu, části A03,_x000d_
b) opláštění potrubí geotextílií, které se oceňuje cenami souboru 211 97-11.. Zřízení opláštění výplně z geotextilie odvodňovacích žeber nebo trativodů v rýze nebo zářezu se stěnami katalogu 800-2 Zvláštní zakládání objektů, části A 01._x000d_
</t>
  </si>
  <si>
    <t>"DN150" 36,1</t>
  </si>
  <si>
    <t>"DN200" 4,4</t>
  </si>
  <si>
    <t>Svislé a kompletní konstrukce</t>
  </si>
  <si>
    <t>36</t>
  </si>
  <si>
    <t>359901111</t>
  </si>
  <si>
    <t>Vyčištění stok</t>
  </si>
  <si>
    <t>1498615568</t>
  </si>
  <si>
    <t>Vyčištění stok jakékoliv výšky</t>
  </si>
  <si>
    <t>https://podminky.urs.cz/item/CS_URS_2021_02/359901111</t>
  </si>
  <si>
    <t xml:space="preserve">Poznámka k souboru cen:_x000d_
1. Cena je určena pro konečné vyčištění stok před předáním a převzetím._x000d_
</t>
  </si>
  <si>
    <t>Vodorovné konstrukce</t>
  </si>
  <si>
    <t>37</t>
  </si>
  <si>
    <t>451541111</t>
  </si>
  <si>
    <t>Lože pod potrubí otevřený výkop ze štěrkodrtě</t>
  </si>
  <si>
    <t>901194294</t>
  </si>
  <si>
    <t>Lože pod potrubí, stoky a drobné objekty v otevřeném výkopu ze štěrkodrtě 0-63 mm</t>
  </si>
  <si>
    <t>https://podminky.urs.cz/item/CS_URS_2021_02/451541111</t>
  </si>
  <si>
    <t xml:space="preserve">Poznámka k souboru cen:_x000d_
1. Ceny -1111 a -1192 lze použít i pro zřízení sběrných vrstev nad drenážními trubkami._x000d_
2. V cenách -5111 a -1192 jsou započteny i náklady na prohození výkopku získaného při zemních pracích._x000d_
</t>
  </si>
  <si>
    <t>"šachta DN400" (0,8*0,8*0,12)*9,0</t>
  </si>
  <si>
    <t>38</t>
  </si>
  <si>
    <t>452312131</t>
  </si>
  <si>
    <t>Sedlové lože z betonu prostého tř. C 12/15 otevřený výkop</t>
  </si>
  <si>
    <t>-1530884610</t>
  </si>
  <si>
    <t>Podkladní a zajišťovací konstrukce z betonu prostého v otevřeném výkopu sedlové lože pod potrubí z betonu tř. C 12/15</t>
  </si>
  <si>
    <t>https://podminky.urs.cz/item/CS_URS_2021_02/452312131</t>
  </si>
  <si>
    <t xml:space="preserve">Poznámka k souboru cen:_x000d_
1. Ceny -1131 až -1181 a -1192 lze použít i pro ochrannou vrstvu pod železobetonové konstrukce._x000d_
2. Ceny -2131 až -2181 a -2192 jsou určeny pro jakékoliv úkosy sedel._x000d_
</t>
  </si>
  <si>
    <t>"DN150" 36,1*0,8*0,441</t>
  </si>
  <si>
    <t>"DN200" 4,4*0,9*0,473</t>
  </si>
  <si>
    <t>"objem potrubí DN150" -(0,00531*36,1)</t>
  </si>
  <si>
    <t>"objem potrubí DN200" -(0,00997*4,4)</t>
  </si>
  <si>
    <t>39</t>
  </si>
  <si>
    <t>452321131</t>
  </si>
  <si>
    <t>Podkladní desky ze ŽB tř. C 12/15 otevřený výkop</t>
  </si>
  <si>
    <t>-106216428</t>
  </si>
  <si>
    <t>Podkladní a zajišťovací konstrukce z betonu železového v otevřeném výkopu desky pod potrubí, stoky a drobné objekty z betonu tř. C 12/15</t>
  </si>
  <si>
    <t>https://podminky.urs.cz/item/CS_URS_2021_02/452321131</t>
  </si>
  <si>
    <t>"šachta DN400" (0,6*0,6*0,15)*9,0</t>
  </si>
  <si>
    <t>40</t>
  </si>
  <si>
    <t>452351101.1</t>
  </si>
  <si>
    <t>Bednění podkladních desek nebo bloků nebo sedlového lože otevřený výkop</t>
  </si>
  <si>
    <t>1537941191</t>
  </si>
  <si>
    <t>Bednění podkladních a zajišťovacích konstrukcí v otevřeném výkopu desek nebo sedlových loží pod potrubí, stoky a drobné objekty</t>
  </si>
  <si>
    <t>https://podminky.urs.cz/item/CS_URS_2021_02/452351101.1</t>
  </si>
  <si>
    <t>"DN150" 36,1*2,0*0,441</t>
  </si>
  <si>
    <t>"DN200" 4,4*2,0*0,473</t>
  </si>
  <si>
    <t>"šachty DN400" ((0,6*0,15)*4)*9,0</t>
  </si>
  <si>
    <t>41</t>
  </si>
  <si>
    <t>452368211</t>
  </si>
  <si>
    <t>Výztuž podkladních desek nebo bloků nebo pražců otevřený výkop ze svařovaných sítí Kari</t>
  </si>
  <si>
    <t>-825794562</t>
  </si>
  <si>
    <t>Výztuž podkladních desek, bloků nebo pražců v otevřeném výkopu ze svařovaných sítí typu Kari</t>
  </si>
  <si>
    <t>https://podminky.urs.cz/item/CS_URS_2021_02/452368211</t>
  </si>
  <si>
    <t>"měrná hmotnost 3,03 kg/m2" 6,48*0,00303</t>
  </si>
  <si>
    <t>Komunikace pozemní</t>
  </si>
  <si>
    <t>42</t>
  </si>
  <si>
    <t>564861111</t>
  </si>
  <si>
    <t>Podklad ze štěrkodrtě ŠD tl 200 mm</t>
  </si>
  <si>
    <t>-1892355999</t>
  </si>
  <si>
    <t>Podklad ze štěrkodrti ŠD s rozprostřením a zhutněním, po zhutnění tl. 200 mm</t>
  </si>
  <si>
    <t>https://podminky.urs.cz/item/CS_URS_2021_02/564861111</t>
  </si>
  <si>
    <t>43</t>
  </si>
  <si>
    <t>565155111</t>
  </si>
  <si>
    <t>Asfaltový beton vrstva podkladní ACP 16 (obalované kamenivo OKS) tl 70 mm š do 3 m</t>
  </si>
  <si>
    <t>-1546935485</t>
  </si>
  <si>
    <t>Asfaltový beton vrstva podkladní ACP 16 (obalované kamenivo střednězrnné - OKS) s rozprostřením a zhutněním v pruhu šířky přes 1,5 do 3 m, po zhutnění tl. 70 mm</t>
  </si>
  <si>
    <t>https://podminky.urs.cz/item/CS_URS_2021_02/565155111</t>
  </si>
  <si>
    <t>44</t>
  </si>
  <si>
    <t>567122112</t>
  </si>
  <si>
    <t>Podklad ze směsi stmelené cementem SC C 8/10 (KSC I) tl 130 mm</t>
  </si>
  <si>
    <t>52146693</t>
  </si>
  <si>
    <t>Podklad ze směsi stmelené cementem SC bez dilatačních spár, s rozprostřením a zhutněním SC C 8/10 (KSC I), po zhutnění tl. 130 mm</t>
  </si>
  <si>
    <t>https://podminky.urs.cz/item/CS_URS_2021_02/567122112</t>
  </si>
  <si>
    <t>45</t>
  </si>
  <si>
    <t>573211112</t>
  </si>
  <si>
    <t>Postřik živičný spojovací z asfaltu v množství 0,70 kg/m2</t>
  </si>
  <si>
    <t>-424334813</t>
  </si>
  <si>
    <t>Postřik spojovací PS bez posypu kamenivem z asfaltu silničního, v množství 0,70 kg/m2</t>
  </si>
  <si>
    <t>https://podminky.urs.cz/item/CS_URS_2021_02/573211112</t>
  </si>
  <si>
    <t>46</t>
  </si>
  <si>
    <t>577134131</t>
  </si>
  <si>
    <t>Asfaltový beton vrstva obrusná ACO 11 (ABS) tř. I tl 40 mm š do 3 m z modifikovaného asfaltu</t>
  </si>
  <si>
    <t>738868140</t>
  </si>
  <si>
    <t>Asfaltový beton vrstva obrusná ACO 11 (ABS) s rozprostřením a se zhutněním z modifikovaného asfaltu v pruhu šířky přes do 1,5 do 3 m, po zhutnění tl. 40 mm</t>
  </si>
  <si>
    <t>https://podminky.urs.cz/item/CS_URS_2021_02/577134131</t>
  </si>
  <si>
    <t>Trubní vedení</t>
  </si>
  <si>
    <t>47</t>
  </si>
  <si>
    <t>831312121</t>
  </si>
  <si>
    <t>Montáž potrubí z trub kameninových hrdlových s integrovaným těsněním výkop sklon do 20 % DN 150</t>
  </si>
  <si>
    <t>1553929997</t>
  </si>
  <si>
    <t>Montáž potrubí z trub kameninových hrdlových s integrovaným těsněním v otevřeném výkopu ve sklonu do 20 % DN 150</t>
  </si>
  <si>
    <t>https://podminky.urs.cz/item/CS_URS_2021_02/831312121</t>
  </si>
  <si>
    <t xml:space="preserve">Poznámka k souboru cen:_x000d_
1. V cenách montáže potrubí z trub kameninových hrdlových s integrovaným těsněním 831 . . -2121 jsou těsnící kroužky součástí dodávky kameninových trub. Tyto trouby se oceňují ve specifikaci, ztratné lze dohodnout ve výši 1,5 %._x000d_
2. Ceny 831 . . -2193 jsou určeny pro každé jednotlivé napojení dvou dříků trub o zhruba stejném průměru, kdy maximální rozdíl průměrů je 12 mm. Platí také pro spoj dvou různých materiálů_x000d_
3. Ceny 26-3195 a 38-3195 jsou určeny pro každé jednotlivé připojení vnitřní kanalizace na kanalizační přípojku._x000d_
</t>
  </si>
  <si>
    <t>48</t>
  </si>
  <si>
    <t>59710675</t>
  </si>
  <si>
    <t>trouba kameninová glazovaná DN 150 dl 1,50m spojovací systém F</t>
  </si>
  <si>
    <t>1762319794</t>
  </si>
  <si>
    <t>https://podminky.urs.cz/item/CS_URS_2021_02/59710675</t>
  </si>
  <si>
    <t>36,1*1,015 'Přepočtené koeficientem množství</t>
  </si>
  <si>
    <t>49</t>
  </si>
  <si>
    <t>831352121</t>
  </si>
  <si>
    <t>Montáž potrubí z trub kameninových hrdlových s integrovaným těsněním výkop sklon do 20 % DN 200</t>
  </si>
  <si>
    <t>212275850</t>
  </si>
  <si>
    <t>Montáž potrubí z trub kameninových hrdlových s integrovaným těsněním v otevřeném výkopu ve sklonu do 20 % DN 200</t>
  </si>
  <si>
    <t>https://podminky.urs.cz/item/CS_URS_2021_02/831352121</t>
  </si>
  <si>
    <t>50</t>
  </si>
  <si>
    <t>59710703</t>
  </si>
  <si>
    <t>trouba kameninová glazovaná DN 200 dl 2,50m spojovací systém F,C Třida 160</t>
  </si>
  <si>
    <t>357306829</t>
  </si>
  <si>
    <t>https://podminky.urs.cz/item/CS_URS_2021_02/59710703</t>
  </si>
  <si>
    <t>4,4*1,015 'Přepočtené koeficientem množství</t>
  </si>
  <si>
    <t>51</t>
  </si>
  <si>
    <t>877315211</t>
  </si>
  <si>
    <t>Montáž tvarovek z tvrdého PVC-systém KG nebo z polypropylenu-systém KG 2000 jednoosé DN 160</t>
  </si>
  <si>
    <t>kus</t>
  </si>
  <si>
    <t>-830223163</t>
  </si>
  <si>
    <t>Montáž tvarovek na kanalizačním potrubí z trub z plastu z tvrdého PVC nebo z polypropylenu v otevřeném výkopu jednoosých DN 160</t>
  </si>
  <si>
    <t>https://podminky.urs.cz/item/CS_URS_2021_02/877315211</t>
  </si>
  <si>
    <t>52</t>
  </si>
  <si>
    <t>28611528</t>
  </si>
  <si>
    <t>přechod kanalizační KG kamenina-plast DN 160</t>
  </si>
  <si>
    <t>832381046</t>
  </si>
  <si>
    <t>https://podminky.urs.cz/item/CS_URS_2021_02/28611528</t>
  </si>
  <si>
    <t>53</t>
  </si>
  <si>
    <t>877355211</t>
  </si>
  <si>
    <t>Montáž tvarovek z tvrdého PVC-systém KG nebo z polypropylenu-systém KG 2000 jednoosé DN 200</t>
  </si>
  <si>
    <t>-172867168</t>
  </si>
  <si>
    <t>Montáž tvarovek na kanalizačním potrubí z trub z plastu z tvrdého PVC nebo z polypropylenu v otevřeném výkopu jednoosých DN 200</t>
  </si>
  <si>
    <t>https://podminky.urs.cz/item/CS_URS_2021_02/877355211</t>
  </si>
  <si>
    <t>54</t>
  </si>
  <si>
    <t>28611530</t>
  </si>
  <si>
    <t>přechod kanalizační KG kamenina-plast DN 200</t>
  </si>
  <si>
    <t>553745756</t>
  </si>
  <si>
    <t>https://podminky.urs.cz/item/CS_URS_2021_02/28611530</t>
  </si>
  <si>
    <t>55</t>
  </si>
  <si>
    <t>892312121</t>
  </si>
  <si>
    <t>Tlaková zkouška vzduchem potrubí DN 150 těsnícím vakem ucpávkovým</t>
  </si>
  <si>
    <t>úsek</t>
  </si>
  <si>
    <t>1419382650</t>
  </si>
  <si>
    <t>Tlakové zkoušky vzduchem těsnícími vaky ucpávkovými DN 150</t>
  </si>
  <si>
    <t>https://podminky.urs.cz/item/CS_URS_2021_02/892312121</t>
  </si>
  <si>
    <t xml:space="preserve">Poznámka k souboru cen:_x000d_
1. Ceny zkoušek jsou vztaženy na úsek stoky mezi dvěma šachtami bez ohledu na druh potrubí._x000d_
2. V cenách jsou započteny i náklady na:_x000d_
a) montáž a demontáž těsnících vaků pro zabezpečení konců zkoušeného úseku potrubí, naplnění a vypuštění vzduchu zkoušeného úseku stoky,_x000d_
b) vystavení zkušebního protokolu._x000d_
3. V cenách nejsou započteny náklady na:_x000d_
a) utěsnění kanalizačních přípojek._x000d_
b) zkoušky vstupních a revizních šachet._x000d_
</t>
  </si>
  <si>
    <t>56</t>
  </si>
  <si>
    <t>892352121</t>
  </si>
  <si>
    <t>Tlaková zkouška vzduchem potrubí DN 200 těsnícím vakem ucpávkovým</t>
  </si>
  <si>
    <t>-1819052351</t>
  </si>
  <si>
    <t>Tlakové zkoušky vzduchem těsnícími vaky ucpávkovými DN 200</t>
  </si>
  <si>
    <t>https://podminky.urs.cz/item/CS_URS_2021_02/892352121</t>
  </si>
  <si>
    <t>57</t>
  </si>
  <si>
    <t>894812001</t>
  </si>
  <si>
    <t>Revizní a čistící šachta z PP šachtové dno DN 400/150 přímý tok</t>
  </si>
  <si>
    <t>2138583560</t>
  </si>
  <si>
    <t>Revizní a čistící šachta z polypropylenu PP pro hladké trouby DN 400 šachtové dno (DN šachty / DN trubního vedení) DN 400/150 přímý tok</t>
  </si>
  <si>
    <t>https://podminky.urs.cz/item/CS_URS_2021_02/894812001</t>
  </si>
  <si>
    <t>58</t>
  </si>
  <si>
    <t>894812006</t>
  </si>
  <si>
    <t>Revizní a čistící šachta z PP šachtové dno DN 400/200 přímý tok</t>
  </si>
  <si>
    <t>1379412270</t>
  </si>
  <si>
    <t>Revizní a čistící šachta z polypropylenu PP pro hladké trouby DN 400 šachtové dno (DN šachty / DN trubního vedení) DN 400/200 přímý tok</t>
  </si>
  <si>
    <t>https://podminky.urs.cz/item/CS_URS_2021_02/894812006</t>
  </si>
  <si>
    <t>59</t>
  </si>
  <si>
    <t>894812033</t>
  </si>
  <si>
    <t>Revizní a čistící šachta z PP DN 400 šachtová roura korugovaná bez hrdla světlé hloubky 2000 mm</t>
  </si>
  <si>
    <t>1869131865</t>
  </si>
  <si>
    <t>Revizní a čistící šachta z polypropylenu PP pro hladké trouby DN 400 roura šachtová korugovaná bez hrdla, světlé hloubky 2000 mm</t>
  </si>
  <si>
    <t>https://podminky.urs.cz/item/CS_URS_2021_02/894812033</t>
  </si>
  <si>
    <t>60</t>
  </si>
  <si>
    <t>894812041</t>
  </si>
  <si>
    <t>Příplatek k rourám revizní a čistící šachty z PP DN 400 za uříznutí šachtové roury</t>
  </si>
  <si>
    <t>-580897266</t>
  </si>
  <si>
    <t>Revizní a čistící šachta z polypropylenu PP pro hladké trouby DN 400 roura šachtová korugovaná Příplatek k cenám 2031 - 2035 za uříznutí šachtové roury</t>
  </si>
  <si>
    <t>https://podminky.urs.cz/item/CS_URS_2021_02/894812041</t>
  </si>
  <si>
    <t>61</t>
  </si>
  <si>
    <t>894812063</t>
  </si>
  <si>
    <t>Revizní a čistící šachta z PP DN 400 poklop litinový plný do teleskopické trubky pro třídu zatížení D400</t>
  </si>
  <si>
    <t>-1403838126</t>
  </si>
  <si>
    <t>Revizní a čistící šachta z polypropylenu PP pro hladké trouby DN 400 poklop litinový (pro třídu zatížení) plný do teleskopické trubky (D400)</t>
  </si>
  <si>
    <t>https://podminky.urs.cz/item/CS_URS_2021_02/894812063</t>
  </si>
  <si>
    <t>62</t>
  </si>
  <si>
    <t>899-R1</t>
  </si>
  <si>
    <t>napojení na stávající kanalizaci přes stávající vysazenou odbočku</t>
  </si>
  <si>
    <t>-269014958</t>
  </si>
  <si>
    <t>napojení na stávající kanalizaci přes stávající revizní šachtu, vč. odvíčkování odbočky</t>
  </si>
  <si>
    <t>Ostatní konstrukce a práce, bourání</t>
  </si>
  <si>
    <t>63</t>
  </si>
  <si>
    <t>919112232</t>
  </si>
  <si>
    <t>Řezání spár pro vytvoření komůrky š 20 mm hl 30 mm pro těsnící zálivku v živičném krytu</t>
  </si>
  <si>
    <t>2003438316</t>
  </si>
  <si>
    <t>Řezání dilatačních spár v živičném krytu vytvoření komůrky pro těsnící zálivku šířky 20 mm, hloubky 30 mm</t>
  </si>
  <si>
    <t>https://podminky.urs.cz/item/CS_URS_2021_02/919112232</t>
  </si>
  <si>
    <t>"kom" 40,5*2,0</t>
  </si>
  <si>
    <t>64</t>
  </si>
  <si>
    <t>919121131</t>
  </si>
  <si>
    <t>Těsnění spár zálivkou za studena pro komůrky š 20 mm hl 30 mm s těsnicím profilem</t>
  </si>
  <si>
    <t>-2041607536</t>
  </si>
  <si>
    <t>Utěsnění dilatačních spár zálivkou za studena v cementobetonovém nebo živičném krytu včetně adhezního nátěru s těsnicím profilem pod zálivkou, pro komůrky šířky 20 mm, hloubky 30 mm</t>
  </si>
  <si>
    <t>https://podminky.urs.cz/item/CS_URS_2021_02/919121131</t>
  </si>
  <si>
    <t>65</t>
  </si>
  <si>
    <t>919735111</t>
  </si>
  <si>
    <t>Řezání stávajícího živičného krytu hl do 50 mm</t>
  </si>
  <si>
    <t>478238732</t>
  </si>
  <si>
    <t>Řezání stávajícího živičného krytu nebo podkladu hloubky do 50 mm</t>
  </si>
  <si>
    <t>https://podminky.urs.cz/item/CS_URS_2021_02/919735111</t>
  </si>
  <si>
    <t>66</t>
  </si>
  <si>
    <t>919735112</t>
  </si>
  <si>
    <t>Řezání stávajícího živičného krytu hl přes 50 do 100 mm</t>
  </si>
  <si>
    <t>1616267649</t>
  </si>
  <si>
    <t>Řezání stávajícího živičného krytu nebo podkladu hloubky přes 50 do 100 mm</t>
  </si>
  <si>
    <t>https://podminky.urs.cz/item/CS_URS_2021_02/919735112</t>
  </si>
  <si>
    <t>997</t>
  </si>
  <si>
    <t>Přesun sutě</t>
  </si>
  <si>
    <t>67</t>
  </si>
  <si>
    <t>997221551</t>
  </si>
  <si>
    <t>Vodorovná doprava suti ze sypkých materiálů do 1 km</t>
  </si>
  <si>
    <t>341529357</t>
  </si>
  <si>
    <t>Vodorovná doprava suti bez naložení, ale se složením a s hrubým urovnáním ze sypkých materiálů, na vzdálenost do 1 km</t>
  </si>
  <si>
    <t>https://podminky.urs.cz/item/CS_URS_2021_02/997221551</t>
  </si>
  <si>
    <t xml:space="preserve">"odvoz na skládku 8 km" </t>
  </si>
  <si>
    <t>"kamenivo" 9,524</t>
  </si>
  <si>
    <t>68</t>
  </si>
  <si>
    <t>997221559</t>
  </si>
  <si>
    <t>Příplatek ZKD 1 km u vodorovné dopravy suti ze sypkých materiálů</t>
  </si>
  <si>
    <t>-972510901</t>
  </si>
  <si>
    <t>Vodorovná doprava suti bez naložení, ale se složením a s hrubým urovnáním Příplatek k ceně za každý další i započatý 1 km přes 1 km</t>
  </si>
  <si>
    <t>https://podminky.urs.cz/item/CS_URS_2021_02/997221559</t>
  </si>
  <si>
    <t>"odvoz na skládku 8 km" 9,524*7,0</t>
  </si>
  <si>
    <t>69</t>
  </si>
  <si>
    <t>997221561</t>
  </si>
  <si>
    <t>Vodorovná doprava suti z kusových materiálů do 1 km</t>
  </si>
  <si>
    <t>1978224546</t>
  </si>
  <si>
    <t>Vodorovná doprava suti bez naložení, ale se složením a s hrubým urovnáním z kusových materiálů, na vzdálenost do 1 km</t>
  </si>
  <si>
    <t>https://podminky.urs.cz/item/CS_URS_2021_02/997221561</t>
  </si>
  <si>
    <t>"bet" 7,514</t>
  </si>
  <si>
    <t>"asfalt" 7,187+11,68</t>
  </si>
  <si>
    <t>70</t>
  </si>
  <si>
    <t>997221569</t>
  </si>
  <si>
    <t>Příplatek ZKD 1 km u vodorovné dopravy suti z kusových materiálů</t>
  </si>
  <si>
    <t>62778801</t>
  </si>
  <si>
    <t>https://podminky.urs.cz/item/CS_URS_2021_02/997221569</t>
  </si>
  <si>
    <t>"odvoz na skládku 8 km"</t>
  </si>
  <si>
    <t>"bet" 9,524*7,0</t>
  </si>
  <si>
    <t>"asfalt" (7,187+11,68)*7,0</t>
  </si>
  <si>
    <t>71</t>
  </si>
  <si>
    <t>9972216-bet</t>
  </si>
  <si>
    <t>Poplatek za uložení na skládce (skládkovné) stavebního odpadu betonového kód odpadu 17 01 01</t>
  </si>
  <si>
    <t>1578879632</t>
  </si>
  <si>
    <t>Poplatek za uložení stavebního odpadu (skládkovné) na skládce z prostého betonu zatříděného do Katalogu odpadů pod kódem 17 01 01</t>
  </si>
  <si>
    <t>https://podminky.urs.cz/item/CS_URS_2021_02/9972216-bet</t>
  </si>
  <si>
    <t>72</t>
  </si>
  <si>
    <t>9972216-asf</t>
  </si>
  <si>
    <t>Poplatek za uložení na skládce (skládkovné) odpadu asfaltového bez dehtu kód odpadu 17 03 02</t>
  </si>
  <si>
    <t>-1132835774</t>
  </si>
  <si>
    <t>Poplatek za uložení stavebního odpadu (skládkovné) na skládce asfaltového bez obsahu dehtu zatříděného do Katalogu odpadů pod kódem 17 03 02</t>
  </si>
  <si>
    <t>https://podminky.urs.cz/item/CS_URS_2021_02/9972216-asf</t>
  </si>
  <si>
    <t>73</t>
  </si>
  <si>
    <t>9972216-kam</t>
  </si>
  <si>
    <t>-1894973501</t>
  </si>
  <si>
    <t>https://podminky.urs.cz/item/CS_URS_2021_02/9972216-kam</t>
  </si>
  <si>
    <t>998</t>
  </si>
  <si>
    <t>Přesun hmot</t>
  </si>
  <si>
    <t>74</t>
  </si>
  <si>
    <t>998275101</t>
  </si>
  <si>
    <t>Přesun hmot pro trubní vedení z trub kameninových otevřený výkop</t>
  </si>
  <si>
    <t>-1818053633</t>
  </si>
  <si>
    <t>Přesun hmot pro trubní vedení hloubené z trub kameninových pro kanalizace v otevřeném výkopu dopravní vzdálenost do 15 m</t>
  </si>
  <si>
    <t>https://podminky.urs.cz/item/CS_URS_2021_02/998275101</t>
  </si>
  <si>
    <t xml:space="preserve">Poznámka k souboru cen:_x000d_
1. Položky přesunu hmot nelze užít pro zeminu, sypaniny, štěrkopísek, kamenivo ap. Případná manipulace s tímto materiálem se oceňuje souborem cen 162 2.-.... Vodorovné přemístění výkopku nebo sypaniny katalogu 800-1 Zemní práce._x000d_
</t>
  </si>
  <si>
    <t>02 - SO 310.2 - splaškové kanalizační přípojky - II.etapa</t>
  </si>
  <si>
    <t>-708267565</t>
  </si>
  <si>
    <t>"kom" 87,8*0,8+3,0*0,9</t>
  </si>
  <si>
    <t>"chodník" 30,3*0,8</t>
  </si>
  <si>
    <t>113107323</t>
  </si>
  <si>
    <t>Odstranění podkladu z kameniva drceného tl přes 200 do 300 mm strojně pl do 50 m2</t>
  </si>
  <si>
    <t>1880728815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</si>
  <si>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</si>
  <si>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https://podminky.urs.cz/item/CS_URS_2021_02/113107323</t>
  </si>
  <si>
    <t>"štěrk" 1,0*0,8+1,0*1,8</t>
  </si>
  <si>
    <t>-1534378102</t>
  </si>
  <si>
    <t>"kom" 87,8*1,8+3,0*1,9</t>
  </si>
  <si>
    <t>"chodník" 30,3*1,8+30,3*1,3</t>
  </si>
  <si>
    <t>91062819</t>
  </si>
  <si>
    <t>"kom" 87,8*1,3+3,0*1,4</t>
  </si>
  <si>
    <t>364967964</t>
  </si>
  <si>
    <t>-542050633</t>
  </si>
  <si>
    <t>-782262903</t>
  </si>
  <si>
    <t>633841926</t>
  </si>
  <si>
    <t>1464414898</t>
  </si>
  <si>
    <t>"pr.hl.DN150" 2,195</t>
  </si>
  <si>
    <t>"DN150" 118,9*0,8*2,195</t>
  </si>
  <si>
    <t>"kom" -(87,8*0,8*0,44)</t>
  </si>
  <si>
    <t>"chodník" -(30,3*0,8*0,3)</t>
  </si>
  <si>
    <t>"štěrk" -(1,0*0,8*0,6)</t>
  </si>
  <si>
    <t>"hloubení rýh do 800 mm 23,75%" 170,13*0,2375</t>
  </si>
  <si>
    <t>-1768850434</t>
  </si>
  <si>
    <t xml:space="preserve">"pr.hl.DN200"  1,855</t>
  </si>
  <si>
    <t>"DN200" 3,2*0,9*1,855</t>
  </si>
  <si>
    <t>"kom" -(3,0*0,9*0,44)</t>
  </si>
  <si>
    <t>"hloubení rýh do 2000 mm 23,75%" 4,154*0,2375</t>
  </si>
  <si>
    <t>132254102</t>
  </si>
  <si>
    <t>Hloubení rýh zapažených š do 800 mm v hornině třídy těžitelnosti I skupiny 3 objem do 50 m3 strojně</t>
  </si>
  <si>
    <t>806919370</t>
  </si>
  <si>
    <t>Hloubení zapažených rýh šířky do 800 mm strojně s urovnáním dna do předepsaného profilu a spádu v hornině třídy těžitelnosti I skupiny 3 přes 20 do 50 m3</t>
  </si>
  <si>
    <t>https://podminky.urs.cz/item/CS_URS_2021_02/132254102</t>
  </si>
  <si>
    <t>-1975040899</t>
  </si>
  <si>
    <t>2083943017</t>
  </si>
  <si>
    <t>81834095</t>
  </si>
  <si>
    <t>132354102</t>
  </si>
  <si>
    <t>Hloubení rýh zapažených š do 800 mm v hornině třídy těžitelnosti II skupiny 4 objem do 50 m3 strojně</t>
  </si>
  <si>
    <t>-1072364297</t>
  </si>
  <si>
    <t>Hloubení zapažených rýh šířky do 800 mm strojně s urovnáním dna do předepsaného profilu a spádu v hornině třídy těžitelnosti II skupiny 4 přes 20 do 50 m3</t>
  </si>
  <si>
    <t>https://podminky.urs.cz/item/CS_URS_2021_02/132354102</t>
  </si>
  <si>
    <t>716473087</t>
  </si>
  <si>
    <t>-1768295293</t>
  </si>
  <si>
    <t>"hloubení rýh do 800 mm 2,5%" 170,13*0,025</t>
  </si>
  <si>
    <t>1976024431</t>
  </si>
  <si>
    <t>"hloubení rýh do 2000 mm 2,5%" 4,154*0,025</t>
  </si>
  <si>
    <t>-1780559830</t>
  </si>
  <si>
    <t>-697612049</t>
  </si>
  <si>
    <t>151101101</t>
  </si>
  <si>
    <t>Zřízení příložného pažení a rozepření stěn rýh hl do 2 m</t>
  </si>
  <si>
    <t>299813448</t>
  </si>
  <si>
    <t>Zřízení pažení a rozepření stěn rýh pro podzemní vedení příložné pro jakoukoliv mezerovitost, hloubky do 2 m</t>
  </si>
  <si>
    <t>https://podminky.urs.cz/item/CS_URS_2021_02/151101101</t>
  </si>
  <si>
    <t>"DN200" 3,2*2,0*1,855</t>
  </si>
  <si>
    <t>651429333</t>
  </si>
  <si>
    <t>"DN150" 118,9*2,0*2,195</t>
  </si>
  <si>
    <t>151101111</t>
  </si>
  <si>
    <t>Odstranění příložného pažení a rozepření stěn rýh hl do 2 m</t>
  </si>
  <si>
    <t>-476670509</t>
  </si>
  <si>
    <t>Odstranění pažení a rozepření stěn rýh pro podzemní vedení s uložením materiálu na vzdálenost do 3 m od kraje výkopu příložné, hloubky do 2 m</t>
  </si>
  <si>
    <t>https://podminky.urs.cz/item/CS_URS_2021_02/151101111</t>
  </si>
  <si>
    <t>671220425</t>
  </si>
  <si>
    <t>781590047</t>
  </si>
  <si>
    <t>"zpětný zásyp" 40,339</t>
  </si>
  <si>
    <t>386870342</t>
  </si>
  <si>
    <t>"hloubení rýh do 800 mm - 47,5%" 170,13*0,475</t>
  </si>
  <si>
    <t>"hloubení rýh do 2000 mm - 47,5%" 4,154*0,475</t>
  </si>
  <si>
    <t>877113793</t>
  </si>
  <si>
    <t>"hloubení rýh do 800 mm - 52,5%" 170,13*0,525</t>
  </si>
  <si>
    <t>"hloubení rýh do 2000 mm - 52,5%" 4,154*0,525</t>
  </si>
  <si>
    <t>"zpětný zásyp" -40,339</t>
  </si>
  <si>
    <t>1119531536</t>
  </si>
  <si>
    <t>-2127877595</t>
  </si>
  <si>
    <t>"přebytečný výkopek" 82,785+51,16</t>
  </si>
  <si>
    <t>1757828396</t>
  </si>
  <si>
    <t>"měrná hmotnost 1,8 CÚ2021" 133,945*1,8</t>
  </si>
  <si>
    <t>-1847317399</t>
  </si>
  <si>
    <t>-2024430063</t>
  </si>
  <si>
    <t>"lože šachta" -1,92</t>
  </si>
  <si>
    <t>"podkl.bet" -1,35</t>
  </si>
  <si>
    <t>"sedlo" -42,647</t>
  </si>
  <si>
    <t>"obsyp" -47,69</t>
  </si>
  <si>
    <t>-128598557</t>
  </si>
  <si>
    <t>"měrná hmotnost 2,0, zásyp 50%" 40,338*2,0</t>
  </si>
  <si>
    <t>-1386528580</t>
  </si>
  <si>
    <t>1490283140</t>
  </si>
  <si>
    <t>"DN150" 118,9*0,8*0,486</t>
  </si>
  <si>
    <t>"DN200" 3,2*0,9*0,554</t>
  </si>
  <si>
    <t>"odečet potrubí DN200" -(0,0419*3,2)</t>
  </si>
  <si>
    <t>348405239</t>
  </si>
  <si>
    <t>"měr. hmotnost 2,0" 47,69*2,0</t>
  </si>
  <si>
    <t>-1642629731</t>
  </si>
  <si>
    <t>-695283064</t>
  </si>
  <si>
    <t>"DN150" 118,9</t>
  </si>
  <si>
    <t>"DN200" 3,2</t>
  </si>
  <si>
    <t>259972075</t>
  </si>
  <si>
    <t>1767508348</t>
  </si>
  <si>
    <t>"šachta DN400" (0,8*0,8*0,12)*25,0</t>
  </si>
  <si>
    <t>338380120</t>
  </si>
  <si>
    <t>"DN150" 118,9*0,8*0,441</t>
  </si>
  <si>
    <t>"DN200" 3,2*0,9*0,473</t>
  </si>
  <si>
    <t>"objem potrubí DN150" -(0,00531*118,9)</t>
  </si>
  <si>
    <t>"objem potrubí DN200" -(0,00997*3,2)</t>
  </si>
  <si>
    <t>1187771799</t>
  </si>
  <si>
    <t>"šachta DN400" (0,6*0,6*0,15)*25,0</t>
  </si>
  <si>
    <t>-408982481</t>
  </si>
  <si>
    <t>"DN200" 3,2*2,0*0,473</t>
  </si>
  <si>
    <t>"šachty DN400" ((0,6*0,15)*4)*25,0</t>
  </si>
  <si>
    <t>-692136350</t>
  </si>
  <si>
    <t>"měrná hmotnost 3,03 kg/m2" 18,0*0,00303</t>
  </si>
  <si>
    <t>564782111</t>
  </si>
  <si>
    <t>Podklad z vibrovaného štěrku VŠ tl 300 mm</t>
  </si>
  <si>
    <t>1910260783</t>
  </si>
  <si>
    <t>Podklad nebo kryt z vibrovaného štěrku VŠ s rozprostřením, vlhčením a zhutněním, po zhutnění tl. 300 mm</t>
  </si>
  <si>
    <t>https://podminky.urs.cz/item/CS_URS_2021_02/564782111</t>
  </si>
  <si>
    <t>"štěrk" 1,0*1,8</t>
  </si>
  <si>
    <t>-2108080431</t>
  </si>
  <si>
    <t>564871116</t>
  </si>
  <si>
    <t>Podklad ze štěrkodrtě ŠD tl. 300 mm</t>
  </si>
  <si>
    <t>1422669815</t>
  </si>
  <si>
    <t>Podklad ze štěrkodrti ŠD s rozprostřením a zhutněním, po zhutnění tl. 300 mm</t>
  </si>
  <si>
    <t>https://podminky.urs.cz/item/CS_URS_2021_02/564871116</t>
  </si>
  <si>
    <t>"štěrk" 1,0*0,8</t>
  </si>
  <si>
    <t>564911511</t>
  </si>
  <si>
    <t>Podklad z R-materiálu tl 50 mm</t>
  </si>
  <si>
    <t>1958243395</t>
  </si>
  <si>
    <t>Podklad nebo podsyp z R-materiálu s rozprostřením a zhutněním, po zhutnění tl. 50 mm</t>
  </si>
  <si>
    <t>https://podminky.urs.cz/item/CS_URS_2021_02/564911511</t>
  </si>
  <si>
    <t>"chodník" 30,3*1,3</t>
  </si>
  <si>
    <t>-1854159215</t>
  </si>
  <si>
    <t>-1734405383</t>
  </si>
  <si>
    <t>1200031459</t>
  </si>
  <si>
    <t>"chodník" 30,3*1,8</t>
  </si>
  <si>
    <t>1487799359</t>
  </si>
  <si>
    <t>577143121</t>
  </si>
  <si>
    <t>Asfaltový beton vrstva obrusná ACO 8 (ABJ) tl 50 mm š přes 3 m z nemodifikovaného asfaltu</t>
  </si>
  <si>
    <t>122773750</t>
  </si>
  <si>
    <t>Asfaltový beton vrstva obrusná ACO 8 (ABJ) s rozprostřením a se zhutněním z nemodifikovaného asfaltu v pruhu šířky přes 3 m, po zhutnění tl. 50 mm</t>
  </si>
  <si>
    <t>https://podminky.urs.cz/item/CS_URS_2021_02/577143121</t>
  </si>
  <si>
    <t>1917652056</t>
  </si>
  <si>
    <t>-88142543</t>
  </si>
  <si>
    <t>118,9*1,015 'Přepočtené koeficientem množství</t>
  </si>
  <si>
    <t>-2001835406</t>
  </si>
  <si>
    <t>-1319741295</t>
  </si>
  <si>
    <t>3,2*1,015 'Přepočtené koeficientem množství</t>
  </si>
  <si>
    <t>-1703674740</t>
  </si>
  <si>
    <t>-1205596361</t>
  </si>
  <si>
    <t>-1112341135</t>
  </si>
  <si>
    <t>-1398180815</t>
  </si>
  <si>
    <t>422311676</t>
  </si>
  <si>
    <t>-1091478914</t>
  </si>
  <si>
    <t>1892715175</t>
  </si>
  <si>
    <t>1572336529</t>
  </si>
  <si>
    <t>230941729</t>
  </si>
  <si>
    <t>-669623876</t>
  </si>
  <si>
    <t>1900136881</t>
  </si>
  <si>
    <t>1271097322</t>
  </si>
  <si>
    <t>82048660</t>
  </si>
  <si>
    <t>"kom" 90,8*2,0</t>
  </si>
  <si>
    <t>"chodník" 30,3*2,0</t>
  </si>
  <si>
    <t>-1520470161</t>
  </si>
  <si>
    <t>-1744614058</t>
  </si>
  <si>
    <t>"chodník" 2,0*(30,3*2,0)</t>
  </si>
  <si>
    <t>929139875</t>
  </si>
  <si>
    <t>1842454095</t>
  </si>
  <si>
    <t>"kamenivo" 28,182+1,144</t>
  </si>
  <si>
    <t>75</t>
  </si>
  <si>
    <t>-1585655542</t>
  </si>
  <si>
    <t>"odvoz na skládku 8 km" 29,326*7,0</t>
  </si>
  <si>
    <t>76</t>
  </si>
  <si>
    <t>1560749994</t>
  </si>
  <si>
    <t>"bet" 16,689</t>
  </si>
  <si>
    <t>"asfalt" 25,252+26,035</t>
  </si>
  <si>
    <t>77</t>
  </si>
  <si>
    <t>-2028327899</t>
  </si>
  <si>
    <t>"bet" 16,689*7,0</t>
  </si>
  <si>
    <t>"asfalt" (25,252+26,035)*7,0</t>
  </si>
  <si>
    <t>78</t>
  </si>
  <si>
    <t>-595266095</t>
  </si>
  <si>
    <t>79</t>
  </si>
  <si>
    <t>874334176</t>
  </si>
  <si>
    <t>80</t>
  </si>
  <si>
    <t>128893168</t>
  </si>
  <si>
    <t>81</t>
  </si>
  <si>
    <t>-433910784</t>
  </si>
  <si>
    <t>03 - 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</si>
  <si>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</si>
  <si>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</si>
  <si>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</si>
  <si>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</si>
  <si>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</si>
  <si>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</si>
  <si>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</si>
  <si>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</si>
  <si>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030001000</t>
  </si>
  <si>
    <t>Zařízení staveniště</t>
  </si>
  <si>
    <t>Kč</t>
  </si>
  <si>
    <t>1024</t>
  </si>
  <si>
    <t>-458994169</t>
  </si>
  <si>
    <t>https://podminky.urs.cz/item/CS_URS_2021_02/030001000</t>
  </si>
  <si>
    <t>Vytyčení inženýrských sítí před zahájením výstavby</t>
  </si>
  <si>
    <t>-137504398</t>
  </si>
  <si>
    <t>VRN1</t>
  </si>
  <si>
    <t>Průzkumné, geodetické a projektové práce</t>
  </si>
  <si>
    <t>012103000</t>
  </si>
  <si>
    <t>Geodetické práce před výstavbou</t>
  </si>
  <si>
    <t>1379790901</t>
  </si>
  <si>
    <t>https://podminky.urs.cz/item/CS_URS_2021_02/012103000</t>
  </si>
  <si>
    <t>012203000</t>
  </si>
  <si>
    <t>Geodetické práce při provádění stavby</t>
  </si>
  <si>
    <t>-1263069067</t>
  </si>
  <si>
    <t>https://podminky.urs.cz/item/CS_URS_2021_02/012203000</t>
  </si>
  <si>
    <t>012303000</t>
  </si>
  <si>
    <t>Geodetické práce po výstavbě</t>
  </si>
  <si>
    <t>-1980769563</t>
  </si>
  <si>
    <t>https://podminky.urs.cz/item/CS_URS_2021_02/012303000</t>
  </si>
  <si>
    <t>013244000</t>
  </si>
  <si>
    <t>Dokumentace pro provádění stavby</t>
  </si>
  <si>
    <t>-602911034</t>
  </si>
  <si>
    <t>https://podminky.urs.cz/item/CS_URS_2021_02/013244000</t>
  </si>
  <si>
    <t>013254000</t>
  </si>
  <si>
    <t>Dokumentace skutečného provedení stavby</t>
  </si>
  <si>
    <t>-1538184436</t>
  </si>
  <si>
    <t>https://podminky.urs.cz/item/CS_URS_2021_02/013254000</t>
  </si>
  <si>
    <t>VRN3</t>
  </si>
  <si>
    <t>Dopravně inženýrské opatření</t>
  </si>
  <si>
    <t>-1304269100</t>
  </si>
  <si>
    <t>VRN4</t>
  </si>
  <si>
    <t>Inženýrská činnost</t>
  </si>
  <si>
    <t>043134000</t>
  </si>
  <si>
    <t>Zkoušky zatěžovací</t>
  </si>
  <si>
    <t>-632863735</t>
  </si>
  <si>
    <t>https://podminky.urs.cz/item/CS_URS_2021_02/043134000</t>
  </si>
  <si>
    <t>VRN7</t>
  </si>
  <si>
    <t>Provozní vlivy</t>
  </si>
  <si>
    <t>073002000</t>
  </si>
  <si>
    <t>Ztížený pohyb vozidel v centrech měst</t>
  </si>
  <si>
    <t>1687402909</t>
  </si>
  <si>
    <t>https://podminky.urs.cz/item/CS_URS_2021_02/073002000</t>
  </si>
  <si>
    <t>VRN9</t>
  </si>
  <si>
    <t>Ostatní náklady</t>
  </si>
  <si>
    <t>090001000</t>
  </si>
  <si>
    <t>Ostatní náklady - fotodokumentace</t>
  </si>
  <si>
    <t>-1421267497</t>
  </si>
  <si>
    <t>https://podminky.urs.cz/item/CS_URS_2021_02/090001000</t>
  </si>
  <si>
    <t>P</t>
  </si>
  <si>
    <t>Poznámka k položce:_x000d_
fotodokumentace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</si>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</sst>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38" fillId="0" borderId="0" xfId="1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40" fillId="0" borderId="23" xfId="0" applyFont="1" applyBorder="1" applyAlignment="1" applyProtection="1">
      <alignment horizontal="center" vertical="center"/>
    </xf>
    <xf numFmtId="49" fontId="40" fillId="0" borderId="23" xfId="0" applyNumberFormat="1" applyFont="1" applyBorder="1" applyAlignment="1" applyProtection="1">
      <alignment horizontal="left" vertical="center" wrapText="1"/>
    </xf>
    <xf numFmtId="0" fontId="40" fillId="0" borderId="23" xfId="0" applyFont="1" applyBorder="1" applyAlignment="1" applyProtection="1">
      <alignment horizontal="left" vertical="center" wrapText="1"/>
    </xf>
    <xf numFmtId="0" fontId="40" fillId="0" borderId="23" xfId="0" applyFont="1" applyBorder="1" applyAlignment="1" applyProtection="1">
      <alignment horizontal="center" vertical="center" wrapText="1"/>
    </xf>
    <xf numFmtId="167" fontId="40" fillId="0" borderId="23" xfId="0" applyNumberFormat="1" applyFont="1" applyBorder="1" applyAlignment="1" applyProtection="1">
      <alignment vertical="center"/>
    </xf>
    <xf numFmtId="4" fontId="40" fillId="2" borderId="23" xfId="0" applyNumberFormat="1" applyFont="1" applyFill="1" applyBorder="1" applyAlignment="1" applyProtection="1">
      <alignment vertical="center"/>
      <protection locked="0"/>
    </xf>
    <xf numFmtId="4" fontId="40" fillId="0" borderId="23" xfId="0" applyNumberFormat="1" applyFont="1" applyBorder="1" applyAlignment="1" applyProtection="1">
      <alignment vertical="center"/>
    </xf>
    <xf numFmtId="0" fontId="41" fillId="0" borderId="4" xfId="0" applyFont="1" applyBorder="1" applyAlignment="1">
      <alignment vertical="center"/>
    </xf>
    <xf numFmtId="0" fontId="40" fillId="2" borderId="15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7" xfId="0" applyFont="1" applyBorder="1" applyAlignment="1">
      <alignment vertical="center" wrapText="1"/>
    </xf>
    <xf numFmtId="0" fontId="44" fillId="0" borderId="29" xfId="0" applyFont="1" applyBorder="1" applyAlignment="1">
      <alignment horizontal="left" wrapText="1"/>
    </xf>
    <xf numFmtId="0" fontId="42" fillId="0" borderId="28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6" fillId="0" borderId="27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vertical="center"/>
    </xf>
    <xf numFmtId="49" fontId="45" fillId="0" borderId="1" xfId="0" applyNumberFormat="1" applyFont="1" applyBorder="1" applyAlignment="1">
      <alignment horizontal="left" vertical="center" wrapText="1"/>
    </xf>
    <xf numFmtId="49" fontId="45" fillId="0" borderId="1" xfId="0" applyNumberFormat="1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2" fillId="0" borderId="31" xfId="0" applyFont="1" applyBorder="1" applyAlignment="1">
      <alignment vertical="center" wrapText="1"/>
    </xf>
    <xf numFmtId="0" fontId="42" fillId="0" borderId="1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top"/>
    </xf>
    <xf numFmtId="0" fontId="45" fillId="0" borderId="1" xfId="0" applyFont="1" applyBorder="1" applyAlignment="1">
      <alignment horizontal="center" vertical="top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4" fillId="0" borderId="1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5" fillId="0" borderId="1" xfId="0" applyFont="1" applyBorder="1" applyAlignment="1">
      <alignment vertical="top"/>
    </xf>
    <xf numFmtId="49" fontId="45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8" fillId="0" borderId="29" xfId="0" applyFont="1" applyBorder="1" applyAlignment="1"/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13107322" TargetMode="External" /><Relationship Id="rId2" Type="http://schemas.openxmlformats.org/officeDocument/2006/relationships/hyperlink" Target="https://podminky.urs.cz/item/CS_URS_2021_02/113107341" TargetMode="External" /><Relationship Id="rId3" Type="http://schemas.openxmlformats.org/officeDocument/2006/relationships/hyperlink" Target="https://podminky.urs.cz/item/CS_URS_2021_02/113107342" TargetMode="External" /><Relationship Id="rId4" Type="http://schemas.openxmlformats.org/officeDocument/2006/relationships/hyperlink" Target="https://podminky.urs.cz/item/CS_URS_2021_02/119001401" TargetMode="External" /><Relationship Id="rId5" Type="http://schemas.openxmlformats.org/officeDocument/2006/relationships/hyperlink" Target="https://podminky.urs.cz/item/CS_URS_2021_02/119001405" TargetMode="External" /><Relationship Id="rId6" Type="http://schemas.openxmlformats.org/officeDocument/2006/relationships/hyperlink" Target="https://podminky.urs.cz/item/CS_URS_2021_02/119001421" TargetMode="External" /><Relationship Id="rId7" Type="http://schemas.openxmlformats.org/officeDocument/2006/relationships/hyperlink" Target="https://podminky.urs.cz/item/CS_URS_2021_02/132212111" TargetMode="External" /><Relationship Id="rId8" Type="http://schemas.openxmlformats.org/officeDocument/2006/relationships/hyperlink" Target="https://podminky.urs.cz/item/CS_URS_2021_02/132212211" TargetMode="External" /><Relationship Id="rId9" Type="http://schemas.openxmlformats.org/officeDocument/2006/relationships/hyperlink" Target="https://podminky.urs.cz/item/CS_URS_2021_01/132254101" TargetMode="External" /><Relationship Id="rId10" Type="http://schemas.openxmlformats.org/officeDocument/2006/relationships/hyperlink" Target="https://podminky.urs.cz/item/CS_URS_2021_02/132254201" TargetMode="External" /><Relationship Id="rId11" Type="http://schemas.openxmlformats.org/officeDocument/2006/relationships/hyperlink" Target="https://podminky.urs.cz/item/CS_URS_2021_02/132312111" TargetMode="External" /><Relationship Id="rId12" Type="http://schemas.openxmlformats.org/officeDocument/2006/relationships/hyperlink" Target="https://podminky.urs.cz/item/CS_URS_2021_02/132312211" TargetMode="External" /><Relationship Id="rId13" Type="http://schemas.openxmlformats.org/officeDocument/2006/relationships/hyperlink" Target="https://podminky.urs.cz/item/CS_URS_2021_01/132354101" TargetMode="External" /><Relationship Id="rId14" Type="http://schemas.openxmlformats.org/officeDocument/2006/relationships/hyperlink" Target="https://podminky.urs.cz/item/CS_URS_2021_02/132354201" TargetMode="External" /><Relationship Id="rId15" Type="http://schemas.openxmlformats.org/officeDocument/2006/relationships/hyperlink" Target="https://podminky.urs.cz/item/CS_URS_2021_02/132412111" TargetMode="External" /><Relationship Id="rId16" Type="http://schemas.openxmlformats.org/officeDocument/2006/relationships/hyperlink" Target="https://podminky.urs.cz/item/CS_URS_2021_02/132412211" TargetMode="External" /><Relationship Id="rId17" Type="http://schemas.openxmlformats.org/officeDocument/2006/relationships/hyperlink" Target="https://podminky.urs.cz/item/CS_URS_2021_02/132454101" TargetMode="External" /><Relationship Id="rId18" Type="http://schemas.openxmlformats.org/officeDocument/2006/relationships/hyperlink" Target="https://podminky.urs.cz/item/CS_URS_2021_02/132454201" TargetMode="External" /><Relationship Id="rId19" Type="http://schemas.openxmlformats.org/officeDocument/2006/relationships/hyperlink" Target="https://podminky.urs.cz/item/CS_URS_2021_02/151101102" TargetMode="External" /><Relationship Id="rId20" Type="http://schemas.openxmlformats.org/officeDocument/2006/relationships/hyperlink" Target="https://podminky.urs.cz/item/CS_URS_2021_02/151101112" TargetMode="External" /><Relationship Id="rId21" Type="http://schemas.openxmlformats.org/officeDocument/2006/relationships/hyperlink" Target="https://podminky.urs.cz/item/CS_URS_2021_02/162351123" TargetMode="External" /><Relationship Id="rId22" Type="http://schemas.openxmlformats.org/officeDocument/2006/relationships/hyperlink" Target="https://podminky.urs.cz/item/CS_URS_2021_02/162751115" TargetMode="External" /><Relationship Id="rId23" Type="http://schemas.openxmlformats.org/officeDocument/2006/relationships/hyperlink" Target="https://podminky.urs.cz/item/CS_URS_2021_02/162751135" TargetMode="External" /><Relationship Id="rId24" Type="http://schemas.openxmlformats.org/officeDocument/2006/relationships/hyperlink" Target="https://podminky.urs.cz/item/CS_URS_2021_02/167151102" TargetMode="External" /><Relationship Id="rId25" Type="http://schemas.openxmlformats.org/officeDocument/2006/relationships/hyperlink" Target="https://podminky.urs.cz/item/CS_URS_2021_02/171151103" TargetMode="External" /><Relationship Id="rId26" Type="http://schemas.openxmlformats.org/officeDocument/2006/relationships/hyperlink" Target="https://podminky.urs.cz/item/CS_URS_2021_02/1712012-kam" TargetMode="External" /><Relationship Id="rId27" Type="http://schemas.openxmlformats.org/officeDocument/2006/relationships/hyperlink" Target="https://podminky.urs.cz/item/CS_URS_2021_02/171251201" TargetMode="External" /><Relationship Id="rId28" Type="http://schemas.openxmlformats.org/officeDocument/2006/relationships/hyperlink" Target="https://podminky.urs.cz/item/CS_URS_2021_02/174101101" TargetMode="External" /><Relationship Id="rId29" Type="http://schemas.openxmlformats.org/officeDocument/2006/relationships/hyperlink" Target="https://podminky.urs.cz/item/CS_URS_2021_02/58344171" TargetMode="External" /><Relationship Id="rId30" Type="http://schemas.openxmlformats.org/officeDocument/2006/relationships/hyperlink" Target="https://podminky.urs.cz/item/CS_URS_2021_02/174151101" TargetMode="External" /><Relationship Id="rId31" Type="http://schemas.openxmlformats.org/officeDocument/2006/relationships/hyperlink" Target="https://podminky.urs.cz/item/CS_URS_2021_02/175151101" TargetMode="External" /><Relationship Id="rId32" Type="http://schemas.openxmlformats.org/officeDocument/2006/relationships/hyperlink" Target="https://podminky.urs.cz/item/CS_URS_2021_02/583373030" TargetMode="External" /><Relationship Id="rId33" Type="http://schemas.openxmlformats.org/officeDocument/2006/relationships/hyperlink" Target="https://podminky.urs.cz/item/CS_URS_2021_02/212751101" TargetMode="External" /><Relationship Id="rId34" Type="http://schemas.openxmlformats.org/officeDocument/2006/relationships/hyperlink" Target="https://podminky.urs.cz/item/CS_URS_2021_02/359901111" TargetMode="External" /><Relationship Id="rId35" Type="http://schemas.openxmlformats.org/officeDocument/2006/relationships/hyperlink" Target="https://podminky.urs.cz/item/CS_URS_2021_02/451541111" TargetMode="External" /><Relationship Id="rId36" Type="http://schemas.openxmlformats.org/officeDocument/2006/relationships/hyperlink" Target="https://podminky.urs.cz/item/CS_URS_2021_02/452312131" TargetMode="External" /><Relationship Id="rId37" Type="http://schemas.openxmlformats.org/officeDocument/2006/relationships/hyperlink" Target="https://podminky.urs.cz/item/CS_URS_2021_02/452321131" TargetMode="External" /><Relationship Id="rId38" Type="http://schemas.openxmlformats.org/officeDocument/2006/relationships/hyperlink" Target="https://podminky.urs.cz/item/CS_URS_2021_02/452351101.1" TargetMode="External" /><Relationship Id="rId39" Type="http://schemas.openxmlformats.org/officeDocument/2006/relationships/hyperlink" Target="https://podminky.urs.cz/item/CS_URS_2021_02/452368211" TargetMode="External" /><Relationship Id="rId40" Type="http://schemas.openxmlformats.org/officeDocument/2006/relationships/hyperlink" Target="https://podminky.urs.cz/item/CS_URS_2021_02/564861111" TargetMode="External" /><Relationship Id="rId41" Type="http://schemas.openxmlformats.org/officeDocument/2006/relationships/hyperlink" Target="https://podminky.urs.cz/item/CS_URS_2021_02/565155111" TargetMode="External" /><Relationship Id="rId42" Type="http://schemas.openxmlformats.org/officeDocument/2006/relationships/hyperlink" Target="https://podminky.urs.cz/item/CS_URS_2021_02/567122112" TargetMode="External" /><Relationship Id="rId43" Type="http://schemas.openxmlformats.org/officeDocument/2006/relationships/hyperlink" Target="https://podminky.urs.cz/item/CS_URS_2021_02/573211112" TargetMode="External" /><Relationship Id="rId44" Type="http://schemas.openxmlformats.org/officeDocument/2006/relationships/hyperlink" Target="https://podminky.urs.cz/item/CS_URS_2021_02/577134131" TargetMode="External" /><Relationship Id="rId45" Type="http://schemas.openxmlformats.org/officeDocument/2006/relationships/hyperlink" Target="https://podminky.urs.cz/item/CS_URS_2021_02/831312121" TargetMode="External" /><Relationship Id="rId46" Type="http://schemas.openxmlformats.org/officeDocument/2006/relationships/hyperlink" Target="https://podminky.urs.cz/item/CS_URS_2021_02/59710675" TargetMode="External" /><Relationship Id="rId47" Type="http://schemas.openxmlformats.org/officeDocument/2006/relationships/hyperlink" Target="https://podminky.urs.cz/item/CS_URS_2021_02/831352121" TargetMode="External" /><Relationship Id="rId48" Type="http://schemas.openxmlformats.org/officeDocument/2006/relationships/hyperlink" Target="https://podminky.urs.cz/item/CS_URS_2021_02/59710703" TargetMode="External" /><Relationship Id="rId49" Type="http://schemas.openxmlformats.org/officeDocument/2006/relationships/hyperlink" Target="https://podminky.urs.cz/item/CS_URS_2021_02/877315211" TargetMode="External" /><Relationship Id="rId50" Type="http://schemas.openxmlformats.org/officeDocument/2006/relationships/hyperlink" Target="https://podminky.urs.cz/item/CS_URS_2021_02/28611528" TargetMode="External" /><Relationship Id="rId51" Type="http://schemas.openxmlformats.org/officeDocument/2006/relationships/hyperlink" Target="https://podminky.urs.cz/item/CS_URS_2021_02/877355211" TargetMode="External" /><Relationship Id="rId52" Type="http://schemas.openxmlformats.org/officeDocument/2006/relationships/hyperlink" Target="https://podminky.urs.cz/item/CS_URS_2021_02/28611530" TargetMode="External" /><Relationship Id="rId53" Type="http://schemas.openxmlformats.org/officeDocument/2006/relationships/hyperlink" Target="https://podminky.urs.cz/item/CS_URS_2021_02/892312121" TargetMode="External" /><Relationship Id="rId54" Type="http://schemas.openxmlformats.org/officeDocument/2006/relationships/hyperlink" Target="https://podminky.urs.cz/item/CS_URS_2021_02/892352121" TargetMode="External" /><Relationship Id="rId55" Type="http://schemas.openxmlformats.org/officeDocument/2006/relationships/hyperlink" Target="https://podminky.urs.cz/item/CS_URS_2021_02/894812001" TargetMode="External" /><Relationship Id="rId56" Type="http://schemas.openxmlformats.org/officeDocument/2006/relationships/hyperlink" Target="https://podminky.urs.cz/item/CS_URS_2021_02/894812006" TargetMode="External" /><Relationship Id="rId57" Type="http://schemas.openxmlformats.org/officeDocument/2006/relationships/hyperlink" Target="https://podminky.urs.cz/item/CS_URS_2021_02/894812033" TargetMode="External" /><Relationship Id="rId58" Type="http://schemas.openxmlformats.org/officeDocument/2006/relationships/hyperlink" Target="https://podminky.urs.cz/item/CS_URS_2021_02/894812041" TargetMode="External" /><Relationship Id="rId59" Type="http://schemas.openxmlformats.org/officeDocument/2006/relationships/hyperlink" Target="https://podminky.urs.cz/item/CS_URS_2021_02/894812063" TargetMode="External" /><Relationship Id="rId60" Type="http://schemas.openxmlformats.org/officeDocument/2006/relationships/hyperlink" Target="https://podminky.urs.cz/item/CS_URS_2021_02/919112232" TargetMode="External" /><Relationship Id="rId61" Type="http://schemas.openxmlformats.org/officeDocument/2006/relationships/hyperlink" Target="https://podminky.urs.cz/item/CS_URS_2021_02/919121131" TargetMode="External" /><Relationship Id="rId62" Type="http://schemas.openxmlformats.org/officeDocument/2006/relationships/hyperlink" Target="https://podminky.urs.cz/item/CS_URS_2021_02/919735111" TargetMode="External" /><Relationship Id="rId63" Type="http://schemas.openxmlformats.org/officeDocument/2006/relationships/hyperlink" Target="https://podminky.urs.cz/item/CS_URS_2021_02/919735112" TargetMode="External" /><Relationship Id="rId64" Type="http://schemas.openxmlformats.org/officeDocument/2006/relationships/hyperlink" Target="https://podminky.urs.cz/item/CS_URS_2021_02/997221551" TargetMode="External" /><Relationship Id="rId65" Type="http://schemas.openxmlformats.org/officeDocument/2006/relationships/hyperlink" Target="https://podminky.urs.cz/item/CS_URS_2021_02/997221559" TargetMode="External" /><Relationship Id="rId66" Type="http://schemas.openxmlformats.org/officeDocument/2006/relationships/hyperlink" Target="https://podminky.urs.cz/item/CS_URS_2021_02/997221561" TargetMode="External" /><Relationship Id="rId67" Type="http://schemas.openxmlformats.org/officeDocument/2006/relationships/hyperlink" Target="https://podminky.urs.cz/item/CS_URS_2021_02/997221569" TargetMode="External" /><Relationship Id="rId68" Type="http://schemas.openxmlformats.org/officeDocument/2006/relationships/hyperlink" Target="https://podminky.urs.cz/item/CS_URS_2021_02/9972216-bet" TargetMode="External" /><Relationship Id="rId69" Type="http://schemas.openxmlformats.org/officeDocument/2006/relationships/hyperlink" Target="https://podminky.urs.cz/item/CS_URS_2021_02/9972216-asf" TargetMode="External" /><Relationship Id="rId70" Type="http://schemas.openxmlformats.org/officeDocument/2006/relationships/hyperlink" Target="https://podminky.urs.cz/item/CS_URS_2021_02/9972216-kam" TargetMode="External" /><Relationship Id="rId71" Type="http://schemas.openxmlformats.org/officeDocument/2006/relationships/hyperlink" Target="https://podminky.urs.cz/item/CS_URS_2021_02/998275101" TargetMode="External" /><Relationship Id="rId72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13107322" TargetMode="External" /><Relationship Id="rId2" Type="http://schemas.openxmlformats.org/officeDocument/2006/relationships/hyperlink" Target="https://podminky.urs.cz/item/CS_URS_2021_02/113107323" TargetMode="External" /><Relationship Id="rId3" Type="http://schemas.openxmlformats.org/officeDocument/2006/relationships/hyperlink" Target="https://podminky.urs.cz/item/CS_URS_2021_02/113107341" TargetMode="External" /><Relationship Id="rId4" Type="http://schemas.openxmlformats.org/officeDocument/2006/relationships/hyperlink" Target="https://podminky.urs.cz/item/CS_URS_2021_02/113107342" TargetMode="External" /><Relationship Id="rId5" Type="http://schemas.openxmlformats.org/officeDocument/2006/relationships/hyperlink" Target="https://podminky.urs.cz/item/CS_URS_2021_02/119001401" TargetMode="External" /><Relationship Id="rId6" Type="http://schemas.openxmlformats.org/officeDocument/2006/relationships/hyperlink" Target="https://podminky.urs.cz/item/CS_URS_2021_02/119001405" TargetMode="External" /><Relationship Id="rId7" Type="http://schemas.openxmlformats.org/officeDocument/2006/relationships/hyperlink" Target="https://podminky.urs.cz/item/CS_URS_2021_02/119001421" TargetMode="External" /><Relationship Id="rId8" Type="http://schemas.openxmlformats.org/officeDocument/2006/relationships/hyperlink" Target="https://podminky.urs.cz/item/CS_URS_2021_02/132212111" TargetMode="External" /><Relationship Id="rId9" Type="http://schemas.openxmlformats.org/officeDocument/2006/relationships/hyperlink" Target="https://podminky.urs.cz/item/CS_URS_2021_02/132212211" TargetMode="External" /><Relationship Id="rId10" Type="http://schemas.openxmlformats.org/officeDocument/2006/relationships/hyperlink" Target="https://podminky.urs.cz/item/CS_URS_2021_02/132254102" TargetMode="External" /><Relationship Id="rId11" Type="http://schemas.openxmlformats.org/officeDocument/2006/relationships/hyperlink" Target="https://podminky.urs.cz/item/CS_URS_2021_02/132254201" TargetMode="External" /><Relationship Id="rId12" Type="http://schemas.openxmlformats.org/officeDocument/2006/relationships/hyperlink" Target="https://podminky.urs.cz/item/CS_URS_2021_02/132312111" TargetMode="External" /><Relationship Id="rId13" Type="http://schemas.openxmlformats.org/officeDocument/2006/relationships/hyperlink" Target="https://podminky.urs.cz/item/CS_URS_2021_02/132312211" TargetMode="External" /><Relationship Id="rId14" Type="http://schemas.openxmlformats.org/officeDocument/2006/relationships/hyperlink" Target="https://podminky.urs.cz/item/CS_URS_2021_02/132354102" TargetMode="External" /><Relationship Id="rId15" Type="http://schemas.openxmlformats.org/officeDocument/2006/relationships/hyperlink" Target="https://podminky.urs.cz/item/CS_URS_2021_02/132354201" TargetMode="External" /><Relationship Id="rId16" Type="http://schemas.openxmlformats.org/officeDocument/2006/relationships/hyperlink" Target="https://podminky.urs.cz/item/CS_URS_2021_02/132412111" TargetMode="External" /><Relationship Id="rId17" Type="http://schemas.openxmlformats.org/officeDocument/2006/relationships/hyperlink" Target="https://podminky.urs.cz/item/CS_URS_2021_02/132412211" TargetMode="External" /><Relationship Id="rId18" Type="http://schemas.openxmlformats.org/officeDocument/2006/relationships/hyperlink" Target="https://podminky.urs.cz/item/CS_URS_2021_02/132454101" TargetMode="External" /><Relationship Id="rId19" Type="http://schemas.openxmlformats.org/officeDocument/2006/relationships/hyperlink" Target="https://podminky.urs.cz/item/CS_URS_2021_02/132454201" TargetMode="External" /><Relationship Id="rId20" Type="http://schemas.openxmlformats.org/officeDocument/2006/relationships/hyperlink" Target="https://podminky.urs.cz/item/CS_URS_2021_02/151101101" TargetMode="External" /><Relationship Id="rId21" Type="http://schemas.openxmlformats.org/officeDocument/2006/relationships/hyperlink" Target="https://podminky.urs.cz/item/CS_URS_2021_02/151101102" TargetMode="External" /><Relationship Id="rId22" Type="http://schemas.openxmlformats.org/officeDocument/2006/relationships/hyperlink" Target="https://podminky.urs.cz/item/CS_URS_2021_02/151101111" TargetMode="External" /><Relationship Id="rId23" Type="http://schemas.openxmlformats.org/officeDocument/2006/relationships/hyperlink" Target="https://podminky.urs.cz/item/CS_URS_2021_02/151101112" TargetMode="External" /><Relationship Id="rId24" Type="http://schemas.openxmlformats.org/officeDocument/2006/relationships/hyperlink" Target="https://podminky.urs.cz/item/CS_URS_2021_02/162351123" TargetMode="External" /><Relationship Id="rId25" Type="http://schemas.openxmlformats.org/officeDocument/2006/relationships/hyperlink" Target="https://podminky.urs.cz/item/CS_URS_2021_02/162751115" TargetMode="External" /><Relationship Id="rId26" Type="http://schemas.openxmlformats.org/officeDocument/2006/relationships/hyperlink" Target="https://podminky.urs.cz/item/CS_URS_2021_02/162751135" TargetMode="External" /><Relationship Id="rId27" Type="http://schemas.openxmlformats.org/officeDocument/2006/relationships/hyperlink" Target="https://podminky.urs.cz/item/CS_URS_2021_02/167151102" TargetMode="External" /><Relationship Id="rId28" Type="http://schemas.openxmlformats.org/officeDocument/2006/relationships/hyperlink" Target="https://podminky.urs.cz/item/CS_URS_2021_02/171151103" TargetMode="External" /><Relationship Id="rId29" Type="http://schemas.openxmlformats.org/officeDocument/2006/relationships/hyperlink" Target="https://podminky.urs.cz/item/CS_URS_2021_02/1712012-kam" TargetMode="External" /><Relationship Id="rId30" Type="http://schemas.openxmlformats.org/officeDocument/2006/relationships/hyperlink" Target="https://podminky.urs.cz/item/CS_URS_2021_02/171251201" TargetMode="External" /><Relationship Id="rId31" Type="http://schemas.openxmlformats.org/officeDocument/2006/relationships/hyperlink" Target="https://podminky.urs.cz/item/CS_URS_2021_02/174101101" TargetMode="External" /><Relationship Id="rId32" Type="http://schemas.openxmlformats.org/officeDocument/2006/relationships/hyperlink" Target="https://podminky.urs.cz/item/CS_URS_2021_02/58344171" TargetMode="External" /><Relationship Id="rId33" Type="http://schemas.openxmlformats.org/officeDocument/2006/relationships/hyperlink" Target="https://podminky.urs.cz/item/CS_URS_2021_02/174151101" TargetMode="External" /><Relationship Id="rId34" Type="http://schemas.openxmlformats.org/officeDocument/2006/relationships/hyperlink" Target="https://podminky.urs.cz/item/CS_URS_2021_02/175151101" TargetMode="External" /><Relationship Id="rId35" Type="http://schemas.openxmlformats.org/officeDocument/2006/relationships/hyperlink" Target="https://podminky.urs.cz/item/CS_URS_2021_02/583373030" TargetMode="External" /><Relationship Id="rId36" Type="http://schemas.openxmlformats.org/officeDocument/2006/relationships/hyperlink" Target="https://podminky.urs.cz/item/CS_URS_2021_02/212751101" TargetMode="External" /><Relationship Id="rId37" Type="http://schemas.openxmlformats.org/officeDocument/2006/relationships/hyperlink" Target="https://podminky.urs.cz/item/CS_URS_2021_02/359901111" TargetMode="External" /><Relationship Id="rId38" Type="http://schemas.openxmlformats.org/officeDocument/2006/relationships/hyperlink" Target="https://podminky.urs.cz/item/CS_URS_2021_02/451541111" TargetMode="External" /><Relationship Id="rId39" Type="http://schemas.openxmlformats.org/officeDocument/2006/relationships/hyperlink" Target="https://podminky.urs.cz/item/CS_URS_2021_02/452312131" TargetMode="External" /><Relationship Id="rId40" Type="http://schemas.openxmlformats.org/officeDocument/2006/relationships/hyperlink" Target="https://podminky.urs.cz/item/CS_URS_2021_02/452321131" TargetMode="External" /><Relationship Id="rId41" Type="http://schemas.openxmlformats.org/officeDocument/2006/relationships/hyperlink" Target="https://podminky.urs.cz/item/CS_URS_2021_02/452351101.1" TargetMode="External" /><Relationship Id="rId42" Type="http://schemas.openxmlformats.org/officeDocument/2006/relationships/hyperlink" Target="https://podminky.urs.cz/item/CS_URS_2021_02/452368211" TargetMode="External" /><Relationship Id="rId43" Type="http://schemas.openxmlformats.org/officeDocument/2006/relationships/hyperlink" Target="https://podminky.urs.cz/item/CS_URS_2021_02/564782111" TargetMode="External" /><Relationship Id="rId44" Type="http://schemas.openxmlformats.org/officeDocument/2006/relationships/hyperlink" Target="https://podminky.urs.cz/item/CS_URS_2021_02/564861111" TargetMode="External" /><Relationship Id="rId45" Type="http://schemas.openxmlformats.org/officeDocument/2006/relationships/hyperlink" Target="https://podminky.urs.cz/item/CS_URS_2021_02/564871116" TargetMode="External" /><Relationship Id="rId46" Type="http://schemas.openxmlformats.org/officeDocument/2006/relationships/hyperlink" Target="https://podminky.urs.cz/item/CS_URS_2021_02/564911511" TargetMode="External" /><Relationship Id="rId47" Type="http://schemas.openxmlformats.org/officeDocument/2006/relationships/hyperlink" Target="https://podminky.urs.cz/item/CS_URS_2021_02/565155111" TargetMode="External" /><Relationship Id="rId48" Type="http://schemas.openxmlformats.org/officeDocument/2006/relationships/hyperlink" Target="https://podminky.urs.cz/item/CS_URS_2021_02/567122112" TargetMode="External" /><Relationship Id="rId49" Type="http://schemas.openxmlformats.org/officeDocument/2006/relationships/hyperlink" Target="https://podminky.urs.cz/item/CS_URS_2021_02/573211112" TargetMode="External" /><Relationship Id="rId50" Type="http://schemas.openxmlformats.org/officeDocument/2006/relationships/hyperlink" Target="https://podminky.urs.cz/item/CS_URS_2021_02/577134131" TargetMode="External" /><Relationship Id="rId51" Type="http://schemas.openxmlformats.org/officeDocument/2006/relationships/hyperlink" Target="https://podminky.urs.cz/item/CS_URS_2021_02/577143121" TargetMode="External" /><Relationship Id="rId52" Type="http://schemas.openxmlformats.org/officeDocument/2006/relationships/hyperlink" Target="https://podminky.urs.cz/item/CS_URS_2021_02/831312121" TargetMode="External" /><Relationship Id="rId53" Type="http://schemas.openxmlformats.org/officeDocument/2006/relationships/hyperlink" Target="https://podminky.urs.cz/item/CS_URS_2021_02/59710675" TargetMode="External" /><Relationship Id="rId54" Type="http://schemas.openxmlformats.org/officeDocument/2006/relationships/hyperlink" Target="https://podminky.urs.cz/item/CS_URS_2021_02/831352121" TargetMode="External" /><Relationship Id="rId55" Type="http://schemas.openxmlformats.org/officeDocument/2006/relationships/hyperlink" Target="https://podminky.urs.cz/item/CS_URS_2021_02/59710703" TargetMode="External" /><Relationship Id="rId56" Type="http://schemas.openxmlformats.org/officeDocument/2006/relationships/hyperlink" Target="https://podminky.urs.cz/item/CS_URS_2021_02/877315211" TargetMode="External" /><Relationship Id="rId57" Type="http://schemas.openxmlformats.org/officeDocument/2006/relationships/hyperlink" Target="https://podminky.urs.cz/item/CS_URS_2021_02/28611528" TargetMode="External" /><Relationship Id="rId58" Type="http://schemas.openxmlformats.org/officeDocument/2006/relationships/hyperlink" Target="https://podminky.urs.cz/item/CS_URS_2021_02/877355211" TargetMode="External" /><Relationship Id="rId59" Type="http://schemas.openxmlformats.org/officeDocument/2006/relationships/hyperlink" Target="https://podminky.urs.cz/item/CS_URS_2021_02/28611530" TargetMode="External" /><Relationship Id="rId60" Type="http://schemas.openxmlformats.org/officeDocument/2006/relationships/hyperlink" Target="https://podminky.urs.cz/item/CS_URS_2021_02/892312121" TargetMode="External" /><Relationship Id="rId61" Type="http://schemas.openxmlformats.org/officeDocument/2006/relationships/hyperlink" Target="https://podminky.urs.cz/item/CS_URS_2021_02/892352121" TargetMode="External" /><Relationship Id="rId62" Type="http://schemas.openxmlformats.org/officeDocument/2006/relationships/hyperlink" Target="https://podminky.urs.cz/item/CS_URS_2021_02/894812001" TargetMode="External" /><Relationship Id="rId63" Type="http://schemas.openxmlformats.org/officeDocument/2006/relationships/hyperlink" Target="https://podminky.urs.cz/item/CS_URS_2021_02/894812006" TargetMode="External" /><Relationship Id="rId64" Type="http://schemas.openxmlformats.org/officeDocument/2006/relationships/hyperlink" Target="https://podminky.urs.cz/item/CS_URS_2021_02/894812033" TargetMode="External" /><Relationship Id="rId65" Type="http://schemas.openxmlformats.org/officeDocument/2006/relationships/hyperlink" Target="https://podminky.urs.cz/item/CS_URS_2021_02/894812041" TargetMode="External" /><Relationship Id="rId66" Type="http://schemas.openxmlformats.org/officeDocument/2006/relationships/hyperlink" Target="https://podminky.urs.cz/item/CS_URS_2021_02/894812063" TargetMode="External" /><Relationship Id="rId67" Type="http://schemas.openxmlformats.org/officeDocument/2006/relationships/hyperlink" Target="https://podminky.urs.cz/item/CS_URS_2021_02/919112232" TargetMode="External" /><Relationship Id="rId68" Type="http://schemas.openxmlformats.org/officeDocument/2006/relationships/hyperlink" Target="https://podminky.urs.cz/item/CS_URS_2021_02/919121131" TargetMode="External" /><Relationship Id="rId69" Type="http://schemas.openxmlformats.org/officeDocument/2006/relationships/hyperlink" Target="https://podminky.urs.cz/item/CS_URS_2021_02/919735111" TargetMode="External" /><Relationship Id="rId70" Type="http://schemas.openxmlformats.org/officeDocument/2006/relationships/hyperlink" Target="https://podminky.urs.cz/item/CS_URS_2021_02/919735112" TargetMode="External" /><Relationship Id="rId71" Type="http://schemas.openxmlformats.org/officeDocument/2006/relationships/hyperlink" Target="https://podminky.urs.cz/item/CS_URS_2021_02/997221551" TargetMode="External" /><Relationship Id="rId72" Type="http://schemas.openxmlformats.org/officeDocument/2006/relationships/hyperlink" Target="https://podminky.urs.cz/item/CS_URS_2021_02/997221559" TargetMode="External" /><Relationship Id="rId73" Type="http://schemas.openxmlformats.org/officeDocument/2006/relationships/hyperlink" Target="https://podminky.urs.cz/item/CS_URS_2021_02/997221561" TargetMode="External" /><Relationship Id="rId74" Type="http://schemas.openxmlformats.org/officeDocument/2006/relationships/hyperlink" Target="https://podminky.urs.cz/item/CS_URS_2021_02/997221569" TargetMode="External" /><Relationship Id="rId75" Type="http://schemas.openxmlformats.org/officeDocument/2006/relationships/hyperlink" Target="https://podminky.urs.cz/item/CS_URS_2021_02/9972216-asf" TargetMode="External" /><Relationship Id="rId76" Type="http://schemas.openxmlformats.org/officeDocument/2006/relationships/hyperlink" Target="https://podminky.urs.cz/item/CS_URS_2021_02/9972216-bet" TargetMode="External" /><Relationship Id="rId77" Type="http://schemas.openxmlformats.org/officeDocument/2006/relationships/hyperlink" Target="https://podminky.urs.cz/item/CS_URS_2021_02/9972216-kam" TargetMode="External" /><Relationship Id="rId78" Type="http://schemas.openxmlformats.org/officeDocument/2006/relationships/hyperlink" Target="https://podminky.urs.cz/item/CS_URS_2021_02/998275101" TargetMode="External" /><Relationship Id="rId79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030001000" TargetMode="External" /><Relationship Id="rId2" Type="http://schemas.openxmlformats.org/officeDocument/2006/relationships/hyperlink" Target="https://podminky.urs.cz/item/CS_URS_2021_02/012103000" TargetMode="External" /><Relationship Id="rId3" Type="http://schemas.openxmlformats.org/officeDocument/2006/relationships/hyperlink" Target="https://podminky.urs.cz/item/CS_URS_2021_02/012203000" TargetMode="External" /><Relationship Id="rId4" Type="http://schemas.openxmlformats.org/officeDocument/2006/relationships/hyperlink" Target="https://podminky.urs.cz/item/CS_URS_2021_02/012303000" TargetMode="External" /><Relationship Id="rId5" Type="http://schemas.openxmlformats.org/officeDocument/2006/relationships/hyperlink" Target="https://podminky.urs.cz/item/CS_URS_2021_02/013244000" TargetMode="External" /><Relationship Id="rId6" Type="http://schemas.openxmlformats.org/officeDocument/2006/relationships/hyperlink" Target="https://podminky.urs.cz/item/CS_URS_2021_02/013254000" TargetMode="External" /><Relationship Id="rId7" Type="http://schemas.openxmlformats.org/officeDocument/2006/relationships/hyperlink" Target="https://podminky.urs.cz/item/CS_URS_2021_02/043134000" TargetMode="External" /><Relationship Id="rId8" Type="http://schemas.openxmlformats.org/officeDocument/2006/relationships/hyperlink" Target="https://podminky.urs.cz/item/CS_URS_2021_02/073002000" TargetMode="External" /><Relationship Id="rId9" Type="http://schemas.openxmlformats.org/officeDocument/2006/relationships/hyperlink" Target="https://podminky.urs.cz/item/CS_URS_2021_02/090001000" TargetMode="External" /><Relationship Id="rId10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30</v>
      </c>
      <c r="AL11" s="24"/>
      <c r="AM11" s="24"/>
      <c r="AN11" s="29" t="s">
        <v>31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32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33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33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30</v>
      </c>
      <c r="AL14" s="24"/>
      <c r="AM14" s="24"/>
      <c r="AN14" s="36" t="s">
        <v>33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35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36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30</v>
      </c>
      <c r="AL17" s="24"/>
      <c r="AM17" s="24"/>
      <c r="AN17" s="29" t="s">
        <v>37</v>
      </c>
      <c r="AO17" s="24"/>
      <c r="AP17" s="24"/>
      <c r="AQ17" s="24"/>
      <c r="AR17" s="22"/>
      <c r="BE17" s="33"/>
      <c r="BS17" s="19" t="s">
        <v>38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35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30</v>
      </c>
      <c r="AL20" s="24"/>
      <c r="AM20" s="24"/>
      <c r="AN20" s="29" t="s">
        <v>37</v>
      </c>
      <c r="AO20" s="24"/>
      <c r="AP20" s="24"/>
      <c r="AQ20" s="24"/>
      <c r="AR20" s="22"/>
      <c r="BE20" s="33"/>
      <c r="BS20" s="19" t="s">
        <v>38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8" t="s">
        <v>41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42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43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44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45</v>
      </c>
      <c r="AL28" s="47"/>
      <c r="AM28" s="47"/>
      <c r="AN28" s="47"/>
      <c r="AO28" s="47"/>
      <c r="AP28" s="42"/>
      <c r="AQ28" s="42"/>
      <c r="AR28" s="46"/>
      <c r="BE28" s="33"/>
    </row>
    <row r="29" s="3" customFormat="1" ht="14.4" customHeight="1">
      <c r="A29" s="3"/>
      <c r="B29" s="48"/>
      <c r="C29" s="49"/>
      <c r="D29" s="34" t="s">
        <v>46</v>
      </c>
      <c r="E29" s="49"/>
      <c r="F29" s="34" t="s">
        <v>47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4" t="s">
        <v>48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4" t="s">
        <v>49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4" t="s">
        <v>50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51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52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53</v>
      </c>
      <c r="U35" s="56"/>
      <c r="V35" s="56"/>
      <c r="W35" s="56"/>
      <c r="X35" s="58" t="s">
        <v>54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5" t="s">
        <v>55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201710520-VOLG-prip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Volgogradská ulice, Liberec, Prodloužení splaškové kanalizace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Liberec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 "","",AN8)</f>
        <v>21. 10. 2021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Statutární město Liberec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34</v>
      </c>
      <c r="AJ49" s="42"/>
      <c r="AK49" s="42"/>
      <c r="AL49" s="42"/>
      <c r="AM49" s="75" t="str">
        <f>IF(E17="","",E17)</f>
        <v>SNOWPLAN, spol. s r.o.</v>
      </c>
      <c r="AN49" s="66"/>
      <c r="AO49" s="66"/>
      <c r="AP49" s="66"/>
      <c r="AQ49" s="42"/>
      <c r="AR49" s="46"/>
      <c r="AS49" s="76" t="s">
        <v>56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4" t="s">
        <v>32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39</v>
      </c>
      <c r="AJ50" s="42"/>
      <c r="AK50" s="42"/>
      <c r="AL50" s="42"/>
      <c r="AM50" s="75" t="str">
        <f>IF(E20="","",E20)</f>
        <v>SNOWPLAN, spol. s 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57</v>
      </c>
      <c r="D52" s="89"/>
      <c r="E52" s="89"/>
      <c r="F52" s="89"/>
      <c r="G52" s="89"/>
      <c r="H52" s="90"/>
      <c r="I52" s="91" t="s">
        <v>58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59</v>
      </c>
      <c r="AH52" s="89"/>
      <c r="AI52" s="89"/>
      <c r="AJ52" s="89"/>
      <c r="AK52" s="89"/>
      <c r="AL52" s="89"/>
      <c r="AM52" s="89"/>
      <c r="AN52" s="91" t="s">
        <v>60</v>
      </c>
      <c r="AO52" s="89"/>
      <c r="AP52" s="89"/>
      <c r="AQ52" s="93" t="s">
        <v>61</v>
      </c>
      <c r="AR52" s="46"/>
      <c r="AS52" s="94" t="s">
        <v>62</v>
      </c>
      <c r="AT52" s="95" t="s">
        <v>63</v>
      </c>
      <c r="AU52" s="95" t="s">
        <v>64</v>
      </c>
      <c r="AV52" s="95" t="s">
        <v>65</v>
      </c>
      <c r="AW52" s="95" t="s">
        <v>66</v>
      </c>
      <c r="AX52" s="95" t="s">
        <v>67</v>
      </c>
      <c r="AY52" s="95" t="s">
        <v>68</v>
      </c>
      <c r="AZ52" s="95" t="s">
        <v>69</v>
      </c>
      <c r="BA52" s="95" t="s">
        <v>70</v>
      </c>
      <c r="BB52" s="95" t="s">
        <v>71</v>
      </c>
      <c r="BC52" s="95" t="s">
        <v>72</v>
      </c>
      <c r="BD52" s="96" t="s">
        <v>73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75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76</v>
      </c>
      <c r="BT54" s="111" t="s">
        <v>77</v>
      </c>
      <c r="BU54" s="112" t="s">
        <v>78</v>
      </c>
      <c r="BV54" s="111" t="s">
        <v>79</v>
      </c>
      <c r="BW54" s="111" t="s">
        <v>5</v>
      </c>
      <c r="BX54" s="111" t="s">
        <v>80</v>
      </c>
      <c r="CL54" s="111" t="s">
        <v>19</v>
      </c>
    </row>
    <row r="55" s="7" customFormat="1" ht="24.75" customHeight="1">
      <c r="A55" s="113" t="s">
        <v>81</v>
      </c>
      <c r="B55" s="114"/>
      <c r="C55" s="115"/>
      <c r="D55" s="116" t="s">
        <v>82</v>
      </c>
      <c r="E55" s="116"/>
      <c r="F55" s="116"/>
      <c r="G55" s="116"/>
      <c r="H55" s="116"/>
      <c r="I55" s="117"/>
      <c r="J55" s="116" t="s">
        <v>83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SO 310.1 - splaškové...'!J30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84</v>
      </c>
      <c r="AR55" s="120"/>
      <c r="AS55" s="121">
        <v>0</v>
      </c>
      <c r="AT55" s="122">
        <f>ROUND(SUM(AV55:AW55),2)</f>
        <v>0</v>
      </c>
      <c r="AU55" s="123">
        <f>'01 - SO 310.1 - splaškové...'!P89</f>
        <v>0</v>
      </c>
      <c r="AV55" s="122">
        <f>'01 - SO 310.1 - splaškové...'!J33</f>
        <v>0</v>
      </c>
      <c r="AW55" s="122">
        <f>'01 - SO 310.1 - splaškové...'!J34</f>
        <v>0</v>
      </c>
      <c r="AX55" s="122">
        <f>'01 - SO 310.1 - splaškové...'!J35</f>
        <v>0</v>
      </c>
      <c r="AY55" s="122">
        <f>'01 - SO 310.1 - splaškové...'!J36</f>
        <v>0</v>
      </c>
      <c r="AZ55" s="122">
        <f>'01 - SO 310.1 - splaškové...'!F33</f>
        <v>0</v>
      </c>
      <c r="BA55" s="122">
        <f>'01 - SO 310.1 - splaškové...'!F34</f>
        <v>0</v>
      </c>
      <c r="BB55" s="122">
        <f>'01 - SO 310.1 - splaškové...'!F35</f>
        <v>0</v>
      </c>
      <c r="BC55" s="122">
        <f>'01 - SO 310.1 - splaškové...'!F36</f>
        <v>0</v>
      </c>
      <c r="BD55" s="124">
        <f>'01 - SO 310.1 - splaškové...'!F37</f>
        <v>0</v>
      </c>
      <c r="BE55" s="7"/>
      <c r="BT55" s="125" t="s">
        <v>85</v>
      </c>
      <c r="BV55" s="125" t="s">
        <v>79</v>
      </c>
      <c r="BW55" s="125" t="s">
        <v>86</v>
      </c>
      <c r="BX55" s="125" t="s">
        <v>5</v>
      </c>
      <c r="CL55" s="125" t="s">
        <v>19</v>
      </c>
      <c r="CM55" s="125" t="s">
        <v>87</v>
      </c>
    </row>
    <row r="56" s="7" customFormat="1" ht="24.75" customHeight="1">
      <c r="A56" s="113" t="s">
        <v>81</v>
      </c>
      <c r="B56" s="114"/>
      <c r="C56" s="115"/>
      <c r="D56" s="116" t="s">
        <v>88</v>
      </c>
      <c r="E56" s="116"/>
      <c r="F56" s="116"/>
      <c r="G56" s="116"/>
      <c r="H56" s="116"/>
      <c r="I56" s="117"/>
      <c r="J56" s="116" t="s">
        <v>89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SO 310.2 - splaškové...'!J30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84</v>
      </c>
      <c r="AR56" s="120"/>
      <c r="AS56" s="121">
        <v>0</v>
      </c>
      <c r="AT56" s="122">
        <f>ROUND(SUM(AV56:AW56),2)</f>
        <v>0</v>
      </c>
      <c r="AU56" s="123">
        <f>'02 - SO 310.2 - splaškové...'!P89</f>
        <v>0</v>
      </c>
      <c r="AV56" s="122">
        <f>'02 - SO 310.2 - splaškové...'!J33</f>
        <v>0</v>
      </c>
      <c r="AW56" s="122">
        <f>'02 - SO 310.2 - splaškové...'!J34</f>
        <v>0</v>
      </c>
      <c r="AX56" s="122">
        <f>'02 - SO 310.2 - splaškové...'!J35</f>
        <v>0</v>
      </c>
      <c r="AY56" s="122">
        <f>'02 - SO 310.2 - splaškové...'!J36</f>
        <v>0</v>
      </c>
      <c r="AZ56" s="122">
        <f>'02 - SO 310.2 - splaškové...'!F33</f>
        <v>0</v>
      </c>
      <c r="BA56" s="122">
        <f>'02 - SO 310.2 - splaškové...'!F34</f>
        <v>0</v>
      </c>
      <c r="BB56" s="122">
        <f>'02 - SO 310.2 - splaškové...'!F35</f>
        <v>0</v>
      </c>
      <c r="BC56" s="122">
        <f>'02 - SO 310.2 - splaškové...'!F36</f>
        <v>0</v>
      </c>
      <c r="BD56" s="124">
        <f>'02 - SO 310.2 - splaškové...'!F37</f>
        <v>0</v>
      </c>
      <c r="BE56" s="7"/>
      <c r="BT56" s="125" t="s">
        <v>85</v>
      </c>
      <c r="BV56" s="125" t="s">
        <v>79</v>
      </c>
      <c r="BW56" s="125" t="s">
        <v>90</v>
      </c>
      <c r="BX56" s="125" t="s">
        <v>5</v>
      </c>
      <c r="CL56" s="125" t="s">
        <v>19</v>
      </c>
      <c r="CM56" s="125" t="s">
        <v>87</v>
      </c>
    </row>
    <row r="57" s="7" customFormat="1" ht="16.5" customHeight="1">
      <c r="A57" s="113" t="s">
        <v>81</v>
      </c>
      <c r="B57" s="114"/>
      <c r="C57" s="115"/>
      <c r="D57" s="116" t="s">
        <v>91</v>
      </c>
      <c r="E57" s="116"/>
      <c r="F57" s="116"/>
      <c r="G57" s="116"/>
      <c r="H57" s="116"/>
      <c r="I57" s="117"/>
      <c r="J57" s="116" t="s">
        <v>92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VRN - Vedlejší rozpo...'!J30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84</v>
      </c>
      <c r="AR57" s="120"/>
      <c r="AS57" s="126">
        <v>0</v>
      </c>
      <c r="AT57" s="127">
        <f>ROUND(SUM(AV57:AW57),2)</f>
        <v>0</v>
      </c>
      <c r="AU57" s="128">
        <f>'03 - VRN - Vedlejší rozpo...'!P86</f>
        <v>0</v>
      </c>
      <c r="AV57" s="127">
        <f>'03 - VRN - Vedlejší rozpo...'!J33</f>
        <v>0</v>
      </c>
      <c r="AW57" s="127">
        <f>'03 - VRN - Vedlejší rozpo...'!J34</f>
        <v>0</v>
      </c>
      <c r="AX57" s="127">
        <f>'03 - VRN - Vedlejší rozpo...'!J35</f>
        <v>0</v>
      </c>
      <c r="AY57" s="127">
        <f>'03 - VRN - Vedlejší rozpo...'!J36</f>
        <v>0</v>
      </c>
      <c r="AZ57" s="127">
        <f>'03 - VRN - Vedlejší rozpo...'!F33</f>
        <v>0</v>
      </c>
      <c r="BA57" s="127">
        <f>'03 - VRN - Vedlejší rozpo...'!F34</f>
        <v>0</v>
      </c>
      <c r="BB57" s="127">
        <f>'03 - VRN - Vedlejší rozpo...'!F35</f>
        <v>0</v>
      </c>
      <c r="BC57" s="127">
        <f>'03 - VRN - Vedlejší rozpo...'!F36</f>
        <v>0</v>
      </c>
      <c r="BD57" s="129">
        <f>'03 - VRN - Vedlejší rozpo...'!F37</f>
        <v>0</v>
      </c>
      <c r="BE57" s="7"/>
      <c r="BT57" s="125" t="s">
        <v>85</v>
      </c>
      <c r="BV57" s="125" t="s">
        <v>79</v>
      </c>
      <c r="BW57" s="125" t="s">
        <v>93</v>
      </c>
      <c r="BX57" s="125" t="s">
        <v>5</v>
      </c>
      <c r="CL57" s="125" t="s">
        <v>19</v>
      </c>
      <c r="CM57" s="125" t="s">
        <v>87</v>
      </c>
    </row>
    <row r="58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="2" customFormat="1" ht="6.96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sheet="1" formatColumns="0" formatRows="0" objects="1" scenarios="1" spinCount="100000" saltValue="8VgBnMURjXvHVC7f+tW7KSF9XhX1PlL59Q1Zbwf+STxG4J1rK9o+wnLato5H8wioI7IvqtR1bqF5wQenokdqrQ==" hashValue="nKwSVMSAByluvhNPk8oC0ZfGWxqNT7vdn1vxbfofQYRw73m0cR4cMkVYvhZXtasnEyKzjOgeHvSbQ/rILQN84w==" algorithmName="SHA-512" password="CC35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 - SO 310.1 - splaškové...'!C2" display="/"/>
    <hyperlink ref="A56" location="'02 - SO 310.2 - splaškové...'!C2" display="/"/>
    <hyperlink ref="A57" location="'03 - VRN - Vedlejší rozpo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87</v>
      </c>
    </row>
    <row r="4" s="1" customFormat="1" ht="24.96" customHeight="1">
      <c r="B4" s="22"/>
      <c r="D4" s="132" t="s">
        <v>94</v>
      </c>
      <c r="L4" s="22"/>
      <c r="M4" s="13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34" t="s">
        <v>16</v>
      </c>
      <c r="L6" s="22"/>
    </row>
    <row r="7" s="1" customFormat="1" ht="16.5" customHeight="1">
      <c r="B7" s="22"/>
      <c r="E7" s="135" t="str">
        <f>'Rekapitulace stavby'!K6</f>
        <v>Volgogradská ulice, Liberec, Prodloužení splaškové kanalizace</v>
      </c>
      <c r="F7" s="134"/>
      <c r="G7" s="134"/>
      <c r="H7" s="134"/>
      <c r="L7" s="22"/>
    </row>
    <row r="8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96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75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21. 10. 2021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">
        <v>28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34" t="s">
        <v>30</v>
      </c>
      <c r="J15" s="138" t="s">
        <v>31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32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30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34</v>
      </c>
      <c r="E20" s="40"/>
      <c r="F20" s="40"/>
      <c r="G20" s="40"/>
      <c r="H20" s="40"/>
      <c r="I20" s="134" t="s">
        <v>27</v>
      </c>
      <c r="J20" s="138" t="s">
        <v>35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36</v>
      </c>
      <c r="F21" s="40"/>
      <c r="G21" s="40"/>
      <c r="H21" s="40"/>
      <c r="I21" s="134" t="s">
        <v>30</v>
      </c>
      <c r="J21" s="138" t="s">
        <v>37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39</v>
      </c>
      <c r="E23" s="40"/>
      <c r="F23" s="40"/>
      <c r="G23" s="40"/>
      <c r="H23" s="40"/>
      <c r="I23" s="134" t="s">
        <v>27</v>
      </c>
      <c r="J23" s="138" t="s">
        <v>35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36</v>
      </c>
      <c r="F24" s="40"/>
      <c r="G24" s="40"/>
      <c r="H24" s="40"/>
      <c r="I24" s="134" t="s">
        <v>30</v>
      </c>
      <c r="J24" s="138" t="s">
        <v>37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0"/>
      <c r="B27" s="141"/>
      <c r="C27" s="140"/>
      <c r="D27" s="140"/>
      <c r="E27" s="142" t="s">
        <v>75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ROUND(J89,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ROUND((SUM(BE89:BE529)),  2)</f>
        <v>0</v>
      </c>
      <c r="G33" s="40"/>
      <c r="H33" s="40"/>
      <c r="I33" s="150">
        <v>0.20999999999999999</v>
      </c>
      <c r="J33" s="149">
        <f>ROUND(((SUM(BE89:BE529))*I33),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48</v>
      </c>
      <c r="F34" s="149">
        <f>ROUND((SUM(BF89:BF529)),  2)</f>
        <v>0</v>
      </c>
      <c r="G34" s="40"/>
      <c r="H34" s="40"/>
      <c r="I34" s="150">
        <v>0.14999999999999999</v>
      </c>
      <c r="J34" s="149">
        <f>ROUND(((SUM(BF89:BF529))*I34),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49</v>
      </c>
      <c r="F35" s="149">
        <f>ROUND((SUM(BG89:BG529)),  2)</f>
        <v>0</v>
      </c>
      <c r="G35" s="40"/>
      <c r="H35" s="40"/>
      <c r="I35" s="150">
        <v>0.20999999999999999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50</v>
      </c>
      <c r="F36" s="149">
        <f>ROUND((SUM(BH89:BH529)),  2)</f>
        <v>0</v>
      </c>
      <c r="G36" s="40"/>
      <c r="H36" s="40"/>
      <c r="I36" s="150">
        <v>0.14999999999999999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51</v>
      </c>
      <c r="F37" s="149">
        <f>ROUND((SUM(BI89:BI529)),  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97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2" t="str">
        <f>E7</f>
        <v>Volgogradská ulice, Liberec, Prodloužení splaškové kanalizace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01 - SO 310.1 - splaškové kanalizační přípojky - I.etapa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22</v>
      </c>
      <c r="D52" s="42"/>
      <c r="E52" s="42"/>
      <c r="F52" s="29" t="str">
        <f>F12</f>
        <v>Liberec</v>
      </c>
      <c r="G52" s="42"/>
      <c r="H52" s="42"/>
      <c r="I52" s="34" t="s">
        <v>24</v>
      </c>
      <c r="J52" s="74" t="str">
        <f>IF(J12="","",J12)</f>
        <v>21. 10. 2021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Statutární město Liberec</v>
      </c>
      <c r="G54" s="42"/>
      <c r="H54" s="42"/>
      <c r="I54" s="34" t="s">
        <v>34</v>
      </c>
      <c r="J54" s="38" t="str">
        <f>E21</f>
        <v>SNOWPLAN,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25.6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SNOWPLAN, spol. s 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3" t="s">
        <v>98</v>
      </c>
      <c r="D57" s="164"/>
      <c r="E57" s="164"/>
      <c r="F57" s="164"/>
      <c r="G57" s="164"/>
      <c r="H57" s="164"/>
      <c r="I57" s="164"/>
      <c r="J57" s="165" t="s">
        <v>99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100</v>
      </c>
    </row>
    <row r="60" s="9" customFormat="1" ht="24.96" customHeight="1">
      <c r="A60" s="9"/>
      <c r="B60" s="167"/>
      <c r="C60" s="168"/>
      <c r="D60" s="169" t="s">
        <v>101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3"/>
      <c r="C61" s="174"/>
      <c r="D61" s="175" t="s">
        <v>102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3"/>
      <c r="C62" s="174"/>
      <c r="D62" s="175" t="s">
        <v>103</v>
      </c>
      <c r="E62" s="176"/>
      <c r="F62" s="176"/>
      <c r="G62" s="176"/>
      <c r="H62" s="176"/>
      <c r="I62" s="176"/>
      <c r="J62" s="177">
        <f>J338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3"/>
      <c r="C63" s="174"/>
      <c r="D63" s="175" t="s">
        <v>104</v>
      </c>
      <c r="E63" s="176"/>
      <c r="F63" s="176"/>
      <c r="G63" s="176"/>
      <c r="H63" s="176"/>
      <c r="I63" s="176"/>
      <c r="J63" s="177">
        <f>J346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3"/>
      <c r="C64" s="174"/>
      <c r="D64" s="175" t="s">
        <v>105</v>
      </c>
      <c r="E64" s="176"/>
      <c r="F64" s="176"/>
      <c r="G64" s="176"/>
      <c r="H64" s="176"/>
      <c r="I64" s="176"/>
      <c r="J64" s="177">
        <f>J354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3"/>
      <c r="C65" s="174"/>
      <c r="D65" s="175" t="s">
        <v>106</v>
      </c>
      <c r="E65" s="176"/>
      <c r="F65" s="176"/>
      <c r="G65" s="176"/>
      <c r="H65" s="176"/>
      <c r="I65" s="176"/>
      <c r="J65" s="177">
        <f>J387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3"/>
      <c r="C66" s="174"/>
      <c r="D66" s="175" t="s">
        <v>107</v>
      </c>
      <c r="E66" s="176"/>
      <c r="F66" s="176"/>
      <c r="G66" s="176"/>
      <c r="H66" s="176"/>
      <c r="I66" s="176"/>
      <c r="J66" s="177">
        <f>J418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3"/>
      <c r="C67" s="174"/>
      <c r="D67" s="175" t="s">
        <v>108</v>
      </c>
      <c r="E67" s="176"/>
      <c r="F67" s="176"/>
      <c r="G67" s="176"/>
      <c r="H67" s="176"/>
      <c r="I67" s="176"/>
      <c r="J67" s="177">
        <f>J471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3"/>
      <c r="C68" s="174"/>
      <c r="D68" s="175" t="s">
        <v>109</v>
      </c>
      <c r="E68" s="176"/>
      <c r="F68" s="176"/>
      <c r="G68" s="176"/>
      <c r="H68" s="176"/>
      <c r="I68" s="176"/>
      <c r="J68" s="177">
        <f>J489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3"/>
      <c r="C69" s="174"/>
      <c r="D69" s="175" t="s">
        <v>110</v>
      </c>
      <c r="E69" s="176"/>
      <c r="F69" s="176"/>
      <c r="G69" s="176"/>
      <c r="H69" s="176"/>
      <c r="I69" s="176"/>
      <c r="J69" s="177">
        <f>J525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="2" customFormat="1" ht="6.96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24.96" customHeight="1">
      <c r="A76" s="40"/>
      <c r="B76" s="41"/>
      <c r="C76" s="25" t="s">
        <v>111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6.5" customHeight="1">
      <c r="A79" s="40"/>
      <c r="B79" s="41"/>
      <c r="C79" s="42"/>
      <c r="D79" s="42"/>
      <c r="E79" s="162" t="str">
        <f>E7</f>
        <v>Volgogradská ulice, Liberec, Prodloužení splaškové kanalizace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95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71" t="str">
        <f>E9</f>
        <v>01 - SO 310.1 - splaškové kanalizační přípojky - I.etapa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22</v>
      </c>
      <c r="D83" s="42"/>
      <c r="E83" s="42"/>
      <c r="F83" s="29" t="str">
        <f>F12</f>
        <v>Liberec</v>
      </c>
      <c r="G83" s="42"/>
      <c r="H83" s="42"/>
      <c r="I83" s="34" t="s">
        <v>24</v>
      </c>
      <c r="J83" s="74" t="str">
        <f>IF(J12="","",J12)</f>
        <v>21. 10. 2021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6.96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25.65" customHeight="1">
      <c r="A85" s="40"/>
      <c r="B85" s="41"/>
      <c r="C85" s="34" t="s">
        <v>26</v>
      </c>
      <c r="D85" s="42"/>
      <c r="E85" s="42"/>
      <c r="F85" s="29" t="str">
        <f>E15</f>
        <v>Statutární město Liberec</v>
      </c>
      <c r="G85" s="42"/>
      <c r="H85" s="42"/>
      <c r="I85" s="34" t="s">
        <v>34</v>
      </c>
      <c r="J85" s="38" t="str">
        <f>E21</f>
        <v>SNOWPLAN, spol. s r.o.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25.65" customHeight="1">
      <c r="A86" s="40"/>
      <c r="B86" s="41"/>
      <c r="C86" s="34" t="s">
        <v>32</v>
      </c>
      <c r="D86" s="42"/>
      <c r="E86" s="42"/>
      <c r="F86" s="29" t="str">
        <f>IF(E18="","",E18)</f>
        <v>Vyplň údaj</v>
      </c>
      <c r="G86" s="42"/>
      <c r="H86" s="42"/>
      <c r="I86" s="34" t="s">
        <v>39</v>
      </c>
      <c r="J86" s="38" t="str">
        <f>E24</f>
        <v>SNOWPLAN, spol. s r.o.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0.32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11" customFormat="1" ht="29.28" customHeight="1">
      <c r="A88" s="179"/>
      <c r="B88" s="180"/>
      <c r="C88" s="181" t="s">
        <v>112</v>
      </c>
      <c r="D88" s="182" t="s">
        <v>61</v>
      </c>
      <c r="E88" s="182" t="s">
        <v>57</v>
      </c>
      <c r="F88" s="182" t="s">
        <v>58</v>
      </c>
      <c r="G88" s="182" t="s">
        <v>113</v>
      </c>
      <c r="H88" s="182" t="s">
        <v>114</v>
      </c>
      <c r="I88" s="182" t="s">
        <v>115</v>
      </c>
      <c r="J88" s="182" t="s">
        <v>99</v>
      </c>
      <c r="K88" s="183" t="s">
        <v>116</v>
      </c>
      <c r="L88" s="184"/>
      <c r="M88" s="94" t="s">
        <v>75</v>
      </c>
      <c r="N88" s="95" t="s">
        <v>46</v>
      </c>
      <c r="O88" s="95" t="s">
        <v>117</v>
      </c>
      <c r="P88" s="95" t="s">
        <v>118</v>
      </c>
      <c r="Q88" s="95" t="s">
        <v>119</v>
      </c>
      <c r="R88" s="95" t="s">
        <v>120</v>
      </c>
      <c r="S88" s="95" t="s">
        <v>121</v>
      </c>
      <c r="T88" s="96" t="s">
        <v>122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="2" customFormat="1" ht="22.8" customHeight="1">
      <c r="A89" s="40"/>
      <c r="B89" s="41"/>
      <c r="C89" s="101" t="s">
        <v>123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</f>
        <v>0</v>
      </c>
      <c r="Q89" s="98"/>
      <c r="R89" s="187">
        <f>R90</f>
        <v>9.9384807899999998</v>
      </c>
      <c r="S89" s="98"/>
      <c r="T89" s="188">
        <f>T90</f>
        <v>35.904512000000004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76</v>
      </c>
      <c r="AU89" s="19" t="s">
        <v>100</v>
      </c>
      <c r="BK89" s="189">
        <f>BK90</f>
        <v>0</v>
      </c>
    </row>
    <row r="90" s="12" customFormat="1" ht="25.92" customHeight="1">
      <c r="A90" s="12"/>
      <c r="B90" s="190"/>
      <c r="C90" s="191"/>
      <c r="D90" s="192" t="s">
        <v>76</v>
      </c>
      <c r="E90" s="193" t="s">
        <v>124</v>
      </c>
      <c r="F90" s="193" t="s">
        <v>125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P91+P338+P346+P354+P387+P418+P471+P489+P525</f>
        <v>0</v>
      </c>
      <c r="Q90" s="198"/>
      <c r="R90" s="199">
        <f>R91+R338+R346+R354+R387+R418+R471+R489+R525</f>
        <v>9.9384807899999998</v>
      </c>
      <c r="S90" s="198"/>
      <c r="T90" s="200">
        <f>T91+T338+T346+T354+T387+T418+T471+T489+T525</f>
        <v>35.904512000000004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85</v>
      </c>
      <c r="AT90" s="202" t="s">
        <v>76</v>
      </c>
      <c r="AU90" s="202" t="s">
        <v>77</v>
      </c>
      <c r="AY90" s="201" t="s">
        <v>126</v>
      </c>
      <c r="BK90" s="203">
        <f>BK91+BK338+BK346+BK354+BK387+BK418+BK471+BK489+BK525</f>
        <v>0</v>
      </c>
    </row>
    <row r="91" s="12" customFormat="1" ht="22.8" customHeight="1">
      <c r="A91" s="12"/>
      <c r="B91" s="190"/>
      <c r="C91" s="191"/>
      <c r="D91" s="192" t="s">
        <v>76</v>
      </c>
      <c r="E91" s="204" t="s">
        <v>85</v>
      </c>
      <c r="F91" s="204" t="s">
        <v>127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SUM(P92:P337)</f>
        <v>0</v>
      </c>
      <c r="Q91" s="198"/>
      <c r="R91" s="199">
        <f>SUM(R92:R337)</f>
        <v>1.97170435</v>
      </c>
      <c r="S91" s="198"/>
      <c r="T91" s="200">
        <f>SUM(T92:T337)</f>
        <v>35.904512000000004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85</v>
      </c>
      <c r="AT91" s="202" t="s">
        <v>76</v>
      </c>
      <c r="AU91" s="202" t="s">
        <v>85</v>
      </c>
      <c r="AY91" s="201" t="s">
        <v>126</v>
      </c>
      <c r="BK91" s="203">
        <f>SUM(BK92:BK337)</f>
        <v>0</v>
      </c>
    </row>
    <row r="92" s="2" customFormat="1" ht="16.5" customHeight="1">
      <c r="A92" s="40"/>
      <c r="B92" s="41"/>
      <c r="C92" s="206" t="s">
        <v>85</v>
      </c>
      <c r="D92" s="206" t="s">
        <v>128</v>
      </c>
      <c r="E92" s="207" t="s">
        <v>129</v>
      </c>
      <c r="F92" s="208" t="s">
        <v>130</v>
      </c>
      <c r="G92" s="209" t="s">
        <v>131</v>
      </c>
      <c r="H92" s="210">
        <v>32.840000000000003</v>
      </c>
      <c r="I92" s="211"/>
      <c r="J92" s="212">
        <f>ROUND(I92*H92,2)</f>
        <v>0</v>
      </c>
      <c r="K92" s="208" t="s">
        <v>132</v>
      </c>
      <c r="L92" s="46"/>
      <c r="M92" s="213" t="s">
        <v>75</v>
      </c>
      <c r="N92" s="214" t="s">
        <v>47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0.28999999999999998</v>
      </c>
      <c r="T92" s="216">
        <f>S92*H92</f>
        <v>9.5236000000000001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133</v>
      </c>
      <c r="AT92" s="217" t="s">
        <v>128</v>
      </c>
      <c r="AU92" s="217" t="s">
        <v>87</v>
      </c>
      <c r="AY92" s="19" t="s">
        <v>126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85</v>
      </c>
      <c r="BK92" s="218">
        <f>ROUND(I92*H92,2)</f>
        <v>0</v>
      </c>
      <c r="BL92" s="19" t="s">
        <v>133</v>
      </c>
      <c r="BM92" s="217" t="s">
        <v>134</v>
      </c>
    </row>
    <row r="93" s="2" customFormat="1">
      <c r="A93" s="40"/>
      <c r="B93" s="41"/>
      <c r="C93" s="42"/>
      <c r="D93" s="219" t="s">
        <v>135</v>
      </c>
      <c r="E93" s="42"/>
      <c r="F93" s="220" t="s">
        <v>136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135</v>
      </c>
      <c r="AU93" s="19" t="s">
        <v>87</v>
      </c>
    </row>
    <row r="94" s="2" customFormat="1">
      <c r="A94" s="40"/>
      <c r="B94" s="41"/>
      <c r="C94" s="42"/>
      <c r="D94" s="224" t="s">
        <v>137</v>
      </c>
      <c r="E94" s="42"/>
      <c r="F94" s="225" t="s">
        <v>138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137</v>
      </c>
      <c r="AU94" s="19" t="s">
        <v>87</v>
      </c>
    </row>
    <row r="95" s="13" customFormat="1">
      <c r="A95" s="13"/>
      <c r="B95" s="226"/>
      <c r="C95" s="227"/>
      <c r="D95" s="219" t="s">
        <v>139</v>
      </c>
      <c r="E95" s="228" t="s">
        <v>75</v>
      </c>
      <c r="F95" s="229" t="s">
        <v>140</v>
      </c>
      <c r="G95" s="227"/>
      <c r="H95" s="230">
        <v>28.879999999999999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139</v>
      </c>
      <c r="AU95" s="236" t="s">
        <v>87</v>
      </c>
      <c r="AV95" s="13" t="s">
        <v>87</v>
      </c>
      <c r="AW95" s="13" t="s">
        <v>38</v>
      </c>
      <c r="AX95" s="13" t="s">
        <v>77</v>
      </c>
      <c r="AY95" s="236" t="s">
        <v>126</v>
      </c>
    </row>
    <row r="96" s="13" customFormat="1">
      <c r="A96" s="13"/>
      <c r="B96" s="226"/>
      <c r="C96" s="227"/>
      <c r="D96" s="219" t="s">
        <v>139</v>
      </c>
      <c r="E96" s="228" t="s">
        <v>75</v>
      </c>
      <c r="F96" s="229" t="s">
        <v>141</v>
      </c>
      <c r="G96" s="227"/>
      <c r="H96" s="230">
        <v>3.96</v>
      </c>
      <c r="I96" s="231"/>
      <c r="J96" s="227"/>
      <c r="K96" s="227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139</v>
      </c>
      <c r="AU96" s="236" t="s">
        <v>87</v>
      </c>
      <c r="AV96" s="13" t="s">
        <v>87</v>
      </c>
      <c r="AW96" s="13" t="s">
        <v>38</v>
      </c>
      <c r="AX96" s="13" t="s">
        <v>77</v>
      </c>
      <c r="AY96" s="236" t="s">
        <v>126</v>
      </c>
    </row>
    <row r="97" s="14" customFormat="1">
      <c r="A97" s="14"/>
      <c r="B97" s="237"/>
      <c r="C97" s="238"/>
      <c r="D97" s="219" t="s">
        <v>139</v>
      </c>
      <c r="E97" s="239" t="s">
        <v>75</v>
      </c>
      <c r="F97" s="240" t="s">
        <v>142</v>
      </c>
      <c r="G97" s="238"/>
      <c r="H97" s="241">
        <v>32.839999999999996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7" t="s">
        <v>139</v>
      </c>
      <c r="AU97" s="247" t="s">
        <v>87</v>
      </c>
      <c r="AV97" s="14" t="s">
        <v>133</v>
      </c>
      <c r="AW97" s="14" t="s">
        <v>38</v>
      </c>
      <c r="AX97" s="14" t="s">
        <v>85</v>
      </c>
      <c r="AY97" s="247" t="s">
        <v>126</v>
      </c>
    </row>
    <row r="98" s="2" customFormat="1" ht="16.5" customHeight="1">
      <c r="A98" s="40"/>
      <c r="B98" s="41"/>
      <c r="C98" s="206" t="s">
        <v>87</v>
      </c>
      <c r="D98" s="206" t="s">
        <v>128</v>
      </c>
      <c r="E98" s="207" t="s">
        <v>143</v>
      </c>
      <c r="F98" s="208" t="s">
        <v>144</v>
      </c>
      <c r="G98" s="209" t="s">
        <v>131</v>
      </c>
      <c r="H98" s="210">
        <v>73.340000000000003</v>
      </c>
      <c r="I98" s="211"/>
      <c r="J98" s="212">
        <f>ROUND(I98*H98,2)</f>
        <v>0</v>
      </c>
      <c r="K98" s="208" t="s">
        <v>132</v>
      </c>
      <c r="L98" s="46"/>
      <c r="M98" s="213" t="s">
        <v>75</v>
      </c>
      <c r="N98" s="214" t="s">
        <v>47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0.098000000000000004</v>
      </c>
      <c r="T98" s="216">
        <f>S98*H98</f>
        <v>7.1873200000000006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133</v>
      </c>
      <c r="AT98" s="217" t="s">
        <v>128</v>
      </c>
      <c r="AU98" s="217" t="s">
        <v>87</v>
      </c>
      <c r="AY98" s="19" t="s">
        <v>126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85</v>
      </c>
      <c r="BK98" s="218">
        <f>ROUND(I98*H98,2)</f>
        <v>0</v>
      </c>
      <c r="BL98" s="19" t="s">
        <v>133</v>
      </c>
      <c r="BM98" s="217" t="s">
        <v>145</v>
      </c>
    </row>
    <row r="99" s="2" customFormat="1">
      <c r="A99" s="40"/>
      <c r="B99" s="41"/>
      <c r="C99" s="42"/>
      <c r="D99" s="219" t="s">
        <v>135</v>
      </c>
      <c r="E99" s="42"/>
      <c r="F99" s="220" t="s">
        <v>146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135</v>
      </c>
      <c r="AU99" s="19" t="s">
        <v>87</v>
      </c>
    </row>
    <row r="100" s="2" customFormat="1">
      <c r="A100" s="40"/>
      <c r="B100" s="41"/>
      <c r="C100" s="42"/>
      <c r="D100" s="224" t="s">
        <v>137</v>
      </c>
      <c r="E100" s="42"/>
      <c r="F100" s="225" t="s">
        <v>147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137</v>
      </c>
      <c r="AU100" s="19" t="s">
        <v>87</v>
      </c>
    </row>
    <row r="101" s="13" customFormat="1">
      <c r="A101" s="13"/>
      <c r="B101" s="226"/>
      <c r="C101" s="227"/>
      <c r="D101" s="219" t="s">
        <v>139</v>
      </c>
      <c r="E101" s="228" t="s">
        <v>75</v>
      </c>
      <c r="F101" s="229" t="s">
        <v>148</v>
      </c>
      <c r="G101" s="227"/>
      <c r="H101" s="230">
        <v>64.980000000000004</v>
      </c>
      <c r="I101" s="231"/>
      <c r="J101" s="227"/>
      <c r="K101" s="227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139</v>
      </c>
      <c r="AU101" s="236" t="s">
        <v>87</v>
      </c>
      <c r="AV101" s="13" t="s">
        <v>87</v>
      </c>
      <c r="AW101" s="13" t="s">
        <v>38</v>
      </c>
      <c r="AX101" s="13" t="s">
        <v>77</v>
      </c>
      <c r="AY101" s="236" t="s">
        <v>126</v>
      </c>
    </row>
    <row r="102" s="13" customFormat="1">
      <c r="A102" s="13"/>
      <c r="B102" s="226"/>
      <c r="C102" s="227"/>
      <c r="D102" s="219" t="s">
        <v>139</v>
      </c>
      <c r="E102" s="228" t="s">
        <v>75</v>
      </c>
      <c r="F102" s="229" t="s">
        <v>149</v>
      </c>
      <c r="G102" s="227"/>
      <c r="H102" s="230">
        <v>8.3599999999999994</v>
      </c>
      <c r="I102" s="231"/>
      <c r="J102" s="227"/>
      <c r="K102" s="227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139</v>
      </c>
      <c r="AU102" s="236" t="s">
        <v>87</v>
      </c>
      <c r="AV102" s="13" t="s">
        <v>87</v>
      </c>
      <c r="AW102" s="13" t="s">
        <v>38</v>
      </c>
      <c r="AX102" s="13" t="s">
        <v>77</v>
      </c>
      <c r="AY102" s="236" t="s">
        <v>126</v>
      </c>
    </row>
    <row r="103" s="14" customFormat="1">
      <c r="A103" s="14"/>
      <c r="B103" s="237"/>
      <c r="C103" s="238"/>
      <c r="D103" s="219" t="s">
        <v>139</v>
      </c>
      <c r="E103" s="239" t="s">
        <v>75</v>
      </c>
      <c r="F103" s="240" t="s">
        <v>142</v>
      </c>
      <c r="G103" s="238"/>
      <c r="H103" s="241">
        <v>73.340000000000003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7" t="s">
        <v>139</v>
      </c>
      <c r="AU103" s="247" t="s">
        <v>87</v>
      </c>
      <c r="AV103" s="14" t="s">
        <v>133</v>
      </c>
      <c r="AW103" s="14" t="s">
        <v>38</v>
      </c>
      <c r="AX103" s="14" t="s">
        <v>85</v>
      </c>
      <c r="AY103" s="247" t="s">
        <v>126</v>
      </c>
    </row>
    <row r="104" s="2" customFormat="1" ht="16.5" customHeight="1">
      <c r="A104" s="40"/>
      <c r="B104" s="41"/>
      <c r="C104" s="206" t="s">
        <v>150</v>
      </c>
      <c r="D104" s="206" t="s">
        <v>128</v>
      </c>
      <c r="E104" s="207" t="s">
        <v>151</v>
      </c>
      <c r="F104" s="208" t="s">
        <v>152</v>
      </c>
      <c r="G104" s="209" t="s">
        <v>131</v>
      </c>
      <c r="H104" s="210">
        <v>53.090000000000003</v>
      </c>
      <c r="I104" s="211"/>
      <c r="J104" s="212">
        <f>ROUND(I104*H104,2)</f>
        <v>0</v>
      </c>
      <c r="K104" s="208" t="s">
        <v>132</v>
      </c>
      <c r="L104" s="46"/>
      <c r="M104" s="213" t="s">
        <v>75</v>
      </c>
      <c r="N104" s="214" t="s">
        <v>47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0.22</v>
      </c>
      <c r="T104" s="216">
        <f>S104*H104</f>
        <v>11.6798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133</v>
      </c>
      <c r="AT104" s="217" t="s">
        <v>128</v>
      </c>
      <c r="AU104" s="217" t="s">
        <v>87</v>
      </c>
      <c r="AY104" s="19" t="s">
        <v>126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85</v>
      </c>
      <c r="BK104" s="218">
        <f>ROUND(I104*H104,2)</f>
        <v>0</v>
      </c>
      <c r="BL104" s="19" t="s">
        <v>133</v>
      </c>
      <c r="BM104" s="217" t="s">
        <v>153</v>
      </c>
    </row>
    <row r="105" s="2" customFormat="1">
      <c r="A105" s="40"/>
      <c r="B105" s="41"/>
      <c r="C105" s="42"/>
      <c r="D105" s="219" t="s">
        <v>135</v>
      </c>
      <c r="E105" s="42"/>
      <c r="F105" s="220" t="s">
        <v>154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135</v>
      </c>
      <c r="AU105" s="19" t="s">
        <v>87</v>
      </c>
    </row>
    <row r="106" s="2" customFormat="1">
      <c r="A106" s="40"/>
      <c r="B106" s="41"/>
      <c r="C106" s="42"/>
      <c r="D106" s="224" t="s">
        <v>137</v>
      </c>
      <c r="E106" s="42"/>
      <c r="F106" s="225" t="s">
        <v>155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137</v>
      </c>
      <c r="AU106" s="19" t="s">
        <v>87</v>
      </c>
    </row>
    <row r="107" s="13" customFormat="1">
      <c r="A107" s="13"/>
      <c r="B107" s="226"/>
      <c r="C107" s="227"/>
      <c r="D107" s="219" t="s">
        <v>139</v>
      </c>
      <c r="E107" s="228" t="s">
        <v>75</v>
      </c>
      <c r="F107" s="229" t="s">
        <v>156</v>
      </c>
      <c r="G107" s="227"/>
      <c r="H107" s="230">
        <v>46.93</v>
      </c>
      <c r="I107" s="231"/>
      <c r="J107" s="227"/>
      <c r="K107" s="227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139</v>
      </c>
      <c r="AU107" s="236" t="s">
        <v>87</v>
      </c>
      <c r="AV107" s="13" t="s">
        <v>87</v>
      </c>
      <c r="AW107" s="13" t="s">
        <v>38</v>
      </c>
      <c r="AX107" s="13" t="s">
        <v>77</v>
      </c>
      <c r="AY107" s="236" t="s">
        <v>126</v>
      </c>
    </row>
    <row r="108" s="13" customFormat="1">
      <c r="A108" s="13"/>
      <c r="B108" s="226"/>
      <c r="C108" s="227"/>
      <c r="D108" s="219" t="s">
        <v>139</v>
      </c>
      <c r="E108" s="228" t="s">
        <v>75</v>
      </c>
      <c r="F108" s="229" t="s">
        <v>157</v>
      </c>
      <c r="G108" s="227"/>
      <c r="H108" s="230">
        <v>6.1600000000000001</v>
      </c>
      <c r="I108" s="231"/>
      <c r="J108" s="227"/>
      <c r="K108" s="227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139</v>
      </c>
      <c r="AU108" s="236" t="s">
        <v>87</v>
      </c>
      <c r="AV108" s="13" t="s">
        <v>87</v>
      </c>
      <c r="AW108" s="13" t="s">
        <v>38</v>
      </c>
      <c r="AX108" s="13" t="s">
        <v>77</v>
      </c>
      <c r="AY108" s="236" t="s">
        <v>126</v>
      </c>
    </row>
    <row r="109" s="14" customFormat="1">
      <c r="A109" s="14"/>
      <c r="B109" s="237"/>
      <c r="C109" s="238"/>
      <c r="D109" s="219" t="s">
        <v>139</v>
      </c>
      <c r="E109" s="239" t="s">
        <v>75</v>
      </c>
      <c r="F109" s="240" t="s">
        <v>142</v>
      </c>
      <c r="G109" s="238"/>
      <c r="H109" s="241">
        <v>53.090000000000003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7" t="s">
        <v>139</v>
      </c>
      <c r="AU109" s="247" t="s">
        <v>87</v>
      </c>
      <c r="AV109" s="14" t="s">
        <v>133</v>
      </c>
      <c r="AW109" s="14" t="s">
        <v>38</v>
      </c>
      <c r="AX109" s="14" t="s">
        <v>85</v>
      </c>
      <c r="AY109" s="247" t="s">
        <v>126</v>
      </c>
    </row>
    <row r="110" s="2" customFormat="1" ht="16.5" customHeight="1">
      <c r="A110" s="40"/>
      <c r="B110" s="41"/>
      <c r="C110" s="206" t="s">
        <v>133</v>
      </c>
      <c r="D110" s="206" t="s">
        <v>128</v>
      </c>
      <c r="E110" s="207" t="s">
        <v>158</v>
      </c>
      <c r="F110" s="208" t="s">
        <v>159</v>
      </c>
      <c r="G110" s="209" t="s">
        <v>131</v>
      </c>
      <c r="H110" s="210">
        <v>32.840000000000003</v>
      </c>
      <c r="I110" s="211"/>
      <c r="J110" s="212">
        <f>ROUND(I110*H110,2)</f>
        <v>0</v>
      </c>
      <c r="K110" s="208" t="s">
        <v>75</v>
      </c>
      <c r="L110" s="46"/>
      <c r="M110" s="213" t="s">
        <v>75</v>
      </c>
      <c r="N110" s="214" t="s">
        <v>47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0.2288</v>
      </c>
      <c r="T110" s="216">
        <f>S110*H110</f>
        <v>7.5137920000000005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133</v>
      </c>
      <c r="AT110" s="217" t="s">
        <v>128</v>
      </c>
      <c r="AU110" s="217" t="s">
        <v>87</v>
      </c>
      <c r="AY110" s="19" t="s">
        <v>126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85</v>
      </c>
      <c r="BK110" s="218">
        <f>ROUND(I110*H110,2)</f>
        <v>0</v>
      </c>
      <c r="BL110" s="19" t="s">
        <v>133</v>
      </c>
      <c r="BM110" s="217" t="s">
        <v>160</v>
      </c>
    </row>
    <row r="111" s="2" customFormat="1">
      <c r="A111" s="40"/>
      <c r="B111" s="41"/>
      <c r="C111" s="42"/>
      <c r="D111" s="219" t="s">
        <v>135</v>
      </c>
      <c r="E111" s="42"/>
      <c r="F111" s="220" t="s">
        <v>161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135</v>
      </c>
      <c r="AU111" s="19" t="s">
        <v>87</v>
      </c>
    </row>
    <row r="112" s="13" customFormat="1">
      <c r="A112" s="13"/>
      <c r="B112" s="226"/>
      <c r="C112" s="227"/>
      <c r="D112" s="219" t="s">
        <v>139</v>
      </c>
      <c r="E112" s="228" t="s">
        <v>75</v>
      </c>
      <c r="F112" s="229" t="s">
        <v>140</v>
      </c>
      <c r="G112" s="227"/>
      <c r="H112" s="230">
        <v>28.879999999999999</v>
      </c>
      <c r="I112" s="231"/>
      <c r="J112" s="227"/>
      <c r="K112" s="227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139</v>
      </c>
      <c r="AU112" s="236" t="s">
        <v>87</v>
      </c>
      <c r="AV112" s="13" t="s">
        <v>87</v>
      </c>
      <c r="AW112" s="13" t="s">
        <v>38</v>
      </c>
      <c r="AX112" s="13" t="s">
        <v>77</v>
      </c>
      <c r="AY112" s="236" t="s">
        <v>126</v>
      </c>
    </row>
    <row r="113" s="13" customFormat="1">
      <c r="A113" s="13"/>
      <c r="B113" s="226"/>
      <c r="C113" s="227"/>
      <c r="D113" s="219" t="s">
        <v>139</v>
      </c>
      <c r="E113" s="228" t="s">
        <v>75</v>
      </c>
      <c r="F113" s="229" t="s">
        <v>141</v>
      </c>
      <c r="G113" s="227"/>
      <c r="H113" s="230">
        <v>3.96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139</v>
      </c>
      <c r="AU113" s="236" t="s">
        <v>87</v>
      </c>
      <c r="AV113" s="13" t="s">
        <v>87</v>
      </c>
      <c r="AW113" s="13" t="s">
        <v>38</v>
      </c>
      <c r="AX113" s="13" t="s">
        <v>77</v>
      </c>
      <c r="AY113" s="236" t="s">
        <v>126</v>
      </c>
    </row>
    <row r="114" s="14" customFormat="1">
      <c r="A114" s="14"/>
      <c r="B114" s="237"/>
      <c r="C114" s="238"/>
      <c r="D114" s="219" t="s">
        <v>139</v>
      </c>
      <c r="E114" s="239" t="s">
        <v>75</v>
      </c>
      <c r="F114" s="240" t="s">
        <v>142</v>
      </c>
      <c r="G114" s="238"/>
      <c r="H114" s="241">
        <v>32.839999999999996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139</v>
      </c>
      <c r="AU114" s="247" t="s">
        <v>87</v>
      </c>
      <c r="AV114" s="14" t="s">
        <v>133</v>
      </c>
      <c r="AW114" s="14" t="s">
        <v>38</v>
      </c>
      <c r="AX114" s="14" t="s">
        <v>85</v>
      </c>
      <c r="AY114" s="247" t="s">
        <v>126</v>
      </c>
    </row>
    <row r="115" s="2" customFormat="1" ht="16.5" customHeight="1">
      <c r="A115" s="40"/>
      <c r="B115" s="41"/>
      <c r="C115" s="206" t="s">
        <v>162</v>
      </c>
      <c r="D115" s="206" t="s">
        <v>128</v>
      </c>
      <c r="E115" s="207" t="s">
        <v>163</v>
      </c>
      <c r="F115" s="208" t="s">
        <v>164</v>
      </c>
      <c r="G115" s="209" t="s">
        <v>165</v>
      </c>
      <c r="H115" s="210">
        <v>18</v>
      </c>
      <c r="I115" s="211"/>
      <c r="J115" s="212">
        <f>ROUND(I115*H115,2)</f>
        <v>0</v>
      </c>
      <c r="K115" s="208" t="s">
        <v>132</v>
      </c>
      <c r="L115" s="46"/>
      <c r="M115" s="213" t="s">
        <v>75</v>
      </c>
      <c r="N115" s="214" t="s">
        <v>47</v>
      </c>
      <c r="O115" s="86"/>
      <c r="P115" s="215">
        <f>O115*H115</f>
        <v>0</v>
      </c>
      <c r="Q115" s="215">
        <v>0.0086800000000000002</v>
      </c>
      <c r="R115" s="215">
        <f>Q115*H115</f>
        <v>0.15623999999999999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133</v>
      </c>
      <c r="AT115" s="217" t="s">
        <v>128</v>
      </c>
      <c r="AU115" s="217" t="s">
        <v>87</v>
      </c>
      <c r="AY115" s="19" t="s">
        <v>126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85</v>
      </c>
      <c r="BK115" s="218">
        <f>ROUND(I115*H115,2)</f>
        <v>0</v>
      </c>
      <c r="BL115" s="19" t="s">
        <v>133</v>
      </c>
      <c r="BM115" s="217" t="s">
        <v>166</v>
      </c>
    </row>
    <row r="116" s="2" customFormat="1">
      <c r="A116" s="40"/>
      <c r="B116" s="41"/>
      <c r="C116" s="42"/>
      <c r="D116" s="219" t="s">
        <v>135</v>
      </c>
      <c r="E116" s="42"/>
      <c r="F116" s="220" t="s">
        <v>167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135</v>
      </c>
      <c r="AU116" s="19" t="s">
        <v>87</v>
      </c>
    </row>
    <row r="117" s="2" customFormat="1">
      <c r="A117" s="40"/>
      <c r="B117" s="41"/>
      <c r="C117" s="42"/>
      <c r="D117" s="224" t="s">
        <v>137</v>
      </c>
      <c r="E117" s="42"/>
      <c r="F117" s="225" t="s">
        <v>168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137</v>
      </c>
      <c r="AU117" s="19" t="s">
        <v>87</v>
      </c>
    </row>
    <row r="118" s="2" customFormat="1">
      <c r="A118" s="40"/>
      <c r="B118" s="41"/>
      <c r="C118" s="42"/>
      <c r="D118" s="219" t="s">
        <v>169</v>
      </c>
      <c r="E118" s="42"/>
      <c r="F118" s="248" t="s">
        <v>170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169</v>
      </c>
      <c r="AU118" s="19" t="s">
        <v>87</v>
      </c>
    </row>
    <row r="119" s="2" customFormat="1" ht="16.5" customHeight="1">
      <c r="A119" s="40"/>
      <c r="B119" s="41"/>
      <c r="C119" s="206" t="s">
        <v>171</v>
      </c>
      <c r="D119" s="206" t="s">
        <v>128</v>
      </c>
      <c r="E119" s="207" t="s">
        <v>172</v>
      </c>
      <c r="F119" s="208" t="s">
        <v>173</v>
      </c>
      <c r="G119" s="209" t="s">
        <v>165</v>
      </c>
      <c r="H119" s="210">
        <v>20</v>
      </c>
      <c r="I119" s="211"/>
      <c r="J119" s="212">
        <f>ROUND(I119*H119,2)</f>
        <v>0</v>
      </c>
      <c r="K119" s="208" t="s">
        <v>132</v>
      </c>
      <c r="L119" s="46"/>
      <c r="M119" s="213" t="s">
        <v>75</v>
      </c>
      <c r="N119" s="214" t="s">
        <v>47</v>
      </c>
      <c r="O119" s="86"/>
      <c r="P119" s="215">
        <f>O119*H119</f>
        <v>0</v>
      </c>
      <c r="Q119" s="215">
        <v>0.036900000000000002</v>
      </c>
      <c r="R119" s="215">
        <f>Q119*H119</f>
        <v>0.73799999999999999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133</v>
      </c>
      <c r="AT119" s="217" t="s">
        <v>128</v>
      </c>
      <c r="AU119" s="217" t="s">
        <v>87</v>
      </c>
      <c r="AY119" s="19" t="s">
        <v>126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85</v>
      </c>
      <c r="BK119" s="218">
        <f>ROUND(I119*H119,2)</f>
        <v>0</v>
      </c>
      <c r="BL119" s="19" t="s">
        <v>133</v>
      </c>
      <c r="BM119" s="217" t="s">
        <v>174</v>
      </c>
    </row>
    <row r="120" s="2" customFormat="1">
      <c r="A120" s="40"/>
      <c r="B120" s="41"/>
      <c r="C120" s="42"/>
      <c r="D120" s="219" t="s">
        <v>135</v>
      </c>
      <c r="E120" s="42"/>
      <c r="F120" s="220" t="s">
        <v>175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135</v>
      </c>
      <c r="AU120" s="19" t="s">
        <v>87</v>
      </c>
    </row>
    <row r="121" s="2" customFormat="1">
      <c r="A121" s="40"/>
      <c r="B121" s="41"/>
      <c r="C121" s="42"/>
      <c r="D121" s="224" t="s">
        <v>137</v>
      </c>
      <c r="E121" s="42"/>
      <c r="F121" s="225" t="s">
        <v>176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137</v>
      </c>
      <c r="AU121" s="19" t="s">
        <v>87</v>
      </c>
    </row>
    <row r="122" s="2" customFormat="1" ht="16.5" customHeight="1">
      <c r="A122" s="40"/>
      <c r="B122" s="41"/>
      <c r="C122" s="206" t="s">
        <v>177</v>
      </c>
      <c r="D122" s="206" t="s">
        <v>128</v>
      </c>
      <c r="E122" s="207" t="s">
        <v>178</v>
      </c>
      <c r="F122" s="208" t="s">
        <v>179</v>
      </c>
      <c r="G122" s="209" t="s">
        <v>165</v>
      </c>
      <c r="H122" s="210">
        <v>25</v>
      </c>
      <c r="I122" s="211"/>
      <c r="J122" s="212">
        <f>ROUND(I122*H122,2)</f>
        <v>0</v>
      </c>
      <c r="K122" s="208" t="s">
        <v>132</v>
      </c>
      <c r="L122" s="46"/>
      <c r="M122" s="213" t="s">
        <v>75</v>
      </c>
      <c r="N122" s="214" t="s">
        <v>47</v>
      </c>
      <c r="O122" s="86"/>
      <c r="P122" s="215">
        <f>O122*H122</f>
        <v>0</v>
      </c>
      <c r="Q122" s="215">
        <v>0.036900000000000002</v>
      </c>
      <c r="R122" s="215">
        <f>Q122*H122</f>
        <v>0.9225000000000001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133</v>
      </c>
      <c r="AT122" s="217" t="s">
        <v>128</v>
      </c>
      <c r="AU122" s="217" t="s">
        <v>87</v>
      </c>
      <c r="AY122" s="19" t="s">
        <v>126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85</v>
      </c>
      <c r="BK122" s="218">
        <f>ROUND(I122*H122,2)</f>
        <v>0</v>
      </c>
      <c r="BL122" s="19" t="s">
        <v>133</v>
      </c>
      <c r="BM122" s="217" t="s">
        <v>180</v>
      </c>
    </row>
    <row r="123" s="2" customFormat="1">
      <c r="A123" s="40"/>
      <c r="B123" s="41"/>
      <c r="C123" s="42"/>
      <c r="D123" s="219" t="s">
        <v>135</v>
      </c>
      <c r="E123" s="42"/>
      <c r="F123" s="220" t="s">
        <v>181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135</v>
      </c>
      <c r="AU123" s="19" t="s">
        <v>87</v>
      </c>
    </row>
    <row r="124" s="2" customFormat="1">
      <c r="A124" s="40"/>
      <c r="B124" s="41"/>
      <c r="C124" s="42"/>
      <c r="D124" s="224" t="s">
        <v>137</v>
      </c>
      <c r="E124" s="42"/>
      <c r="F124" s="225" t="s">
        <v>182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137</v>
      </c>
      <c r="AU124" s="19" t="s">
        <v>87</v>
      </c>
    </row>
    <row r="125" s="2" customFormat="1" ht="16.5" customHeight="1">
      <c r="A125" s="40"/>
      <c r="B125" s="41"/>
      <c r="C125" s="206" t="s">
        <v>183</v>
      </c>
      <c r="D125" s="206" t="s">
        <v>128</v>
      </c>
      <c r="E125" s="207" t="s">
        <v>184</v>
      </c>
      <c r="F125" s="208" t="s">
        <v>185</v>
      </c>
      <c r="G125" s="209" t="s">
        <v>186</v>
      </c>
      <c r="H125" s="210">
        <v>12.311999999999999</v>
      </c>
      <c r="I125" s="211"/>
      <c r="J125" s="212">
        <f>ROUND(I125*H125,2)</f>
        <v>0</v>
      </c>
      <c r="K125" s="208" t="s">
        <v>132</v>
      </c>
      <c r="L125" s="46"/>
      <c r="M125" s="213" t="s">
        <v>75</v>
      </c>
      <c r="N125" s="214" t="s">
        <v>47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133</v>
      </c>
      <c r="AT125" s="217" t="s">
        <v>128</v>
      </c>
      <c r="AU125" s="217" t="s">
        <v>87</v>
      </c>
      <c r="AY125" s="19" t="s">
        <v>126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85</v>
      </c>
      <c r="BK125" s="218">
        <f>ROUND(I125*H125,2)</f>
        <v>0</v>
      </c>
      <c r="BL125" s="19" t="s">
        <v>133</v>
      </c>
      <c r="BM125" s="217" t="s">
        <v>187</v>
      </c>
    </row>
    <row r="126" s="2" customFormat="1">
      <c r="A126" s="40"/>
      <c r="B126" s="41"/>
      <c r="C126" s="42"/>
      <c r="D126" s="219" t="s">
        <v>135</v>
      </c>
      <c r="E126" s="42"/>
      <c r="F126" s="220" t="s">
        <v>188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135</v>
      </c>
      <c r="AU126" s="19" t="s">
        <v>87</v>
      </c>
    </row>
    <row r="127" s="2" customFormat="1">
      <c r="A127" s="40"/>
      <c r="B127" s="41"/>
      <c r="C127" s="42"/>
      <c r="D127" s="224" t="s">
        <v>137</v>
      </c>
      <c r="E127" s="42"/>
      <c r="F127" s="225" t="s">
        <v>189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137</v>
      </c>
      <c r="AU127" s="19" t="s">
        <v>87</v>
      </c>
    </row>
    <row r="128" s="13" customFormat="1">
      <c r="A128" s="13"/>
      <c r="B128" s="226"/>
      <c r="C128" s="227"/>
      <c r="D128" s="219" t="s">
        <v>139</v>
      </c>
      <c r="E128" s="228" t="s">
        <v>75</v>
      </c>
      <c r="F128" s="229" t="s">
        <v>190</v>
      </c>
      <c r="G128" s="227"/>
      <c r="H128" s="230">
        <v>2.2349999999999999</v>
      </c>
      <c r="I128" s="231"/>
      <c r="J128" s="227"/>
      <c r="K128" s="227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139</v>
      </c>
      <c r="AU128" s="236" t="s">
        <v>87</v>
      </c>
      <c r="AV128" s="13" t="s">
        <v>87</v>
      </c>
      <c r="AW128" s="13" t="s">
        <v>38</v>
      </c>
      <c r="AX128" s="13" t="s">
        <v>77</v>
      </c>
      <c r="AY128" s="236" t="s">
        <v>126</v>
      </c>
    </row>
    <row r="129" s="15" customFormat="1">
      <c r="A129" s="15"/>
      <c r="B129" s="249"/>
      <c r="C129" s="250"/>
      <c r="D129" s="219" t="s">
        <v>139</v>
      </c>
      <c r="E129" s="251" t="s">
        <v>75</v>
      </c>
      <c r="F129" s="252" t="s">
        <v>191</v>
      </c>
      <c r="G129" s="250"/>
      <c r="H129" s="253">
        <v>2.2349999999999999</v>
      </c>
      <c r="I129" s="254"/>
      <c r="J129" s="250"/>
      <c r="K129" s="250"/>
      <c r="L129" s="255"/>
      <c r="M129" s="256"/>
      <c r="N129" s="257"/>
      <c r="O129" s="257"/>
      <c r="P129" s="257"/>
      <c r="Q129" s="257"/>
      <c r="R129" s="257"/>
      <c r="S129" s="257"/>
      <c r="T129" s="258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9" t="s">
        <v>139</v>
      </c>
      <c r="AU129" s="259" t="s">
        <v>87</v>
      </c>
      <c r="AV129" s="15" t="s">
        <v>150</v>
      </c>
      <c r="AW129" s="15" t="s">
        <v>38</v>
      </c>
      <c r="AX129" s="15" t="s">
        <v>77</v>
      </c>
      <c r="AY129" s="259" t="s">
        <v>126</v>
      </c>
    </row>
    <row r="130" s="13" customFormat="1">
      <c r="A130" s="13"/>
      <c r="B130" s="226"/>
      <c r="C130" s="227"/>
      <c r="D130" s="219" t="s">
        <v>139</v>
      </c>
      <c r="E130" s="228" t="s">
        <v>75</v>
      </c>
      <c r="F130" s="229" t="s">
        <v>192</v>
      </c>
      <c r="G130" s="227"/>
      <c r="H130" s="230">
        <v>64.546999999999997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139</v>
      </c>
      <c r="AU130" s="236" t="s">
        <v>87</v>
      </c>
      <c r="AV130" s="13" t="s">
        <v>87</v>
      </c>
      <c r="AW130" s="13" t="s">
        <v>38</v>
      </c>
      <c r="AX130" s="13" t="s">
        <v>77</v>
      </c>
      <c r="AY130" s="236" t="s">
        <v>126</v>
      </c>
    </row>
    <row r="131" s="13" customFormat="1">
      <c r="A131" s="13"/>
      <c r="B131" s="226"/>
      <c r="C131" s="227"/>
      <c r="D131" s="219" t="s">
        <v>139</v>
      </c>
      <c r="E131" s="228" t="s">
        <v>75</v>
      </c>
      <c r="F131" s="229" t="s">
        <v>193</v>
      </c>
      <c r="G131" s="227"/>
      <c r="H131" s="230">
        <v>-12.707000000000001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139</v>
      </c>
      <c r="AU131" s="236" t="s">
        <v>87</v>
      </c>
      <c r="AV131" s="13" t="s">
        <v>87</v>
      </c>
      <c r="AW131" s="13" t="s">
        <v>38</v>
      </c>
      <c r="AX131" s="13" t="s">
        <v>77</v>
      </c>
      <c r="AY131" s="236" t="s">
        <v>126</v>
      </c>
    </row>
    <row r="132" s="15" customFormat="1">
      <c r="A132" s="15"/>
      <c r="B132" s="249"/>
      <c r="C132" s="250"/>
      <c r="D132" s="219" t="s">
        <v>139</v>
      </c>
      <c r="E132" s="251" t="s">
        <v>75</v>
      </c>
      <c r="F132" s="252" t="s">
        <v>191</v>
      </c>
      <c r="G132" s="250"/>
      <c r="H132" s="253">
        <v>51.839999999999996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9" t="s">
        <v>139</v>
      </c>
      <c r="AU132" s="259" t="s">
        <v>87</v>
      </c>
      <c r="AV132" s="15" t="s">
        <v>150</v>
      </c>
      <c r="AW132" s="15" t="s">
        <v>38</v>
      </c>
      <c r="AX132" s="15" t="s">
        <v>77</v>
      </c>
      <c r="AY132" s="259" t="s">
        <v>126</v>
      </c>
    </row>
    <row r="133" s="13" customFormat="1">
      <c r="A133" s="13"/>
      <c r="B133" s="226"/>
      <c r="C133" s="227"/>
      <c r="D133" s="219" t="s">
        <v>139</v>
      </c>
      <c r="E133" s="228" t="s">
        <v>75</v>
      </c>
      <c r="F133" s="229" t="s">
        <v>194</v>
      </c>
      <c r="G133" s="227"/>
      <c r="H133" s="230">
        <v>12.311999999999999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139</v>
      </c>
      <c r="AU133" s="236" t="s">
        <v>87</v>
      </c>
      <c r="AV133" s="13" t="s">
        <v>87</v>
      </c>
      <c r="AW133" s="13" t="s">
        <v>38</v>
      </c>
      <c r="AX133" s="13" t="s">
        <v>85</v>
      </c>
      <c r="AY133" s="236" t="s">
        <v>126</v>
      </c>
    </row>
    <row r="134" s="2" customFormat="1" ht="16.5" customHeight="1">
      <c r="A134" s="40"/>
      <c r="B134" s="41"/>
      <c r="C134" s="206" t="s">
        <v>195</v>
      </c>
      <c r="D134" s="206" t="s">
        <v>128</v>
      </c>
      <c r="E134" s="207" t="s">
        <v>196</v>
      </c>
      <c r="F134" s="208" t="s">
        <v>197</v>
      </c>
      <c r="G134" s="209" t="s">
        <v>186</v>
      </c>
      <c r="H134" s="210">
        <v>1.825</v>
      </c>
      <c r="I134" s="211"/>
      <c r="J134" s="212">
        <f>ROUND(I134*H134,2)</f>
        <v>0</v>
      </c>
      <c r="K134" s="208" t="s">
        <v>132</v>
      </c>
      <c r="L134" s="46"/>
      <c r="M134" s="213" t="s">
        <v>75</v>
      </c>
      <c r="N134" s="214" t="s">
        <v>47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133</v>
      </c>
      <c r="AT134" s="217" t="s">
        <v>128</v>
      </c>
      <c r="AU134" s="217" t="s">
        <v>87</v>
      </c>
      <c r="AY134" s="19" t="s">
        <v>126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85</v>
      </c>
      <c r="BK134" s="218">
        <f>ROUND(I134*H134,2)</f>
        <v>0</v>
      </c>
      <c r="BL134" s="19" t="s">
        <v>133</v>
      </c>
      <c r="BM134" s="217" t="s">
        <v>198</v>
      </c>
    </row>
    <row r="135" s="2" customFormat="1">
      <c r="A135" s="40"/>
      <c r="B135" s="41"/>
      <c r="C135" s="42"/>
      <c r="D135" s="219" t="s">
        <v>135</v>
      </c>
      <c r="E135" s="42"/>
      <c r="F135" s="220" t="s">
        <v>199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135</v>
      </c>
      <c r="AU135" s="19" t="s">
        <v>87</v>
      </c>
    </row>
    <row r="136" s="2" customFormat="1">
      <c r="A136" s="40"/>
      <c r="B136" s="41"/>
      <c r="C136" s="42"/>
      <c r="D136" s="224" t="s">
        <v>137</v>
      </c>
      <c r="E136" s="42"/>
      <c r="F136" s="225" t="s">
        <v>200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137</v>
      </c>
      <c r="AU136" s="19" t="s">
        <v>87</v>
      </c>
    </row>
    <row r="137" s="13" customFormat="1">
      <c r="A137" s="13"/>
      <c r="B137" s="226"/>
      <c r="C137" s="227"/>
      <c r="D137" s="219" t="s">
        <v>139</v>
      </c>
      <c r="E137" s="228" t="s">
        <v>75</v>
      </c>
      <c r="F137" s="229" t="s">
        <v>201</v>
      </c>
      <c r="G137" s="227"/>
      <c r="H137" s="230">
        <v>2.3799999999999999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139</v>
      </c>
      <c r="AU137" s="236" t="s">
        <v>87</v>
      </c>
      <c r="AV137" s="13" t="s">
        <v>87</v>
      </c>
      <c r="AW137" s="13" t="s">
        <v>38</v>
      </c>
      <c r="AX137" s="13" t="s">
        <v>77</v>
      </c>
      <c r="AY137" s="236" t="s">
        <v>126</v>
      </c>
    </row>
    <row r="138" s="15" customFormat="1">
      <c r="A138" s="15"/>
      <c r="B138" s="249"/>
      <c r="C138" s="250"/>
      <c r="D138" s="219" t="s">
        <v>139</v>
      </c>
      <c r="E138" s="251" t="s">
        <v>75</v>
      </c>
      <c r="F138" s="252" t="s">
        <v>191</v>
      </c>
      <c r="G138" s="250"/>
      <c r="H138" s="253">
        <v>2.3799999999999999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9" t="s">
        <v>139</v>
      </c>
      <c r="AU138" s="259" t="s">
        <v>87</v>
      </c>
      <c r="AV138" s="15" t="s">
        <v>150</v>
      </c>
      <c r="AW138" s="15" t="s">
        <v>38</v>
      </c>
      <c r="AX138" s="15" t="s">
        <v>77</v>
      </c>
      <c r="AY138" s="259" t="s">
        <v>126</v>
      </c>
    </row>
    <row r="139" s="13" customFormat="1">
      <c r="A139" s="13"/>
      <c r="B139" s="226"/>
      <c r="C139" s="227"/>
      <c r="D139" s="219" t="s">
        <v>139</v>
      </c>
      <c r="E139" s="228" t="s">
        <v>75</v>
      </c>
      <c r="F139" s="229" t="s">
        <v>202</v>
      </c>
      <c r="G139" s="227"/>
      <c r="H139" s="230">
        <v>9.4250000000000007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139</v>
      </c>
      <c r="AU139" s="236" t="s">
        <v>87</v>
      </c>
      <c r="AV139" s="13" t="s">
        <v>87</v>
      </c>
      <c r="AW139" s="13" t="s">
        <v>38</v>
      </c>
      <c r="AX139" s="13" t="s">
        <v>77</v>
      </c>
      <c r="AY139" s="236" t="s">
        <v>126</v>
      </c>
    </row>
    <row r="140" s="13" customFormat="1">
      <c r="A140" s="13"/>
      <c r="B140" s="226"/>
      <c r="C140" s="227"/>
      <c r="D140" s="219" t="s">
        <v>139</v>
      </c>
      <c r="E140" s="228" t="s">
        <v>75</v>
      </c>
      <c r="F140" s="229" t="s">
        <v>203</v>
      </c>
      <c r="G140" s="227"/>
      <c r="H140" s="230">
        <v>-1.742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139</v>
      </c>
      <c r="AU140" s="236" t="s">
        <v>87</v>
      </c>
      <c r="AV140" s="13" t="s">
        <v>87</v>
      </c>
      <c r="AW140" s="13" t="s">
        <v>38</v>
      </c>
      <c r="AX140" s="13" t="s">
        <v>77</v>
      </c>
      <c r="AY140" s="236" t="s">
        <v>126</v>
      </c>
    </row>
    <row r="141" s="15" customFormat="1">
      <c r="A141" s="15"/>
      <c r="B141" s="249"/>
      <c r="C141" s="250"/>
      <c r="D141" s="219" t="s">
        <v>139</v>
      </c>
      <c r="E141" s="251" t="s">
        <v>75</v>
      </c>
      <c r="F141" s="252" t="s">
        <v>191</v>
      </c>
      <c r="G141" s="250"/>
      <c r="H141" s="253">
        <v>7.6830000000000007</v>
      </c>
      <c r="I141" s="254"/>
      <c r="J141" s="250"/>
      <c r="K141" s="250"/>
      <c r="L141" s="255"/>
      <c r="M141" s="256"/>
      <c r="N141" s="257"/>
      <c r="O141" s="257"/>
      <c r="P141" s="257"/>
      <c r="Q141" s="257"/>
      <c r="R141" s="257"/>
      <c r="S141" s="257"/>
      <c r="T141" s="258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9" t="s">
        <v>139</v>
      </c>
      <c r="AU141" s="259" t="s">
        <v>87</v>
      </c>
      <c r="AV141" s="15" t="s">
        <v>150</v>
      </c>
      <c r="AW141" s="15" t="s">
        <v>38</v>
      </c>
      <c r="AX141" s="15" t="s">
        <v>77</v>
      </c>
      <c r="AY141" s="259" t="s">
        <v>126</v>
      </c>
    </row>
    <row r="142" s="13" customFormat="1">
      <c r="A142" s="13"/>
      <c r="B142" s="226"/>
      <c r="C142" s="227"/>
      <c r="D142" s="219" t="s">
        <v>139</v>
      </c>
      <c r="E142" s="228" t="s">
        <v>75</v>
      </c>
      <c r="F142" s="229" t="s">
        <v>204</v>
      </c>
      <c r="G142" s="227"/>
      <c r="H142" s="230">
        <v>1.825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139</v>
      </c>
      <c r="AU142" s="236" t="s">
        <v>87</v>
      </c>
      <c r="AV142" s="13" t="s">
        <v>87</v>
      </c>
      <c r="AW142" s="13" t="s">
        <v>38</v>
      </c>
      <c r="AX142" s="13" t="s">
        <v>85</v>
      </c>
      <c r="AY142" s="236" t="s">
        <v>126</v>
      </c>
    </row>
    <row r="143" s="2" customFormat="1" ht="21.75" customHeight="1">
      <c r="A143" s="40"/>
      <c r="B143" s="41"/>
      <c r="C143" s="206" t="s">
        <v>205</v>
      </c>
      <c r="D143" s="206" t="s">
        <v>128</v>
      </c>
      <c r="E143" s="207" t="s">
        <v>206</v>
      </c>
      <c r="F143" s="208" t="s">
        <v>207</v>
      </c>
      <c r="G143" s="209" t="s">
        <v>186</v>
      </c>
      <c r="H143" s="210">
        <v>12.311999999999999</v>
      </c>
      <c r="I143" s="211"/>
      <c r="J143" s="212">
        <f>ROUND(I143*H143,2)</f>
        <v>0</v>
      </c>
      <c r="K143" s="208" t="s">
        <v>208</v>
      </c>
      <c r="L143" s="46"/>
      <c r="M143" s="213" t="s">
        <v>75</v>
      </c>
      <c r="N143" s="214" t="s">
        <v>47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133</v>
      </c>
      <c r="AT143" s="217" t="s">
        <v>128</v>
      </c>
      <c r="AU143" s="217" t="s">
        <v>87</v>
      </c>
      <c r="AY143" s="19" t="s">
        <v>126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85</v>
      </c>
      <c r="BK143" s="218">
        <f>ROUND(I143*H143,2)</f>
        <v>0</v>
      </c>
      <c r="BL143" s="19" t="s">
        <v>133</v>
      </c>
      <c r="BM143" s="217" t="s">
        <v>209</v>
      </c>
    </row>
    <row r="144" s="2" customFormat="1">
      <c r="A144" s="40"/>
      <c r="B144" s="41"/>
      <c r="C144" s="42"/>
      <c r="D144" s="219" t="s">
        <v>135</v>
      </c>
      <c r="E144" s="42"/>
      <c r="F144" s="220" t="s">
        <v>210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135</v>
      </c>
      <c r="AU144" s="19" t="s">
        <v>87</v>
      </c>
    </row>
    <row r="145" s="2" customFormat="1">
      <c r="A145" s="40"/>
      <c r="B145" s="41"/>
      <c r="C145" s="42"/>
      <c r="D145" s="224" t="s">
        <v>137</v>
      </c>
      <c r="E145" s="42"/>
      <c r="F145" s="225" t="s">
        <v>211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137</v>
      </c>
      <c r="AU145" s="19" t="s">
        <v>87</v>
      </c>
    </row>
    <row r="146" s="2" customFormat="1">
      <c r="A146" s="40"/>
      <c r="B146" s="41"/>
      <c r="C146" s="42"/>
      <c r="D146" s="219" t="s">
        <v>169</v>
      </c>
      <c r="E146" s="42"/>
      <c r="F146" s="248" t="s">
        <v>212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169</v>
      </c>
      <c r="AU146" s="19" t="s">
        <v>87</v>
      </c>
    </row>
    <row r="147" s="13" customFormat="1">
      <c r="A147" s="13"/>
      <c r="B147" s="226"/>
      <c r="C147" s="227"/>
      <c r="D147" s="219" t="s">
        <v>139</v>
      </c>
      <c r="E147" s="228" t="s">
        <v>75</v>
      </c>
      <c r="F147" s="229" t="s">
        <v>190</v>
      </c>
      <c r="G147" s="227"/>
      <c r="H147" s="230">
        <v>2.2349999999999999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139</v>
      </c>
      <c r="AU147" s="236" t="s">
        <v>87</v>
      </c>
      <c r="AV147" s="13" t="s">
        <v>87</v>
      </c>
      <c r="AW147" s="13" t="s">
        <v>38</v>
      </c>
      <c r="AX147" s="13" t="s">
        <v>77</v>
      </c>
      <c r="AY147" s="236" t="s">
        <v>126</v>
      </c>
    </row>
    <row r="148" s="15" customFormat="1">
      <c r="A148" s="15"/>
      <c r="B148" s="249"/>
      <c r="C148" s="250"/>
      <c r="D148" s="219" t="s">
        <v>139</v>
      </c>
      <c r="E148" s="251" t="s">
        <v>75</v>
      </c>
      <c r="F148" s="252" t="s">
        <v>191</v>
      </c>
      <c r="G148" s="250"/>
      <c r="H148" s="253">
        <v>2.2349999999999999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9" t="s">
        <v>139</v>
      </c>
      <c r="AU148" s="259" t="s">
        <v>87</v>
      </c>
      <c r="AV148" s="15" t="s">
        <v>150</v>
      </c>
      <c r="AW148" s="15" t="s">
        <v>38</v>
      </c>
      <c r="AX148" s="15" t="s">
        <v>77</v>
      </c>
      <c r="AY148" s="259" t="s">
        <v>126</v>
      </c>
    </row>
    <row r="149" s="13" customFormat="1">
      <c r="A149" s="13"/>
      <c r="B149" s="226"/>
      <c r="C149" s="227"/>
      <c r="D149" s="219" t="s">
        <v>139</v>
      </c>
      <c r="E149" s="228" t="s">
        <v>75</v>
      </c>
      <c r="F149" s="229" t="s">
        <v>192</v>
      </c>
      <c r="G149" s="227"/>
      <c r="H149" s="230">
        <v>64.546999999999997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139</v>
      </c>
      <c r="AU149" s="236" t="s">
        <v>87</v>
      </c>
      <c r="AV149" s="13" t="s">
        <v>87</v>
      </c>
      <c r="AW149" s="13" t="s">
        <v>38</v>
      </c>
      <c r="AX149" s="13" t="s">
        <v>77</v>
      </c>
      <c r="AY149" s="236" t="s">
        <v>126</v>
      </c>
    </row>
    <row r="150" s="13" customFormat="1">
      <c r="A150" s="13"/>
      <c r="B150" s="226"/>
      <c r="C150" s="227"/>
      <c r="D150" s="219" t="s">
        <v>139</v>
      </c>
      <c r="E150" s="228" t="s">
        <v>75</v>
      </c>
      <c r="F150" s="229" t="s">
        <v>193</v>
      </c>
      <c r="G150" s="227"/>
      <c r="H150" s="230">
        <v>-12.707000000000001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139</v>
      </c>
      <c r="AU150" s="236" t="s">
        <v>87</v>
      </c>
      <c r="AV150" s="13" t="s">
        <v>87</v>
      </c>
      <c r="AW150" s="13" t="s">
        <v>38</v>
      </c>
      <c r="AX150" s="13" t="s">
        <v>77</v>
      </c>
      <c r="AY150" s="236" t="s">
        <v>126</v>
      </c>
    </row>
    <row r="151" s="15" customFormat="1">
      <c r="A151" s="15"/>
      <c r="B151" s="249"/>
      <c r="C151" s="250"/>
      <c r="D151" s="219" t="s">
        <v>139</v>
      </c>
      <c r="E151" s="251" t="s">
        <v>75</v>
      </c>
      <c r="F151" s="252" t="s">
        <v>191</v>
      </c>
      <c r="G151" s="250"/>
      <c r="H151" s="253">
        <v>51.839999999999996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9" t="s">
        <v>139</v>
      </c>
      <c r="AU151" s="259" t="s">
        <v>87</v>
      </c>
      <c r="AV151" s="15" t="s">
        <v>150</v>
      </c>
      <c r="AW151" s="15" t="s">
        <v>38</v>
      </c>
      <c r="AX151" s="15" t="s">
        <v>77</v>
      </c>
      <c r="AY151" s="259" t="s">
        <v>126</v>
      </c>
    </row>
    <row r="152" s="13" customFormat="1">
      <c r="A152" s="13"/>
      <c r="B152" s="226"/>
      <c r="C152" s="227"/>
      <c r="D152" s="219" t="s">
        <v>139</v>
      </c>
      <c r="E152" s="228" t="s">
        <v>75</v>
      </c>
      <c r="F152" s="229" t="s">
        <v>194</v>
      </c>
      <c r="G152" s="227"/>
      <c r="H152" s="230">
        <v>12.311999999999999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139</v>
      </c>
      <c r="AU152" s="236" t="s">
        <v>87</v>
      </c>
      <c r="AV152" s="13" t="s">
        <v>87</v>
      </c>
      <c r="AW152" s="13" t="s">
        <v>38</v>
      </c>
      <c r="AX152" s="13" t="s">
        <v>85</v>
      </c>
      <c r="AY152" s="236" t="s">
        <v>126</v>
      </c>
    </row>
    <row r="153" s="2" customFormat="1" ht="21.75" customHeight="1">
      <c r="A153" s="40"/>
      <c r="B153" s="41"/>
      <c r="C153" s="206" t="s">
        <v>213</v>
      </c>
      <c r="D153" s="206" t="s">
        <v>128</v>
      </c>
      <c r="E153" s="207" t="s">
        <v>214</v>
      </c>
      <c r="F153" s="208" t="s">
        <v>215</v>
      </c>
      <c r="G153" s="209" t="s">
        <v>186</v>
      </c>
      <c r="H153" s="210">
        <v>1.825</v>
      </c>
      <c r="I153" s="211"/>
      <c r="J153" s="212">
        <f>ROUND(I153*H153,2)</f>
        <v>0</v>
      </c>
      <c r="K153" s="208" t="s">
        <v>132</v>
      </c>
      <c r="L153" s="46"/>
      <c r="M153" s="213" t="s">
        <v>75</v>
      </c>
      <c r="N153" s="214" t="s">
        <v>47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133</v>
      </c>
      <c r="AT153" s="217" t="s">
        <v>128</v>
      </c>
      <c r="AU153" s="217" t="s">
        <v>87</v>
      </c>
      <c r="AY153" s="19" t="s">
        <v>126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85</v>
      </c>
      <c r="BK153" s="218">
        <f>ROUND(I153*H153,2)</f>
        <v>0</v>
      </c>
      <c r="BL153" s="19" t="s">
        <v>133</v>
      </c>
      <c r="BM153" s="217" t="s">
        <v>216</v>
      </c>
    </row>
    <row r="154" s="2" customFormat="1">
      <c r="A154" s="40"/>
      <c r="B154" s="41"/>
      <c r="C154" s="42"/>
      <c r="D154" s="219" t="s">
        <v>135</v>
      </c>
      <c r="E154" s="42"/>
      <c r="F154" s="220" t="s">
        <v>217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135</v>
      </c>
      <c r="AU154" s="19" t="s">
        <v>87</v>
      </c>
    </row>
    <row r="155" s="2" customFormat="1">
      <c r="A155" s="40"/>
      <c r="B155" s="41"/>
      <c r="C155" s="42"/>
      <c r="D155" s="224" t="s">
        <v>137</v>
      </c>
      <c r="E155" s="42"/>
      <c r="F155" s="225" t="s">
        <v>218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137</v>
      </c>
      <c r="AU155" s="19" t="s">
        <v>87</v>
      </c>
    </row>
    <row r="156" s="13" customFormat="1">
      <c r="A156" s="13"/>
      <c r="B156" s="226"/>
      <c r="C156" s="227"/>
      <c r="D156" s="219" t="s">
        <v>139</v>
      </c>
      <c r="E156" s="228" t="s">
        <v>75</v>
      </c>
      <c r="F156" s="229" t="s">
        <v>201</v>
      </c>
      <c r="G156" s="227"/>
      <c r="H156" s="230">
        <v>2.3799999999999999</v>
      </c>
      <c r="I156" s="231"/>
      <c r="J156" s="227"/>
      <c r="K156" s="227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139</v>
      </c>
      <c r="AU156" s="236" t="s">
        <v>87</v>
      </c>
      <c r="AV156" s="13" t="s">
        <v>87</v>
      </c>
      <c r="AW156" s="13" t="s">
        <v>38</v>
      </c>
      <c r="AX156" s="13" t="s">
        <v>77</v>
      </c>
      <c r="AY156" s="236" t="s">
        <v>126</v>
      </c>
    </row>
    <row r="157" s="15" customFormat="1">
      <c r="A157" s="15"/>
      <c r="B157" s="249"/>
      <c r="C157" s="250"/>
      <c r="D157" s="219" t="s">
        <v>139</v>
      </c>
      <c r="E157" s="251" t="s">
        <v>75</v>
      </c>
      <c r="F157" s="252" t="s">
        <v>191</v>
      </c>
      <c r="G157" s="250"/>
      <c r="H157" s="253">
        <v>2.3799999999999999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9" t="s">
        <v>139</v>
      </c>
      <c r="AU157" s="259" t="s">
        <v>87</v>
      </c>
      <c r="AV157" s="15" t="s">
        <v>150</v>
      </c>
      <c r="AW157" s="15" t="s">
        <v>38</v>
      </c>
      <c r="AX157" s="15" t="s">
        <v>77</v>
      </c>
      <c r="AY157" s="259" t="s">
        <v>126</v>
      </c>
    </row>
    <row r="158" s="13" customFormat="1">
      <c r="A158" s="13"/>
      <c r="B158" s="226"/>
      <c r="C158" s="227"/>
      <c r="D158" s="219" t="s">
        <v>139</v>
      </c>
      <c r="E158" s="228" t="s">
        <v>75</v>
      </c>
      <c r="F158" s="229" t="s">
        <v>202</v>
      </c>
      <c r="G158" s="227"/>
      <c r="H158" s="230">
        <v>9.4250000000000007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139</v>
      </c>
      <c r="AU158" s="236" t="s">
        <v>87</v>
      </c>
      <c r="AV158" s="13" t="s">
        <v>87</v>
      </c>
      <c r="AW158" s="13" t="s">
        <v>38</v>
      </c>
      <c r="AX158" s="13" t="s">
        <v>77</v>
      </c>
      <c r="AY158" s="236" t="s">
        <v>126</v>
      </c>
    </row>
    <row r="159" s="13" customFormat="1">
      <c r="A159" s="13"/>
      <c r="B159" s="226"/>
      <c r="C159" s="227"/>
      <c r="D159" s="219" t="s">
        <v>139</v>
      </c>
      <c r="E159" s="228" t="s">
        <v>75</v>
      </c>
      <c r="F159" s="229" t="s">
        <v>203</v>
      </c>
      <c r="G159" s="227"/>
      <c r="H159" s="230">
        <v>-1.742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139</v>
      </c>
      <c r="AU159" s="236" t="s">
        <v>87</v>
      </c>
      <c r="AV159" s="13" t="s">
        <v>87</v>
      </c>
      <c r="AW159" s="13" t="s">
        <v>38</v>
      </c>
      <c r="AX159" s="13" t="s">
        <v>77</v>
      </c>
      <c r="AY159" s="236" t="s">
        <v>126</v>
      </c>
    </row>
    <row r="160" s="15" customFormat="1">
      <c r="A160" s="15"/>
      <c r="B160" s="249"/>
      <c r="C160" s="250"/>
      <c r="D160" s="219" t="s">
        <v>139</v>
      </c>
      <c r="E160" s="251" t="s">
        <v>75</v>
      </c>
      <c r="F160" s="252" t="s">
        <v>191</v>
      </c>
      <c r="G160" s="250"/>
      <c r="H160" s="253">
        <v>7.6830000000000007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9" t="s">
        <v>139</v>
      </c>
      <c r="AU160" s="259" t="s">
        <v>87</v>
      </c>
      <c r="AV160" s="15" t="s">
        <v>150</v>
      </c>
      <c r="AW160" s="15" t="s">
        <v>38</v>
      </c>
      <c r="AX160" s="15" t="s">
        <v>77</v>
      </c>
      <c r="AY160" s="259" t="s">
        <v>126</v>
      </c>
    </row>
    <row r="161" s="13" customFormat="1">
      <c r="A161" s="13"/>
      <c r="B161" s="226"/>
      <c r="C161" s="227"/>
      <c r="D161" s="219" t="s">
        <v>139</v>
      </c>
      <c r="E161" s="228" t="s">
        <v>75</v>
      </c>
      <c r="F161" s="229" t="s">
        <v>204</v>
      </c>
      <c r="G161" s="227"/>
      <c r="H161" s="230">
        <v>1.825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139</v>
      </c>
      <c r="AU161" s="236" t="s">
        <v>87</v>
      </c>
      <c r="AV161" s="13" t="s">
        <v>87</v>
      </c>
      <c r="AW161" s="13" t="s">
        <v>38</v>
      </c>
      <c r="AX161" s="13" t="s">
        <v>85</v>
      </c>
      <c r="AY161" s="236" t="s">
        <v>126</v>
      </c>
    </row>
    <row r="162" s="2" customFormat="1" ht="16.5" customHeight="1">
      <c r="A162" s="40"/>
      <c r="B162" s="41"/>
      <c r="C162" s="206" t="s">
        <v>219</v>
      </c>
      <c r="D162" s="206" t="s">
        <v>128</v>
      </c>
      <c r="E162" s="207" t="s">
        <v>220</v>
      </c>
      <c r="F162" s="208" t="s">
        <v>221</v>
      </c>
      <c r="G162" s="209" t="s">
        <v>186</v>
      </c>
      <c r="H162" s="210">
        <v>12.311999999999999</v>
      </c>
      <c r="I162" s="211"/>
      <c r="J162" s="212">
        <f>ROUND(I162*H162,2)</f>
        <v>0</v>
      </c>
      <c r="K162" s="208" t="s">
        <v>132</v>
      </c>
      <c r="L162" s="46"/>
      <c r="M162" s="213" t="s">
        <v>75</v>
      </c>
      <c r="N162" s="214" t="s">
        <v>47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133</v>
      </c>
      <c r="AT162" s="217" t="s">
        <v>128</v>
      </c>
      <c r="AU162" s="217" t="s">
        <v>87</v>
      </c>
      <c r="AY162" s="19" t="s">
        <v>126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85</v>
      </c>
      <c r="BK162" s="218">
        <f>ROUND(I162*H162,2)</f>
        <v>0</v>
      </c>
      <c r="BL162" s="19" t="s">
        <v>133</v>
      </c>
      <c r="BM162" s="217" t="s">
        <v>222</v>
      </c>
    </row>
    <row r="163" s="2" customFormat="1">
      <c r="A163" s="40"/>
      <c r="B163" s="41"/>
      <c r="C163" s="42"/>
      <c r="D163" s="219" t="s">
        <v>135</v>
      </c>
      <c r="E163" s="42"/>
      <c r="F163" s="220" t="s">
        <v>223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135</v>
      </c>
      <c r="AU163" s="19" t="s">
        <v>87</v>
      </c>
    </row>
    <row r="164" s="2" customFormat="1">
      <c r="A164" s="40"/>
      <c r="B164" s="41"/>
      <c r="C164" s="42"/>
      <c r="D164" s="224" t="s">
        <v>137</v>
      </c>
      <c r="E164" s="42"/>
      <c r="F164" s="225" t="s">
        <v>224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137</v>
      </c>
      <c r="AU164" s="19" t="s">
        <v>87</v>
      </c>
    </row>
    <row r="165" s="13" customFormat="1">
      <c r="A165" s="13"/>
      <c r="B165" s="226"/>
      <c r="C165" s="227"/>
      <c r="D165" s="219" t="s">
        <v>139</v>
      </c>
      <c r="E165" s="228" t="s">
        <v>75</v>
      </c>
      <c r="F165" s="229" t="s">
        <v>190</v>
      </c>
      <c r="G165" s="227"/>
      <c r="H165" s="230">
        <v>2.2349999999999999</v>
      </c>
      <c r="I165" s="231"/>
      <c r="J165" s="227"/>
      <c r="K165" s="227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139</v>
      </c>
      <c r="AU165" s="236" t="s">
        <v>87</v>
      </c>
      <c r="AV165" s="13" t="s">
        <v>87</v>
      </c>
      <c r="AW165" s="13" t="s">
        <v>38</v>
      </c>
      <c r="AX165" s="13" t="s">
        <v>77</v>
      </c>
      <c r="AY165" s="236" t="s">
        <v>126</v>
      </c>
    </row>
    <row r="166" s="15" customFormat="1">
      <c r="A166" s="15"/>
      <c r="B166" s="249"/>
      <c r="C166" s="250"/>
      <c r="D166" s="219" t="s">
        <v>139</v>
      </c>
      <c r="E166" s="251" t="s">
        <v>75</v>
      </c>
      <c r="F166" s="252" t="s">
        <v>191</v>
      </c>
      <c r="G166" s="250"/>
      <c r="H166" s="253">
        <v>2.2349999999999999</v>
      </c>
      <c r="I166" s="254"/>
      <c r="J166" s="250"/>
      <c r="K166" s="250"/>
      <c r="L166" s="255"/>
      <c r="M166" s="256"/>
      <c r="N166" s="257"/>
      <c r="O166" s="257"/>
      <c r="P166" s="257"/>
      <c r="Q166" s="257"/>
      <c r="R166" s="257"/>
      <c r="S166" s="257"/>
      <c r="T166" s="258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9" t="s">
        <v>139</v>
      </c>
      <c r="AU166" s="259" t="s">
        <v>87</v>
      </c>
      <c r="AV166" s="15" t="s">
        <v>150</v>
      </c>
      <c r="AW166" s="15" t="s">
        <v>38</v>
      </c>
      <c r="AX166" s="15" t="s">
        <v>77</v>
      </c>
      <c r="AY166" s="259" t="s">
        <v>126</v>
      </c>
    </row>
    <row r="167" s="13" customFormat="1">
      <c r="A167" s="13"/>
      <c r="B167" s="226"/>
      <c r="C167" s="227"/>
      <c r="D167" s="219" t="s">
        <v>139</v>
      </c>
      <c r="E167" s="228" t="s">
        <v>75</v>
      </c>
      <c r="F167" s="229" t="s">
        <v>192</v>
      </c>
      <c r="G167" s="227"/>
      <c r="H167" s="230">
        <v>64.546999999999997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139</v>
      </c>
      <c r="AU167" s="236" t="s">
        <v>87</v>
      </c>
      <c r="AV167" s="13" t="s">
        <v>87</v>
      </c>
      <c r="AW167" s="13" t="s">
        <v>38</v>
      </c>
      <c r="AX167" s="13" t="s">
        <v>77</v>
      </c>
      <c r="AY167" s="236" t="s">
        <v>126</v>
      </c>
    </row>
    <row r="168" s="13" customFormat="1">
      <c r="A168" s="13"/>
      <c r="B168" s="226"/>
      <c r="C168" s="227"/>
      <c r="D168" s="219" t="s">
        <v>139</v>
      </c>
      <c r="E168" s="228" t="s">
        <v>75</v>
      </c>
      <c r="F168" s="229" t="s">
        <v>193</v>
      </c>
      <c r="G168" s="227"/>
      <c r="H168" s="230">
        <v>-12.707000000000001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139</v>
      </c>
      <c r="AU168" s="236" t="s">
        <v>87</v>
      </c>
      <c r="AV168" s="13" t="s">
        <v>87</v>
      </c>
      <c r="AW168" s="13" t="s">
        <v>38</v>
      </c>
      <c r="AX168" s="13" t="s">
        <v>77</v>
      </c>
      <c r="AY168" s="236" t="s">
        <v>126</v>
      </c>
    </row>
    <row r="169" s="15" customFormat="1">
      <c r="A169" s="15"/>
      <c r="B169" s="249"/>
      <c r="C169" s="250"/>
      <c r="D169" s="219" t="s">
        <v>139</v>
      </c>
      <c r="E169" s="251" t="s">
        <v>75</v>
      </c>
      <c r="F169" s="252" t="s">
        <v>191</v>
      </c>
      <c r="G169" s="250"/>
      <c r="H169" s="253">
        <v>51.839999999999996</v>
      </c>
      <c r="I169" s="254"/>
      <c r="J169" s="250"/>
      <c r="K169" s="250"/>
      <c r="L169" s="255"/>
      <c r="M169" s="256"/>
      <c r="N169" s="257"/>
      <c r="O169" s="257"/>
      <c r="P169" s="257"/>
      <c r="Q169" s="257"/>
      <c r="R169" s="257"/>
      <c r="S169" s="257"/>
      <c r="T169" s="258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9" t="s">
        <v>139</v>
      </c>
      <c r="AU169" s="259" t="s">
        <v>87</v>
      </c>
      <c r="AV169" s="15" t="s">
        <v>150</v>
      </c>
      <c r="AW169" s="15" t="s">
        <v>38</v>
      </c>
      <c r="AX169" s="15" t="s">
        <v>77</v>
      </c>
      <c r="AY169" s="259" t="s">
        <v>126</v>
      </c>
    </row>
    <row r="170" s="13" customFormat="1">
      <c r="A170" s="13"/>
      <c r="B170" s="226"/>
      <c r="C170" s="227"/>
      <c r="D170" s="219" t="s">
        <v>139</v>
      </c>
      <c r="E170" s="228" t="s">
        <v>75</v>
      </c>
      <c r="F170" s="229" t="s">
        <v>194</v>
      </c>
      <c r="G170" s="227"/>
      <c r="H170" s="230">
        <v>12.311999999999999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139</v>
      </c>
      <c r="AU170" s="236" t="s">
        <v>87</v>
      </c>
      <c r="AV170" s="13" t="s">
        <v>87</v>
      </c>
      <c r="AW170" s="13" t="s">
        <v>38</v>
      </c>
      <c r="AX170" s="13" t="s">
        <v>85</v>
      </c>
      <c r="AY170" s="236" t="s">
        <v>126</v>
      </c>
    </row>
    <row r="171" s="2" customFormat="1" ht="16.5" customHeight="1">
      <c r="A171" s="40"/>
      <c r="B171" s="41"/>
      <c r="C171" s="206" t="s">
        <v>225</v>
      </c>
      <c r="D171" s="206" t="s">
        <v>128</v>
      </c>
      <c r="E171" s="207" t="s">
        <v>226</v>
      </c>
      <c r="F171" s="208" t="s">
        <v>227</v>
      </c>
      <c r="G171" s="209" t="s">
        <v>186</v>
      </c>
      <c r="H171" s="210">
        <v>1.825</v>
      </c>
      <c r="I171" s="211"/>
      <c r="J171" s="212">
        <f>ROUND(I171*H171,2)</f>
        <v>0</v>
      </c>
      <c r="K171" s="208" t="s">
        <v>132</v>
      </c>
      <c r="L171" s="46"/>
      <c r="M171" s="213" t="s">
        <v>75</v>
      </c>
      <c r="N171" s="214" t="s">
        <v>47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133</v>
      </c>
      <c r="AT171" s="217" t="s">
        <v>128</v>
      </c>
      <c r="AU171" s="217" t="s">
        <v>87</v>
      </c>
      <c r="AY171" s="19" t="s">
        <v>126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85</v>
      </c>
      <c r="BK171" s="218">
        <f>ROUND(I171*H171,2)</f>
        <v>0</v>
      </c>
      <c r="BL171" s="19" t="s">
        <v>133</v>
      </c>
      <c r="BM171" s="217" t="s">
        <v>228</v>
      </c>
    </row>
    <row r="172" s="2" customFormat="1">
      <c r="A172" s="40"/>
      <c r="B172" s="41"/>
      <c r="C172" s="42"/>
      <c r="D172" s="219" t="s">
        <v>135</v>
      </c>
      <c r="E172" s="42"/>
      <c r="F172" s="220" t="s">
        <v>229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135</v>
      </c>
      <c r="AU172" s="19" t="s">
        <v>87</v>
      </c>
    </row>
    <row r="173" s="2" customFormat="1">
      <c r="A173" s="40"/>
      <c r="B173" s="41"/>
      <c r="C173" s="42"/>
      <c r="D173" s="224" t="s">
        <v>137</v>
      </c>
      <c r="E173" s="42"/>
      <c r="F173" s="225" t="s">
        <v>230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137</v>
      </c>
      <c r="AU173" s="19" t="s">
        <v>87</v>
      </c>
    </row>
    <row r="174" s="13" customFormat="1">
      <c r="A174" s="13"/>
      <c r="B174" s="226"/>
      <c r="C174" s="227"/>
      <c r="D174" s="219" t="s">
        <v>139</v>
      </c>
      <c r="E174" s="228" t="s">
        <v>75</v>
      </c>
      <c r="F174" s="229" t="s">
        <v>201</v>
      </c>
      <c r="G174" s="227"/>
      <c r="H174" s="230">
        <v>2.3799999999999999</v>
      </c>
      <c r="I174" s="231"/>
      <c r="J174" s="227"/>
      <c r="K174" s="227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139</v>
      </c>
      <c r="AU174" s="236" t="s">
        <v>87</v>
      </c>
      <c r="AV174" s="13" t="s">
        <v>87</v>
      </c>
      <c r="AW174" s="13" t="s">
        <v>38</v>
      </c>
      <c r="AX174" s="13" t="s">
        <v>77</v>
      </c>
      <c r="AY174" s="236" t="s">
        <v>126</v>
      </c>
    </row>
    <row r="175" s="15" customFormat="1">
      <c r="A175" s="15"/>
      <c r="B175" s="249"/>
      <c r="C175" s="250"/>
      <c r="D175" s="219" t="s">
        <v>139</v>
      </c>
      <c r="E175" s="251" t="s">
        <v>75</v>
      </c>
      <c r="F175" s="252" t="s">
        <v>191</v>
      </c>
      <c r="G175" s="250"/>
      <c r="H175" s="253">
        <v>2.3799999999999999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9" t="s">
        <v>139</v>
      </c>
      <c r="AU175" s="259" t="s">
        <v>87</v>
      </c>
      <c r="AV175" s="15" t="s">
        <v>150</v>
      </c>
      <c r="AW175" s="15" t="s">
        <v>38</v>
      </c>
      <c r="AX175" s="15" t="s">
        <v>77</v>
      </c>
      <c r="AY175" s="259" t="s">
        <v>126</v>
      </c>
    </row>
    <row r="176" s="13" customFormat="1">
      <c r="A176" s="13"/>
      <c r="B176" s="226"/>
      <c r="C176" s="227"/>
      <c r="D176" s="219" t="s">
        <v>139</v>
      </c>
      <c r="E176" s="228" t="s">
        <v>75</v>
      </c>
      <c r="F176" s="229" t="s">
        <v>202</v>
      </c>
      <c r="G176" s="227"/>
      <c r="H176" s="230">
        <v>9.4250000000000007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139</v>
      </c>
      <c r="AU176" s="236" t="s">
        <v>87</v>
      </c>
      <c r="AV176" s="13" t="s">
        <v>87</v>
      </c>
      <c r="AW176" s="13" t="s">
        <v>38</v>
      </c>
      <c r="AX176" s="13" t="s">
        <v>77</v>
      </c>
      <c r="AY176" s="236" t="s">
        <v>126</v>
      </c>
    </row>
    <row r="177" s="13" customFormat="1">
      <c r="A177" s="13"/>
      <c r="B177" s="226"/>
      <c r="C177" s="227"/>
      <c r="D177" s="219" t="s">
        <v>139</v>
      </c>
      <c r="E177" s="228" t="s">
        <v>75</v>
      </c>
      <c r="F177" s="229" t="s">
        <v>203</v>
      </c>
      <c r="G177" s="227"/>
      <c r="H177" s="230">
        <v>-1.742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139</v>
      </c>
      <c r="AU177" s="236" t="s">
        <v>87</v>
      </c>
      <c r="AV177" s="13" t="s">
        <v>87</v>
      </c>
      <c r="AW177" s="13" t="s">
        <v>38</v>
      </c>
      <c r="AX177" s="13" t="s">
        <v>77</v>
      </c>
      <c r="AY177" s="236" t="s">
        <v>126</v>
      </c>
    </row>
    <row r="178" s="15" customFormat="1">
      <c r="A178" s="15"/>
      <c r="B178" s="249"/>
      <c r="C178" s="250"/>
      <c r="D178" s="219" t="s">
        <v>139</v>
      </c>
      <c r="E178" s="251" t="s">
        <v>75</v>
      </c>
      <c r="F178" s="252" t="s">
        <v>191</v>
      </c>
      <c r="G178" s="250"/>
      <c r="H178" s="253">
        <v>7.6830000000000007</v>
      </c>
      <c r="I178" s="254"/>
      <c r="J178" s="250"/>
      <c r="K178" s="250"/>
      <c r="L178" s="255"/>
      <c r="M178" s="256"/>
      <c r="N178" s="257"/>
      <c r="O178" s="257"/>
      <c r="P178" s="257"/>
      <c r="Q178" s="257"/>
      <c r="R178" s="257"/>
      <c r="S178" s="257"/>
      <c r="T178" s="258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9" t="s">
        <v>139</v>
      </c>
      <c r="AU178" s="259" t="s">
        <v>87</v>
      </c>
      <c r="AV178" s="15" t="s">
        <v>150</v>
      </c>
      <c r="AW178" s="15" t="s">
        <v>38</v>
      </c>
      <c r="AX178" s="15" t="s">
        <v>77</v>
      </c>
      <c r="AY178" s="259" t="s">
        <v>126</v>
      </c>
    </row>
    <row r="179" s="13" customFormat="1">
      <c r="A179" s="13"/>
      <c r="B179" s="226"/>
      <c r="C179" s="227"/>
      <c r="D179" s="219" t="s">
        <v>139</v>
      </c>
      <c r="E179" s="228" t="s">
        <v>75</v>
      </c>
      <c r="F179" s="229" t="s">
        <v>204</v>
      </c>
      <c r="G179" s="227"/>
      <c r="H179" s="230">
        <v>1.825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139</v>
      </c>
      <c r="AU179" s="236" t="s">
        <v>87</v>
      </c>
      <c r="AV179" s="13" t="s">
        <v>87</v>
      </c>
      <c r="AW179" s="13" t="s">
        <v>38</v>
      </c>
      <c r="AX179" s="13" t="s">
        <v>85</v>
      </c>
      <c r="AY179" s="236" t="s">
        <v>126</v>
      </c>
    </row>
    <row r="180" s="2" customFormat="1" ht="21.75" customHeight="1">
      <c r="A180" s="40"/>
      <c r="B180" s="41"/>
      <c r="C180" s="206" t="s">
        <v>231</v>
      </c>
      <c r="D180" s="206" t="s">
        <v>128</v>
      </c>
      <c r="E180" s="207" t="s">
        <v>232</v>
      </c>
      <c r="F180" s="208" t="s">
        <v>233</v>
      </c>
      <c r="G180" s="209" t="s">
        <v>186</v>
      </c>
      <c r="H180" s="210">
        <v>12.311999999999999</v>
      </c>
      <c r="I180" s="211"/>
      <c r="J180" s="212">
        <f>ROUND(I180*H180,2)</f>
        <v>0</v>
      </c>
      <c r="K180" s="208" t="s">
        <v>208</v>
      </c>
      <c r="L180" s="46"/>
      <c r="M180" s="213" t="s">
        <v>75</v>
      </c>
      <c r="N180" s="214" t="s">
        <v>47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133</v>
      </c>
      <c r="AT180" s="217" t="s">
        <v>128</v>
      </c>
      <c r="AU180" s="217" t="s">
        <v>87</v>
      </c>
      <c r="AY180" s="19" t="s">
        <v>126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85</v>
      </c>
      <c r="BK180" s="218">
        <f>ROUND(I180*H180,2)</f>
        <v>0</v>
      </c>
      <c r="BL180" s="19" t="s">
        <v>133</v>
      </c>
      <c r="BM180" s="217" t="s">
        <v>234</v>
      </c>
    </row>
    <row r="181" s="2" customFormat="1">
      <c r="A181" s="40"/>
      <c r="B181" s="41"/>
      <c r="C181" s="42"/>
      <c r="D181" s="219" t="s">
        <v>135</v>
      </c>
      <c r="E181" s="42"/>
      <c r="F181" s="220" t="s">
        <v>235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135</v>
      </c>
      <c r="AU181" s="19" t="s">
        <v>87</v>
      </c>
    </row>
    <row r="182" s="2" customFormat="1">
      <c r="A182" s="40"/>
      <c r="B182" s="41"/>
      <c r="C182" s="42"/>
      <c r="D182" s="224" t="s">
        <v>137</v>
      </c>
      <c r="E182" s="42"/>
      <c r="F182" s="225" t="s">
        <v>236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137</v>
      </c>
      <c r="AU182" s="19" t="s">
        <v>87</v>
      </c>
    </row>
    <row r="183" s="2" customFormat="1">
      <c r="A183" s="40"/>
      <c r="B183" s="41"/>
      <c r="C183" s="42"/>
      <c r="D183" s="219" t="s">
        <v>169</v>
      </c>
      <c r="E183" s="42"/>
      <c r="F183" s="248" t="s">
        <v>212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169</v>
      </c>
      <c r="AU183" s="19" t="s">
        <v>87</v>
      </c>
    </row>
    <row r="184" s="13" customFormat="1">
      <c r="A184" s="13"/>
      <c r="B184" s="226"/>
      <c r="C184" s="227"/>
      <c r="D184" s="219" t="s">
        <v>139</v>
      </c>
      <c r="E184" s="228" t="s">
        <v>75</v>
      </c>
      <c r="F184" s="229" t="s">
        <v>190</v>
      </c>
      <c r="G184" s="227"/>
      <c r="H184" s="230">
        <v>2.2349999999999999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139</v>
      </c>
      <c r="AU184" s="236" t="s">
        <v>87</v>
      </c>
      <c r="AV184" s="13" t="s">
        <v>87</v>
      </c>
      <c r="AW184" s="13" t="s">
        <v>38</v>
      </c>
      <c r="AX184" s="13" t="s">
        <v>77</v>
      </c>
      <c r="AY184" s="236" t="s">
        <v>126</v>
      </c>
    </row>
    <row r="185" s="15" customFormat="1">
      <c r="A185" s="15"/>
      <c r="B185" s="249"/>
      <c r="C185" s="250"/>
      <c r="D185" s="219" t="s">
        <v>139</v>
      </c>
      <c r="E185" s="251" t="s">
        <v>75</v>
      </c>
      <c r="F185" s="252" t="s">
        <v>191</v>
      </c>
      <c r="G185" s="250"/>
      <c r="H185" s="253">
        <v>2.2349999999999999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9" t="s">
        <v>139</v>
      </c>
      <c r="AU185" s="259" t="s">
        <v>87</v>
      </c>
      <c r="AV185" s="15" t="s">
        <v>150</v>
      </c>
      <c r="AW185" s="15" t="s">
        <v>38</v>
      </c>
      <c r="AX185" s="15" t="s">
        <v>77</v>
      </c>
      <c r="AY185" s="259" t="s">
        <v>126</v>
      </c>
    </row>
    <row r="186" s="13" customFormat="1">
      <c r="A186" s="13"/>
      <c r="B186" s="226"/>
      <c r="C186" s="227"/>
      <c r="D186" s="219" t="s">
        <v>139</v>
      </c>
      <c r="E186" s="228" t="s">
        <v>75</v>
      </c>
      <c r="F186" s="229" t="s">
        <v>192</v>
      </c>
      <c r="G186" s="227"/>
      <c r="H186" s="230">
        <v>64.546999999999997</v>
      </c>
      <c r="I186" s="231"/>
      <c r="J186" s="227"/>
      <c r="K186" s="227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139</v>
      </c>
      <c r="AU186" s="236" t="s">
        <v>87</v>
      </c>
      <c r="AV186" s="13" t="s">
        <v>87</v>
      </c>
      <c r="AW186" s="13" t="s">
        <v>38</v>
      </c>
      <c r="AX186" s="13" t="s">
        <v>77</v>
      </c>
      <c r="AY186" s="236" t="s">
        <v>126</v>
      </c>
    </row>
    <row r="187" s="13" customFormat="1">
      <c r="A187" s="13"/>
      <c r="B187" s="226"/>
      <c r="C187" s="227"/>
      <c r="D187" s="219" t="s">
        <v>139</v>
      </c>
      <c r="E187" s="228" t="s">
        <v>75</v>
      </c>
      <c r="F187" s="229" t="s">
        <v>193</v>
      </c>
      <c r="G187" s="227"/>
      <c r="H187" s="230">
        <v>-12.707000000000001</v>
      </c>
      <c r="I187" s="231"/>
      <c r="J187" s="227"/>
      <c r="K187" s="227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139</v>
      </c>
      <c r="AU187" s="236" t="s">
        <v>87</v>
      </c>
      <c r="AV187" s="13" t="s">
        <v>87</v>
      </c>
      <c r="AW187" s="13" t="s">
        <v>38</v>
      </c>
      <c r="AX187" s="13" t="s">
        <v>77</v>
      </c>
      <c r="AY187" s="236" t="s">
        <v>126</v>
      </c>
    </row>
    <row r="188" s="15" customFormat="1">
      <c r="A188" s="15"/>
      <c r="B188" s="249"/>
      <c r="C188" s="250"/>
      <c r="D188" s="219" t="s">
        <v>139</v>
      </c>
      <c r="E188" s="251" t="s">
        <v>75</v>
      </c>
      <c r="F188" s="252" t="s">
        <v>191</v>
      </c>
      <c r="G188" s="250"/>
      <c r="H188" s="253">
        <v>51.839999999999996</v>
      </c>
      <c r="I188" s="254"/>
      <c r="J188" s="250"/>
      <c r="K188" s="250"/>
      <c r="L188" s="255"/>
      <c r="M188" s="256"/>
      <c r="N188" s="257"/>
      <c r="O188" s="257"/>
      <c r="P188" s="257"/>
      <c r="Q188" s="257"/>
      <c r="R188" s="257"/>
      <c r="S188" s="257"/>
      <c r="T188" s="258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9" t="s">
        <v>139</v>
      </c>
      <c r="AU188" s="259" t="s">
        <v>87</v>
      </c>
      <c r="AV188" s="15" t="s">
        <v>150</v>
      </c>
      <c r="AW188" s="15" t="s">
        <v>38</v>
      </c>
      <c r="AX188" s="15" t="s">
        <v>77</v>
      </c>
      <c r="AY188" s="259" t="s">
        <v>126</v>
      </c>
    </row>
    <row r="189" s="13" customFormat="1">
      <c r="A189" s="13"/>
      <c r="B189" s="226"/>
      <c r="C189" s="227"/>
      <c r="D189" s="219" t="s">
        <v>139</v>
      </c>
      <c r="E189" s="228" t="s">
        <v>75</v>
      </c>
      <c r="F189" s="229" t="s">
        <v>194</v>
      </c>
      <c r="G189" s="227"/>
      <c r="H189" s="230">
        <v>12.311999999999999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139</v>
      </c>
      <c r="AU189" s="236" t="s">
        <v>87</v>
      </c>
      <c r="AV189" s="13" t="s">
        <v>87</v>
      </c>
      <c r="AW189" s="13" t="s">
        <v>38</v>
      </c>
      <c r="AX189" s="13" t="s">
        <v>85</v>
      </c>
      <c r="AY189" s="236" t="s">
        <v>126</v>
      </c>
    </row>
    <row r="190" s="2" customFormat="1" ht="21.75" customHeight="1">
      <c r="A190" s="40"/>
      <c r="B190" s="41"/>
      <c r="C190" s="206" t="s">
        <v>8</v>
      </c>
      <c r="D190" s="206" t="s">
        <v>128</v>
      </c>
      <c r="E190" s="207" t="s">
        <v>237</v>
      </c>
      <c r="F190" s="208" t="s">
        <v>238</v>
      </c>
      <c r="G190" s="209" t="s">
        <v>186</v>
      </c>
      <c r="H190" s="210">
        <v>1.825</v>
      </c>
      <c r="I190" s="211"/>
      <c r="J190" s="212">
        <f>ROUND(I190*H190,2)</f>
        <v>0</v>
      </c>
      <c r="K190" s="208" t="s">
        <v>132</v>
      </c>
      <c r="L190" s="46"/>
      <c r="M190" s="213" t="s">
        <v>75</v>
      </c>
      <c r="N190" s="214" t="s">
        <v>47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133</v>
      </c>
      <c r="AT190" s="217" t="s">
        <v>128</v>
      </c>
      <c r="AU190" s="217" t="s">
        <v>87</v>
      </c>
      <c r="AY190" s="19" t="s">
        <v>126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85</v>
      </c>
      <c r="BK190" s="218">
        <f>ROUND(I190*H190,2)</f>
        <v>0</v>
      </c>
      <c r="BL190" s="19" t="s">
        <v>133</v>
      </c>
      <c r="BM190" s="217" t="s">
        <v>239</v>
      </c>
    </row>
    <row r="191" s="2" customFormat="1">
      <c r="A191" s="40"/>
      <c r="B191" s="41"/>
      <c r="C191" s="42"/>
      <c r="D191" s="219" t="s">
        <v>135</v>
      </c>
      <c r="E191" s="42"/>
      <c r="F191" s="220" t="s">
        <v>240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135</v>
      </c>
      <c r="AU191" s="19" t="s">
        <v>87</v>
      </c>
    </row>
    <row r="192" s="2" customFormat="1">
      <c r="A192" s="40"/>
      <c r="B192" s="41"/>
      <c r="C192" s="42"/>
      <c r="D192" s="224" t="s">
        <v>137</v>
      </c>
      <c r="E192" s="42"/>
      <c r="F192" s="225" t="s">
        <v>241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137</v>
      </c>
      <c r="AU192" s="19" t="s">
        <v>87</v>
      </c>
    </row>
    <row r="193" s="13" customFormat="1">
      <c r="A193" s="13"/>
      <c r="B193" s="226"/>
      <c r="C193" s="227"/>
      <c r="D193" s="219" t="s">
        <v>139</v>
      </c>
      <c r="E193" s="228" t="s">
        <v>75</v>
      </c>
      <c r="F193" s="229" t="s">
        <v>201</v>
      </c>
      <c r="G193" s="227"/>
      <c r="H193" s="230">
        <v>2.3799999999999999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139</v>
      </c>
      <c r="AU193" s="236" t="s">
        <v>87</v>
      </c>
      <c r="AV193" s="13" t="s">
        <v>87</v>
      </c>
      <c r="AW193" s="13" t="s">
        <v>38</v>
      </c>
      <c r="AX193" s="13" t="s">
        <v>77</v>
      </c>
      <c r="AY193" s="236" t="s">
        <v>126</v>
      </c>
    </row>
    <row r="194" s="15" customFormat="1">
      <c r="A194" s="15"/>
      <c r="B194" s="249"/>
      <c r="C194" s="250"/>
      <c r="D194" s="219" t="s">
        <v>139</v>
      </c>
      <c r="E194" s="251" t="s">
        <v>75</v>
      </c>
      <c r="F194" s="252" t="s">
        <v>191</v>
      </c>
      <c r="G194" s="250"/>
      <c r="H194" s="253">
        <v>2.3799999999999999</v>
      </c>
      <c r="I194" s="254"/>
      <c r="J194" s="250"/>
      <c r="K194" s="250"/>
      <c r="L194" s="255"/>
      <c r="M194" s="256"/>
      <c r="N194" s="257"/>
      <c r="O194" s="257"/>
      <c r="P194" s="257"/>
      <c r="Q194" s="257"/>
      <c r="R194" s="257"/>
      <c r="S194" s="257"/>
      <c r="T194" s="258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9" t="s">
        <v>139</v>
      </c>
      <c r="AU194" s="259" t="s">
        <v>87</v>
      </c>
      <c r="AV194" s="15" t="s">
        <v>150</v>
      </c>
      <c r="AW194" s="15" t="s">
        <v>38</v>
      </c>
      <c r="AX194" s="15" t="s">
        <v>77</v>
      </c>
      <c r="AY194" s="259" t="s">
        <v>126</v>
      </c>
    </row>
    <row r="195" s="13" customFormat="1">
      <c r="A195" s="13"/>
      <c r="B195" s="226"/>
      <c r="C195" s="227"/>
      <c r="D195" s="219" t="s">
        <v>139</v>
      </c>
      <c r="E195" s="228" t="s">
        <v>75</v>
      </c>
      <c r="F195" s="229" t="s">
        <v>202</v>
      </c>
      <c r="G195" s="227"/>
      <c r="H195" s="230">
        <v>9.4250000000000007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139</v>
      </c>
      <c r="AU195" s="236" t="s">
        <v>87</v>
      </c>
      <c r="AV195" s="13" t="s">
        <v>87</v>
      </c>
      <c r="AW195" s="13" t="s">
        <v>38</v>
      </c>
      <c r="AX195" s="13" t="s">
        <v>77</v>
      </c>
      <c r="AY195" s="236" t="s">
        <v>126</v>
      </c>
    </row>
    <row r="196" s="13" customFormat="1">
      <c r="A196" s="13"/>
      <c r="B196" s="226"/>
      <c r="C196" s="227"/>
      <c r="D196" s="219" t="s">
        <v>139</v>
      </c>
      <c r="E196" s="228" t="s">
        <v>75</v>
      </c>
      <c r="F196" s="229" t="s">
        <v>203</v>
      </c>
      <c r="G196" s="227"/>
      <c r="H196" s="230">
        <v>-1.742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139</v>
      </c>
      <c r="AU196" s="236" t="s">
        <v>87</v>
      </c>
      <c r="AV196" s="13" t="s">
        <v>87</v>
      </c>
      <c r="AW196" s="13" t="s">
        <v>38</v>
      </c>
      <c r="AX196" s="13" t="s">
        <v>77</v>
      </c>
      <c r="AY196" s="236" t="s">
        <v>126</v>
      </c>
    </row>
    <row r="197" s="15" customFormat="1">
      <c r="A197" s="15"/>
      <c r="B197" s="249"/>
      <c r="C197" s="250"/>
      <c r="D197" s="219" t="s">
        <v>139</v>
      </c>
      <c r="E197" s="251" t="s">
        <v>75</v>
      </c>
      <c r="F197" s="252" t="s">
        <v>191</v>
      </c>
      <c r="G197" s="250"/>
      <c r="H197" s="253">
        <v>7.6830000000000007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9" t="s">
        <v>139</v>
      </c>
      <c r="AU197" s="259" t="s">
        <v>87</v>
      </c>
      <c r="AV197" s="15" t="s">
        <v>150</v>
      </c>
      <c r="AW197" s="15" t="s">
        <v>38</v>
      </c>
      <c r="AX197" s="15" t="s">
        <v>77</v>
      </c>
      <c r="AY197" s="259" t="s">
        <v>126</v>
      </c>
    </row>
    <row r="198" s="13" customFormat="1">
      <c r="A198" s="13"/>
      <c r="B198" s="226"/>
      <c r="C198" s="227"/>
      <c r="D198" s="219" t="s">
        <v>139</v>
      </c>
      <c r="E198" s="228" t="s">
        <v>75</v>
      </c>
      <c r="F198" s="229" t="s">
        <v>204</v>
      </c>
      <c r="G198" s="227"/>
      <c r="H198" s="230">
        <v>1.825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139</v>
      </c>
      <c r="AU198" s="236" t="s">
        <v>87</v>
      </c>
      <c r="AV198" s="13" t="s">
        <v>87</v>
      </c>
      <c r="AW198" s="13" t="s">
        <v>38</v>
      </c>
      <c r="AX198" s="13" t="s">
        <v>85</v>
      </c>
      <c r="AY198" s="236" t="s">
        <v>126</v>
      </c>
    </row>
    <row r="199" s="2" customFormat="1" ht="16.5" customHeight="1">
      <c r="A199" s="40"/>
      <c r="B199" s="41"/>
      <c r="C199" s="206" t="s">
        <v>242</v>
      </c>
      <c r="D199" s="206" t="s">
        <v>128</v>
      </c>
      <c r="E199" s="207" t="s">
        <v>243</v>
      </c>
      <c r="F199" s="208" t="s">
        <v>244</v>
      </c>
      <c r="G199" s="209" t="s">
        <v>186</v>
      </c>
      <c r="H199" s="210">
        <v>1.296</v>
      </c>
      <c r="I199" s="211"/>
      <c r="J199" s="212">
        <f>ROUND(I199*H199,2)</f>
        <v>0</v>
      </c>
      <c r="K199" s="208" t="s">
        <v>132</v>
      </c>
      <c r="L199" s="46"/>
      <c r="M199" s="213" t="s">
        <v>75</v>
      </c>
      <c r="N199" s="214" t="s">
        <v>47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133</v>
      </c>
      <c r="AT199" s="217" t="s">
        <v>128</v>
      </c>
      <c r="AU199" s="217" t="s">
        <v>87</v>
      </c>
      <c r="AY199" s="19" t="s">
        <v>126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85</v>
      </c>
      <c r="BK199" s="218">
        <f>ROUND(I199*H199,2)</f>
        <v>0</v>
      </c>
      <c r="BL199" s="19" t="s">
        <v>133</v>
      </c>
      <c r="BM199" s="217" t="s">
        <v>245</v>
      </c>
    </row>
    <row r="200" s="2" customFormat="1">
      <c r="A200" s="40"/>
      <c r="B200" s="41"/>
      <c r="C200" s="42"/>
      <c r="D200" s="219" t="s">
        <v>135</v>
      </c>
      <c r="E200" s="42"/>
      <c r="F200" s="220" t="s">
        <v>246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135</v>
      </c>
      <c r="AU200" s="19" t="s">
        <v>87</v>
      </c>
    </row>
    <row r="201" s="2" customFormat="1">
      <c r="A201" s="40"/>
      <c r="B201" s="41"/>
      <c r="C201" s="42"/>
      <c r="D201" s="224" t="s">
        <v>137</v>
      </c>
      <c r="E201" s="42"/>
      <c r="F201" s="225" t="s">
        <v>247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137</v>
      </c>
      <c r="AU201" s="19" t="s">
        <v>87</v>
      </c>
    </row>
    <row r="202" s="13" customFormat="1">
      <c r="A202" s="13"/>
      <c r="B202" s="226"/>
      <c r="C202" s="227"/>
      <c r="D202" s="219" t="s">
        <v>139</v>
      </c>
      <c r="E202" s="228" t="s">
        <v>75</v>
      </c>
      <c r="F202" s="229" t="s">
        <v>190</v>
      </c>
      <c r="G202" s="227"/>
      <c r="H202" s="230">
        <v>2.2349999999999999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139</v>
      </c>
      <c r="AU202" s="236" t="s">
        <v>87</v>
      </c>
      <c r="AV202" s="13" t="s">
        <v>87</v>
      </c>
      <c r="AW202" s="13" t="s">
        <v>38</v>
      </c>
      <c r="AX202" s="13" t="s">
        <v>77</v>
      </c>
      <c r="AY202" s="236" t="s">
        <v>126</v>
      </c>
    </row>
    <row r="203" s="15" customFormat="1">
      <c r="A203" s="15"/>
      <c r="B203" s="249"/>
      <c r="C203" s="250"/>
      <c r="D203" s="219" t="s">
        <v>139</v>
      </c>
      <c r="E203" s="251" t="s">
        <v>75</v>
      </c>
      <c r="F203" s="252" t="s">
        <v>191</v>
      </c>
      <c r="G203" s="250"/>
      <c r="H203" s="253">
        <v>2.2349999999999999</v>
      </c>
      <c r="I203" s="254"/>
      <c r="J203" s="250"/>
      <c r="K203" s="250"/>
      <c r="L203" s="255"/>
      <c r="M203" s="256"/>
      <c r="N203" s="257"/>
      <c r="O203" s="257"/>
      <c r="P203" s="257"/>
      <c r="Q203" s="257"/>
      <c r="R203" s="257"/>
      <c r="S203" s="257"/>
      <c r="T203" s="258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9" t="s">
        <v>139</v>
      </c>
      <c r="AU203" s="259" t="s">
        <v>87</v>
      </c>
      <c r="AV203" s="15" t="s">
        <v>150</v>
      </c>
      <c r="AW203" s="15" t="s">
        <v>38</v>
      </c>
      <c r="AX203" s="15" t="s">
        <v>77</v>
      </c>
      <c r="AY203" s="259" t="s">
        <v>126</v>
      </c>
    </row>
    <row r="204" s="13" customFormat="1">
      <c r="A204" s="13"/>
      <c r="B204" s="226"/>
      <c r="C204" s="227"/>
      <c r="D204" s="219" t="s">
        <v>139</v>
      </c>
      <c r="E204" s="228" t="s">
        <v>75</v>
      </c>
      <c r="F204" s="229" t="s">
        <v>192</v>
      </c>
      <c r="G204" s="227"/>
      <c r="H204" s="230">
        <v>64.546999999999997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139</v>
      </c>
      <c r="AU204" s="236" t="s">
        <v>87</v>
      </c>
      <c r="AV204" s="13" t="s">
        <v>87</v>
      </c>
      <c r="AW204" s="13" t="s">
        <v>38</v>
      </c>
      <c r="AX204" s="13" t="s">
        <v>77</v>
      </c>
      <c r="AY204" s="236" t="s">
        <v>126</v>
      </c>
    </row>
    <row r="205" s="13" customFormat="1">
      <c r="A205" s="13"/>
      <c r="B205" s="226"/>
      <c r="C205" s="227"/>
      <c r="D205" s="219" t="s">
        <v>139</v>
      </c>
      <c r="E205" s="228" t="s">
        <v>75</v>
      </c>
      <c r="F205" s="229" t="s">
        <v>193</v>
      </c>
      <c r="G205" s="227"/>
      <c r="H205" s="230">
        <v>-12.707000000000001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6" t="s">
        <v>139</v>
      </c>
      <c r="AU205" s="236" t="s">
        <v>87</v>
      </c>
      <c r="AV205" s="13" t="s">
        <v>87</v>
      </c>
      <c r="AW205" s="13" t="s">
        <v>38</v>
      </c>
      <c r="AX205" s="13" t="s">
        <v>77</v>
      </c>
      <c r="AY205" s="236" t="s">
        <v>126</v>
      </c>
    </row>
    <row r="206" s="15" customFormat="1">
      <c r="A206" s="15"/>
      <c r="B206" s="249"/>
      <c r="C206" s="250"/>
      <c r="D206" s="219" t="s">
        <v>139</v>
      </c>
      <c r="E206" s="251" t="s">
        <v>75</v>
      </c>
      <c r="F206" s="252" t="s">
        <v>191</v>
      </c>
      <c r="G206" s="250"/>
      <c r="H206" s="253">
        <v>51.839999999999996</v>
      </c>
      <c r="I206" s="254"/>
      <c r="J206" s="250"/>
      <c r="K206" s="250"/>
      <c r="L206" s="255"/>
      <c r="M206" s="256"/>
      <c r="N206" s="257"/>
      <c r="O206" s="257"/>
      <c r="P206" s="257"/>
      <c r="Q206" s="257"/>
      <c r="R206" s="257"/>
      <c r="S206" s="257"/>
      <c r="T206" s="258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9" t="s">
        <v>139</v>
      </c>
      <c r="AU206" s="259" t="s">
        <v>87</v>
      </c>
      <c r="AV206" s="15" t="s">
        <v>150</v>
      </c>
      <c r="AW206" s="15" t="s">
        <v>38</v>
      </c>
      <c r="AX206" s="15" t="s">
        <v>77</v>
      </c>
      <c r="AY206" s="259" t="s">
        <v>126</v>
      </c>
    </row>
    <row r="207" s="13" customFormat="1">
      <c r="A207" s="13"/>
      <c r="B207" s="226"/>
      <c r="C207" s="227"/>
      <c r="D207" s="219" t="s">
        <v>139</v>
      </c>
      <c r="E207" s="228" t="s">
        <v>75</v>
      </c>
      <c r="F207" s="229" t="s">
        <v>248</v>
      </c>
      <c r="G207" s="227"/>
      <c r="H207" s="230">
        <v>1.296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6" t="s">
        <v>139</v>
      </c>
      <c r="AU207" s="236" t="s">
        <v>87</v>
      </c>
      <c r="AV207" s="13" t="s">
        <v>87</v>
      </c>
      <c r="AW207" s="13" t="s">
        <v>38</v>
      </c>
      <c r="AX207" s="13" t="s">
        <v>85</v>
      </c>
      <c r="AY207" s="236" t="s">
        <v>126</v>
      </c>
    </row>
    <row r="208" s="2" customFormat="1" ht="16.5" customHeight="1">
      <c r="A208" s="40"/>
      <c r="B208" s="41"/>
      <c r="C208" s="206" t="s">
        <v>249</v>
      </c>
      <c r="D208" s="206" t="s">
        <v>128</v>
      </c>
      <c r="E208" s="207" t="s">
        <v>250</v>
      </c>
      <c r="F208" s="208" t="s">
        <v>251</v>
      </c>
      <c r="G208" s="209" t="s">
        <v>186</v>
      </c>
      <c r="H208" s="210">
        <v>0.192</v>
      </c>
      <c r="I208" s="211"/>
      <c r="J208" s="212">
        <f>ROUND(I208*H208,2)</f>
        <v>0</v>
      </c>
      <c r="K208" s="208" t="s">
        <v>132</v>
      </c>
      <c r="L208" s="46"/>
      <c r="M208" s="213" t="s">
        <v>75</v>
      </c>
      <c r="N208" s="214" t="s">
        <v>47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133</v>
      </c>
      <c r="AT208" s="217" t="s">
        <v>128</v>
      </c>
      <c r="AU208" s="217" t="s">
        <v>87</v>
      </c>
      <c r="AY208" s="19" t="s">
        <v>126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85</v>
      </c>
      <c r="BK208" s="218">
        <f>ROUND(I208*H208,2)</f>
        <v>0</v>
      </c>
      <c r="BL208" s="19" t="s">
        <v>133</v>
      </c>
      <c r="BM208" s="217" t="s">
        <v>252</v>
      </c>
    </row>
    <row r="209" s="2" customFormat="1">
      <c r="A209" s="40"/>
      <c r="B209" s="41"/>
      <c r="C209" s="42"/>
      <c r="D209" s="219" t="s">
        <v>135</v>
      </c>
      <c r="E209" s="42"/>
      <c r="F209" s="220" t="s">
        <v>253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135</v>
      </c>
      <c r="AU209" s="19" t="s">
        <v>87</v>
      </c>
    </row>
    <row r="210" s="2" customFormat="1">
      <c r="A210" s="40"/>
      <c r="B210" s="41"/>
      <c r="C210" s="42"/>
      <c r="D210" s="224" t="s">
        <v>137</v>
      </c>
      <c r="E210" s="42"/>
      <c r="F210" s="225" t="s">
        <v>254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137</v>
      </c>
      <c r="AU210" s="19" t="s">
        <v>87</v>
      </c>
    </row>
    <row r="211" s="13" customFormat="1">
      <c r="A211" s="13"/>
      <c r="B211" s="226"/>
      <c r="C211" s="227"/>
      <c r="D211" s="219" t="s">
        <v>139</v>
      </c>
      <c r="E211" s="228" t="s">
        <v>75</v>
      </c>
      <c r="F211" s="229" t="s">
        <v>201</v>
      </c>
      <c r="G211" s="227"/>
      <c r="H211" s="230">
        <v>2.3799999999999999</v>
      </c>
      <c r="I211" s="231"/>
      <c r="J211" s="227"/>
      <c r="K211" s="227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139</v>
      </c>
      <c r="AU211" s="236" t="s">
        <v>87</v>
      </c>
      <c r="AV211" s="13" t="s">
        <v>87</v>
      </c>
      <c r="AW211" s="13" t="s">
        <v>38</v>
      </c>
      <c r="AX211" s="13" t="s">
        <v>77</v>
      </c>
      <c r="AY211" s="236" t="s">
        <v>126</v>
      </c>
    </row>
    <row r="212" s="15" customFormat="1">
      <c r="A212" s="15"/>
      <c r="B212" s="249"/>
      <c r="C212" s="250"/>
      <c r="D212" s="219" t="s">
        <v>139</v>
      </c>
      <c r="E212" s="251" t="s">
        <v>75</v>
      </c>
      <c r="F212" s="252" t="s">
        <v>191</v>
      </c>
      <c r="G212" s="250"/>
      <c r="H212" s="253">
        <v>2.3799999999999999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9" t="s">
        <v>139</v>
      </c>
      <c r="AU212" s="259" t="s">
        <v>87</v>
      </c>
      <c r="AV212" s="15" t="s">
        <v>150</v>
      </c>
      <c r="AW212" s="15" t="s">
        <v>38</v>
      </c>
      <c r="AX212" s="15" t="s">
        <v>77</v>
      </c>
      <c r="AY212" s="259" t="s">
        <v>126</v>
      </c>
    </row>
    <row r="213" s="13" customFormat="1">
      <c r="A213" s="13"/>
      <c r="B213" s="226"/>
      <c r="C213" s="227"/>
      <c r="D213" s="219" t="s">
        <v>139</v>
      </c>
      <c r="E213" s="228" t="s">
        <v>75</v>
      </c>
      <c r="F213" s="229" t="s">
        <v>202</v>
      </c>
      <c r="G213" s="227"/>
      <c r="H213" s="230">
        <v>9.4250000000000007</v>
      </c>
      <c r="I213" s="231"/>
      <c r="J213" s="227"/>
      <c r="K213" s="227"/>
      <c r="L213" s="232"/>
      <c r="M213" s="233"/>
      <c r="N213" s="234"/>
      <c r="O213" s="234"/>
      <c r="P213" s="234"/>
      <c r="Q213" s="234"/>
      <c r="R213" s="234"/>
      <c r="S213" s="234"/>
      <c r="T213" s="23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6" t="s">
        <v>139</v>
      </c>
      <c r="AU213" s="236" t="s">
        <v>87</v>
      </c>
      <c r="AV213" s="13" t="s">
        <v>87</v>
      </c>
      <c r="AW213" s="13" t="s">
        <v>38</v>
      </c>
      <c r="AX213" s="13" t="s">
        <v>77</v>
      </c>
      <c r="AY213" s="236" t="s">
        <v>126</v>
      </c>
    </row>
    <row r="214" s="13" customFormat="1">
      <c r="A214" s="13"/>
      <c r="B214" s="226"/>
      <c r="C214" s="227"/>
      <c r="D214" s="219" t="s">
        <v>139</v>
      </c>
      <c r="E214" s="228" t="s">
        <v>75</v>
      </c>
      <c r="F214" s="229" t="s">
        <v>203</v>
      </c>
      <c r="G214" s="227"/>
      <c r="H214" s="230">
        <v>-1.742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6" t="s">
        <v>139</v>
      </c>
      <c r="AU214" s="236" t="s">
        <v>87</v>
      </c>
      <c r="AV214" s="13" t="s">
        <v>87</v>
      </c>
      <c r="AW214" s="13" t="s">
        <v>38</v>
      </c>
      <c r="AX214" s="13" t="s">
        <v>77</v>
      </c>
      <c r="AY214" s="236" t="s">
        <v>126</v>
      </c>
    </row>
    <row r="215" s="15" customFormat="1">
      <c r="A215" s="15"/>
      <c r="B215" s="249"/>
      <c r="C215" s="250"/>
      <c r="D215" s="219" t="s">
        <v>139</v>
      </c>
      <c r="E215" s="251" t="s">
        <v>75</v>
      </c>
      <c r="F215" s="252" t="s">
        <v>191</v>
      </c>
      <c r="G215" s="250"/>
      <c r="H215" s="253">
        <v>7.6830000000000007</v>
      </c>
      <c r="I215" s="254"/>
      <c r="J215" s="250"/>
      <c r="K215" s="250"/>
      <c r="L215" s="255"/>
      <c r="M215" s="256"/>
      <c r="N215" s="257"/>
      <c r="O215" s="257"/>
      <c r="P215" s="257"/>
      <c r="Q215" s="257"/>
      <c r="R215" s="257"/>
      <c r="S215" s="257"/>
      <c r="T215" s="258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9" t="s">
        <v>139</v>
      </c>
      <c r="AU215" s="259" t="s">
        <v>87</v>
      </c>
      <c r="AV215" s="15" t="s">
        <v>150</v>
      </c>
      <c r="AW215" s="15" t="s">
        <v>38</v>
      </c>
      <c r="AX215" s="15" t="s">
        <v>77</v>
      </c>
      <c r="AY215" s="259" t="s">
        <v>126</v>
      </c>
    </row>
    <row r="216" s="13" customFormat="1">
      <c r="A216" s="13"/>
      <c r="B216" s="226"/>
      <c r="C216" s="227"/>
      <c r="D216" s="219" t="s">
        <v>139</v>
      </c>
      <c r="E216" s="228" t="s">
        <v>75</v>
      </c>
      <c r="F216" s="229" t="s">
        <v>255</v>
      </c>
      <c r="G216" s="227"/>
      <c r="H216" s="230">
        <v>0.192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139</v>
      </c>
      <c r="AU216" s="236" t="s">
        <v>87</v>
      </c>
      <c r="AV216" s="13" t="s">
        <v>87</v>
      </c>
      <c r="AW216" s="13" t="s">
        <v>38</v>
      </c>
      <c r="AX216" s="13" t="s">
        <v>85</v>
      </c>
      <c r="AY216" s="236" t="s">
        <v>126</v>
      </c>
    </row>
    <row r="217" s="2" customFormat="1" ht="21.75" customHeight="1">
      <c r="A217" s="40"/>
      <c r="B217" s="41"/>
      <c r="C217" s="206" t="s">
        <v>256</v>
      </c>
      <c r="D217" s="206" t="s">
        <v>128</v>
      </c>
      <c r="E217" s="207" t="s">
        <v>257</v>
      </c>
      <c r="F217" s="208" t="s">
        <v>258</v>
      </c>
      <c r="G217" s="209" t="s">
        <v>186</v>
      </c>
      <c r="H217" s="210">
        <v>1.296</v>
      </c>
      <c r="I217" s="211"/>
      <c r="J217" s="212">
        <f>ROUND(I217*H217,2)</f>
        <v>0</v>
      </c>
      <c r="K217" s="208" t="s">
        <v>132</v>
      </c>
      <c r="L217" s="46"/>
      <c r="M217" s="213" t="s">
        <v>75</v>
      </c>
      <c r="N217" s="214" t="s">
        <v>47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133</v>
      </c>
      <c r="AT217" s="217" t="s">
        <v>128</v>
      </c>
      <c r="AU217" s="217" t="s">
        <v>87</v>
      </c>
      <c r="AY217" s="19" t="s">
        <v>126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85</v>
      </c>
      <c r="BK217" s="218">
        <f>ROUND(I217*H217,2)</f>
        <v>0</v>
      </c>
      <c r="BL217" s="19" t="s">
        <v>133</v>
      </c>
      <c r="BM217" s="217" t="s">
        <v>259</v>
      </c>
    </row>
    <row r="218" s="2" customFormat="1">
      <c r="A218" s="40"/>
      <c r="B218" s="41"/>
      <c r="C218" s="42"/>
      <c r="D218" s="219" t="s">
        <v>135</v>
      </c>
      <c r="E218" s="42"/>
      <c r="F218" s="220" t="s">
        <v>260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135</v>
      </c>
      <c r="AU218" s="19" t="s">
        <v>87</v>
      </c>
    </row>
    <row r="219" s="2" customFormat="1">
      <c r="A219" s="40"/>
      <c r="B219" s="41"/>
      <c r="C219" s="42"/>
      <c r="D219" s="224" t="s">
        <v>137</v>
      </c>
      <c r="E219" s="42"/>
      <c r="F219" s="225" t="s">
        <v>261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137</v>
      </c>
      <c r="AU219" s="19" t="s">
        <v>87</v>
      </c>
    </row>
    <row r="220" s="13" customFormat="1">
      <c r="A220" s="13"/>
      <c r="B220" s="226"/>
      <c r="C220" s="227"/>
      <c r="D220" s="219" t="s">
        <v>139</v>
      </c>
      <c r="E220" s="228" t="s">
        <v>75</v>
      </c>
      <c r="F220" s="229" t="s">
        <v>190</v>
      </c>
      <c r="G220" s="227"/>
      <c r="H220" s="230">
        <v>2.2349999999999999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6" t="s">
        <v>139</v>
      </c>
      <c r="AU220" s="236" t="s">
        <v>87</v>
      </c>
      <c r="AV220" s="13" t="s">
        <v>87</v>
      </c>
      <c r="AW220" s="13" t="s">
        <v>38</v>
      </c>
      <c r="AX220" s="13" t="s">
        <v>77</v>
      </c>
      <c r="AY220" s="236" t="s">
        <v>126</v>
      </c>
    </row>
    <row r="221" s="15" customFormat="1">
      <c r="A221" s="15"/>
      <c r="B221" s="249"/>
      <c r="C221" s="250"/>
      <c r="D221" s="219" t="s">
        <v>139</v>
      </c>
      <c r="E221" s="251" t="s">
        <v>75</v>
      </c>
      <c r="F221" s="252" t="s">
        <v>191</v>
      </c>
      <c r="G221" s="250"/>
      <c r="H221" s="253">
        <v>2.2349999999999999</v>
      </c>
      <c r="I221" s="254"/>
      <c r="J221" s="250"/>
      <c r="K221" s="250"/>
      <c r="L221" s="255"/>
      <c r="M221" s="256"/>
      <c r="N221" s="257"/>
      <c r="O221" s="257"/>
      <c r="P221" s="257"/>
      <c r="Q221" s="257"/>
      <c r="R221" s="257"/>
      <c r="S221" s="257"/>
      <c r="T221" s="258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9" t="s">
        <v>139</v>
      </c>
      <c r="AU221" s="259" t="s">
        <v>87</v>
      </c>
      <c r="AV221" s="15" t="s">
        <v>150</v>
      </c>
      <c r="AW221" s="15" t="s">
        <v>38</v>
      </c>
      <c r="AX221" s="15" t="s">
        <v>77</v>
      </c>
      <c r="AY221" s="259" t="s">
        <v>126</v>
      </c>
    </row>
    <row r="222" s="13" customFormat="1">
      <c r="A222" s="13"/>
      <c r="B222" s="226"/>
      <c r="C222" s="227"/>
      <c r="D222" s="219" t="s">
        <v>139</v>
      </c>
      <c r="E222" s="228" t="s">
        <v>75</v>
      </c>
      <c r="F222" s="229" t="s">
        <v>192</v>
      </c>
      <c r="G222" s="227"/>
      <c r="H222" s="230">
        <v>64.546999999999997</v>
      </c>
      <c r="I222" s="231"/>
      <c r="J222" s="227"/>
      <c r="K222" s="227"/>
      <c r="L222" s="232"/>
      <c r="M222" s="233"/>
      <c r="N222" s="234"/>
      <c r="O222" s="234"/>
      <c r="P222" s="234"/>
      <c r="Q222" s="234"/>
      <c r="R222" s="234"/>
      <c r="S222" s="234"/>
      <c r="T222" s="23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6" t="s">
        <v>139</v>
      </c>
      <c r="AU222" s="236" t="s">
        <v>87</v>
      </c>
      <c r="AV222" s="13" t="s">
        <v>87</v>
      </c>
      <c r="AW222" s="13" t="s">
        <v>38</v>
      </c>
      <c r="AX222" s="13" t="s">
        <v>77</v>
      </c>
      <c r="AY222" s="236" t="s">
        <v>126</v>
      </c>
    </row>
    <row r="223" s="13" customFormat="1">
      <c r="A223" s="13"/>
      <c r="B223" s="226"/>
      <c r="C223" s="227"/>
      <c r="D223" s="219" t="s">
        <v>139</v>
      </c>
      <c r="E223" s="228" t="s">
        <v>75</v>
      </c>
      <c r="F223" s="229" t="s">
        <v>193</v>
      </c>
      <c r="G223" s="227"/>
      <c r="H223" s="230">
        <v>-12.707000000000001</v>
      </c>
      <c r="I223" s="231"/>
      <c r="J223" s="227"/>
      <c r="K223" s="227"/>
      <c r="L223" s="232"/>
      <c r="M223" s="233"/>
      <c r="N223" s="234"/>
      <c r="O223" s="234"/>
      <c r="P223" s="234"/>
      <c r="Q223" s="234"/>
      <c r="R223" s="234"/>
      <c r="S223" s="234"/>
      <c r="T223" s="23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6" t="s">
        <v>139</v>
      </c>
      <c r="AU223" s="236" t="s">
        <v>87</v>
      </c>
      <c r="AV223" s="13" t="s">
        <v>87</v>
      </c>
      <c r="AW223" s="13" t="s">
        <v>38</v>
      </c>
      <c r="AX223" s="13" t="s">
        <v>77</v>
      </c>
      <c r="AY223" s="236" t="s">
        <v>126</v>
      </c>
    </row>
    <row r="224" s="15" customFormat="1">
      <c r="A224" s="15"/>
      <c r="B224" s="249"/>
      <c r="C224" s="250"/>
      <c r="D224" s="219" t="s">
        <v>139</v>
      </c>
      <c r="E224" s="251" t="s">
        <v>75</v>
      </c>
      <c r="F224" s="252" t="s">
        <v>191</v>
      </c>
      <c r="G224" s="250"/>
      <c r="H224" s="253">
        <v>51.839999999999996</v>
      </c>
      <c r="I224" s="254"/>
      <c r="J224" s="250"/>
      <c r="K224" s="250"/>
      <c r="L224" s="255"/>
      <c r="M224" s="256"/>
      <c r="N224" s="257"/>
      <c r="O224" s="257"/>
      <c r="P224" s="257"/>
      <c r="Q224" s="257"/>
      <c r="R224" s="257"/>
      <c r="S224" s="257"/>
      <c r="T224" s="258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9" t="s">
        <v>139</v>
      </c>
      <c r="AU224" s="259" t="s">
        <v>87</v>
      </c>
      <c r="AV224" s="15" t="s">
        <v>150</v>
      </c>
      <c r="AW224" s="15" t="s">
        <v>38</v>
      </c>
      <c r="AX224" s="15" t="s">
        <v>77</v>
      </c>
      <c r="AY224" s="259" t="s">
        <v>126</v>
      </c>
    </row>
    <row r="225" s="13" customFormat="1">
      <c r="A225" s="13"/>
      <c r="B225" s="226"/>
      <c r="C225" s="227"/>
      <c r="D225" s="219" t="s">
        <v>139</v>
      </c>
      <c r="E225" s="228" t="s">
        <v>75</v>
      </c>
      <c r="F225" s="229" t="s">
        <v>248</v>
      </c>
      <c r="G225" s="227"/>
      <c r="H225" s="230">
        <v>1.296</v>
      </c>
      <c r="I225" s="231"/>
      <c r="J225" s="227"/>
      <c r="K225" s="227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139</v>
      </c>
      <c r="AU225" s="236" t="s">
        <v>87</v>
      </c>
      <c r="AV225" s="13" t="s">
        <v>87</v>
      </c>
      <c r="AW225" s="13" t="s">
        <v>38</v>
      </c>
      <c r="AX225" s="13" t="s">
        <v>85</v>
      </c>
      <c r="AY225" s="236" t="s">
        <v>126</v>
      </c>
    </row>
    <row r="226" s="2" customFormat="1" ht="21.75" customHeight="1">
      <c r="A226" s="40"/>
      <c r="B226" s="41"/>
      <c r="C226" s="206" t="s">
        <v>262</v>
      </c>
      <c r="D226" s="206" t="s">
        <v>128</v>
      </c>
      <c r="E226" s="207" t="s">
        <v>263</v>
      </c>
      <c r="F226" s="208" t="s">
        <v>264</v>
      </c>
      <c r="G226" s="209" t="s">
        <v>186</v>
      </c>
      <c r="H226" s="210">
        <v>0.192</v>
      </c>
      <c r="I226" s="211"/>
      <c r="J226" s="212">
        <f>ROUND(I226*H226,2)</f>
        <v>0</v>
      </c>
      <c r="K226" s="208" t="s">
        <v>132</v>
      </c>
      <c r="L226" s="46"/>
      <c r="M226" s="213" t="s">
        <v>75</v>
      </c>
      <c r="N226" s="214" t="s">
        <v>47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133</v>
      </c>
      <c r="AT226" s="217" t="s">
        <v>128</v>
      </c>
      <c r="AU226" s="217" t="s">
        <v>87</v>
      </c>
      <c r="AY226" s="19" t="s">
        <v>126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85</v>
      </c>
      <c r="BK226" s="218">
        <f>ROUND(I226*H226,2)</f>
        <v>0</v>
      </c>
      <c r="BL226" s="19" t="s">
        <v>133</v>
      </c>
      <c r="BM226" s="217" t="s">
        <v>265</v>
      </c>
    </row>
    <row r="227" s="2" customFormat="1">
      <c r="A227" s="40"/>
      <c r="B227" s="41"/>
      <c r="C227" s="42"/>
      <c r="D227" s="219" t="s">
        <v>135</v>
      </c>
      <c r="E227" s="42"/>
      <c r="F227" s="220" t="s">
        <v>266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135</v>
      </c>
      <c r="AU227" s="19" t="s">
        <v>87</v>
      </c>
    </row>
    <row r="228" s="2" customFormat="1">
      <c r="A228" s="40"/>
      <c r="B228" s="41"/>
      <c r="C228" s="42"/>
      <c r="D228" s="224" t="s">
        <v>137</v>
      </c>
      <c r="E228" s="42"/>
      <c r="F228" s="225" t="s">
        <v>267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137</v>
      </c>
      <c r="AU228" s="19" t="s">
        <v>87</v>
      </c>
    </row>
    <row r="229" s="13" customFormat="1">
      <c r="A229" s="13"/>
      <c r="B229" s="226"/>
      <c r="C229" s="227"/>
      <c r="D229" s="219" t="s">
        <v>139</v>
      </c>
      <c r="E229" s="228" t="s">
        <v>75</v>
      </c>
      <c r="F229" s="229" t="s">
        <v>201</v>
      </c>
      <c r="G229" s="227"/>
      <c r="H229" s="230">
        <v>2.3799999999999999</v>
      </c>
      <c r="I229" s="231"/>
      <c r="J229" s="227"/>
      <c r="K229" s="227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139</v>
      </c>
      <c r="AU229" s="236" t="s">
        <v>87</v>
      </c>
      <c r="AV229" s="13" t="s">
        <v>87</v>
      </c>
      <c r="AW229" s="13" t="s">
        <v>38</v>
      </c>
      <c r="AX229" s="13" t="s">
        <v>77</v>
      </c>
      <c r="AY229" s="236" t="s">
        <v>126</v>
      </c>
    </row>
    <row r="230" s="15" customFormat="1">
      <c r="A230" s="15"/>
      <c r="B230" s="249"/>
      <c r="C230" s="250"/>
      <c r="D230" s="219" t="s">
        <v>139</v>
      </c>
      <c r="E230" s="251" t="s">
        <v>75</v>
      </c>
      <c r="F230" s="252" t="s">
        <v>191</v>
      </c>
      <c r="G230" s="250"/>
      <c r="H230" s="253">
        <v>2.3799999999999999</v>
      </c>
      <c r="I230" s="254"/>
      <c r="J230" s="250"/>
      <c r="K230" s="250"/>
      <c r="L230" s="255"/>
      <c r="M230" s="256"/>
      <c r="N230" s="257"/>
      <c r="O230" s="257"/>
      <c r="P230" s="257"/>
      <c r="Q230" s="257"/>
      <c r="R230" s="257"/>
      <c r="S230" s="257"/>
      <c r="T230" s="258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9" t="s">
        <v>139</v>
      </c>
      <c r="AU230" s="259" t="s">
        <v>87</v>
      </c>
      <c r="AV230" s="15" t="s">
        <v>150</v>
      </c>
      <c r="AW230" s="15" t="s">
        <v>38</v>
      </c>
      <c r="AX230" s="15" t="s">
        <v>77</v>
      </c>
      <c r="AY230" s="259" t="s">
        <v>126</v>
      </c>
    </row>
    <row r="231" s="13" customFormat="1">
      <c r="A231" s="13"/>
      <c r="B231" s="226"/>
      <c r="C231" s="227"/>
      <c r="D231" s="219" t="s">
        <v>139</v>
      </c>
      <c r="E231" s="228" t="s">
        <v>75</v>
      </c>
      <c r="F231" s="229" t="s">
        <v>202</v>
      </c>
      <c r="G231" s="227"/>
      <c r="H231" s="230">
        <v>9.4250000000000007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139</v>
      </c>
      <c r="AU231" s="236" t="s">
        <v>87</v>
      </c>
      <c r="AV231" s="13" t="s">
        <v>87</v>
      </c>
      <c r="AW231" s="13" t="s">
        <v>38</v>
      </c>
      <c r="AX231" s="13" t="s">
        <v>77</v>
      </c>
      <c r="AY231" s="236" t="s">
        <v>126</v>
      </c>
    </row>
    <row r="232" s="13" customFormat="1">
      <c r="A232" s="13"/>
      <c r="B232" s="226"/>
      <c r="C232" s="227"/>
      <c r="D232" s="219" t="s">
        <v>139</v>
      </c>
      <c r="E232" s="228" t="s">
        <v>75</v>
      </c>
      <c r="F232" s="229" t="s">
        <v>203</v>
      </c>
      <c r="G232" s="227"/>
      <c r="H232" s="230">
        <v>-1.742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139</v>
      </c>
      <c r="AU232" s="236" t="s">
        <v>87</v>
      </c>
      <c r="AV232" s="13" t="s">
        <v>87</v>
      </c>
      <c r="AW232" s="13" t="s">
        <v>38</v>
      </c>
      <c r="AX232" s="13" t="s">
        <v>77</v>
      </c>
      <c r="AY232" s="236" t="s">
        <v>126</v>
      </c>
    </row>
    <row r="233" s="15" customFormat="1">
      <c r="A233" s="15"/>
      <c r="B233" s="249"/>
      <c r="C233" s="250"/>
      <c r="D233" s="219" t="s">
        <v>139</v>
      </c>
      <c r="E233" s="251" t="s">
        <v>75</v>
      </c>
      <c r="F233" s="252" t="s">
        <v>191</v>
      </c>
      <c r="G233" s="250"/>
      <c r="H233" s="253">
        <v>7.6830000000000007</v>
      </c>
      <c r="I233" s="254"/>
      <c r="J233" s="250"/>
      <c r="K233" s="250"/>
      <c r="L233" s="255"/>
      <c r="M233" s="256"/>
      <c r="N233" s="257"/>
      <c r="O233" s="257"/>
      <c r="P233" s="257"/>
      <c r="Q233" s="257"/>
      <c r="R233" s="257"/>
      <c r="S233" s="257"/>
      <c r="T233" s="258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9" t="s">
        <v>139</v>
      </c>
      <c r="AU233" s="259" t="s">
        <v>87</v>
      </c>
      <c r="AV233" s="15" t="s">
        <v>150</v>
      </c>
      <c r="AW233" s="15" t="s">
        <v>38</v>
      </c>
      <c r="AX233" s="15" t="s">
        <v>77</v>
      </c>
      <c r="AY233" s="259" t="s">
        <v>126</v>
      </c>
    </row>
    <row r="234" s="13" customFormat="1">
      <c r="A234" s="13"/>
      <c r="B234" s="226"/>
      <c r="C234" s="227"/>
      <c r="D234" s="219" t="s">
        <v>139</v>
      </c>
      <c r="E234" s="228" t="s">
        <v>75</v>
      </c>
      <c r="F234" s="229" t="s">
        <v>255</v>
      </c>
      <c r="G234" s="227"/>
      <c r="H234" s="230">
        <v>0.192</v>
      </c>
      <c r="I234" s="231"/>
      <c r="J234" s="227"/>
      <c r="K234" s="227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139</v>
      </c>
      <c r="AU234" s="236" t="s">
        <v>87</v>
      </c>
      <c r="AV234" s="13" t="s">
        <v>87</v>
      </c>
      <c r="AW234" s="13" t="s">
        <v>38</v>
      </c>
      <c r="AX234" s="13" t="s">
        <v>85</v>
      </c>
      <c r="AY234" s="236" t="s">
        <v>126</v>
      </c>
    </row>
    <row r="235" s="2" customFormat="1" ht="16.5" customHeight="1">
      <c r="A235" s="40"/>
      <c r="B235" s="41"/>
      <c r="C235" s="206" t="s">
        <v>268</v>
      </c>
      <c r="D235" s="206" t="s">
        <v>128</v>
      </c>
      <c r="E235" s="207" t="s">
        <v>269</v>
      </c>
      <c r="F235" s="208" t="s">
        <v>270</v>
      </c>
      <c r="G235" s="209" t="s">
        <v>131</v>
      </c>
      <c r="H235" s="210">
        <v>182.31100000000001</v>
      </c>
      <c r="I235" s="211"/>
      <c r="J235" s="212">
        <f>ROUND(I235*H235,2)</f>
        <v>0</v>
      </c>
      <c r="K235" s="208" t="s">
        <v>132</v>
      </c>
      <c r="L235" s="46"/>
      <c r="M235" s="213" t="s">
        <v>75</v>
      </c>
      <c r="N235" s="214" t="s">
        <v>47</v>
      </c>
      <c r="O235" s="86"/>
      <c r="P235" s="215">
        <f>O235*H235</f>
        <v>0</v>
      </c>
      <c r="Q235" s="215">
        <v>0.00084999999999999995</v>
      </c>
      <c r="R235" s="215">
        <f>Q235*H235</f>
        <v>0.15496435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133</v>
      </c>
      <c r="AT235" s="217" t="s">
        <v>128</v>
      </c>
      <c r="AU235" s="217" t="s">
        <v>87</v>
      </c>
      <c r="AY235" s="19" t="s">
        <v>126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85</v>
      </c>
      <c r="BK235" s="218">
        <f>ROUND(I235*H235,2)</f>
        <v>0</v>
      </c>
      <c r="BL235" s="19" t="s">
        <v>133</v>
      </c>
      <c r="BM235" s="217" t="s">
        <v>271</v>
      </c>
    </row>
    <row r="236" s="2" customFormat="1">
      <c r="A236" s="40"/>
      <c r="B236" s="41"/>
      <c r="C236" s="42"/>
      <c r="D236" s="219" t="s">
        <v>135</v>
      </c>
      <c r="E236" s="42"/>
      <c r="F236" s="220" t="s">
        <v>272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135</v>
      </c>
      <c r="AU236" s="19" t="s">
        <v>87</v>
      </c>
    </row>
    <row r="237" s="2" customFormat="1">
      <c r="A237" s="40"/>
      <c r="B237" s="41"/>
      <c r="C237" s="42"/>
      <c r="D237" s="224" t="s">
        <v>137</v>
      </c>
      <c r="E237" s="42"/>
      <c r="F237" s="225" t="s">
        <v>273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137</v>
      </c>
      <c r="AU237" s="19" t="s">
        <v>87</v>
      </c>
    </row>
    <row r="238" s="13" customFormat="1">
      <c r="A238" s="13"/>
      <c r="B238" s="226"/>
      <c r="C238" s="227"/>
      <c r="D238" s="219" t="s">
        <v>139</v>
      </c>
      <c r="E238" s="228" t="s">
        <v>75</v>
      </c>
      <c r="F238" s="229" t="s">
        <v>274</v>
      </c>
      <c r="G238" s="227"/>
      <c r="H238" s="230">
        <v>161.36699999999999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6" t="s">
        <v>139</v>
      </c>
      <c r="AU238" s="236" t="s">
        <v>87</v>
      </c>
      <c r="AV238" s="13" t="s">
        <v>87</v>
      </c>
      <c r="AW238" s="13" t="s">
        <v>38</v>
      </c>
      <c r="AX238" s="13" t="s">
        <v>77</v>
      </c>
      <c r="AY238" s="236" t="s">
        <v>126</v>
      </c>
    </row>
    <row r="239" s="13" customFormat="1">
      <c r="A239" s="13"/>
      <c r="B239" s="226"/>
      <c r="C239" s="227"/>
      <c r="D239" s="219" t="s">
        <v>139</v>
      </c>
      <c r="E239" s="228" t="s">
        <v>75</v>
      </c>
      <c r="F239" s="229" t="s">
        <v>275</v>
      </c>
      <c r="G239" s="227"/>
      <c r="H239" s="230">
        <v>20.943999999999999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6" t="s">
        <v>139</v>
      </c>
      <c r="AU239" s="236" t="s">
        <v>87</v>
      </c>
      <c r="AV239" s="13" t="s">
        <v>87</v>
      </c>
      <c r="AW239" s="13" t="s">
        <v>38</v>
      </c>
      <c r="AX239" s="13" t="s">
        <v>77</v>
      </c>
      <c r="AY239" s="236" t="s">
        <v>126</v>
      </c>
    </row>
    <row r="240" s="14" customFormat="1">
      <c r="A240" s="14"/>
      <c r="B240" s="237"/>
      <c r="C240" s="238"/>
      <c r="D240" s="219" t="s">
        <v>139</v>
      </c>
      <c r="E240" s="239" t="s">
        <v>75</v>
      </c>
      <c r="F240" s="240" t="s">
        <v>142</v>
      </c>
      <c r="G240" s="238"/>
      <c r="H240" s="241">
        <v>182.31099999999998</v>
      </c>
      <c r="I240" s="242"/>
      <c r="J240" s="238"/>
      <c r="K240" s="238"/>
      <c r="L240" s="243"/>
      <c r="M240" s="244"/>
      <c r="N240" s="245"/>
      <c r="O240" s="245"/>
      <c r="P240" s="245"/>
      <c r="Q240" s="245"/>
      <c r="R240" s="245"/>
      <c r="S240" s="245"/>
      <c r="T240" s="24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7" t="s">
        <v>139</v>
      </c>
      <c r="AU240" s="247" t="s">
        <v>87</v>
      </c>
      <c r="AV240" s="14" t="s">
        <v>133</v>
      </c>
      <c r="AW240" s="14" t="s">
        <v>38</v>
      </c>
      <c r="AX240" s="14" t="s">
        <v>85</v>
      </c>
      <c r="AY240" s="247" t="s">
        <v>126</v>
      </c>
    </row>
    <row r="241" s="2" customFormat="1" ht="16.5" customHeight="1">
      <c r="A241" s="40"/>
      <c r="B241" s="41"/>
      <c r="C241" s="206" t="s">
        <v>7</v>
      </c>
      <c r="D241" s="206" t="s">
        <v>128</v>
      </c>
      <c r="E241" s="207" t="s">
        <v>276</v>
      </c>
      <c r="F241" s="208" t="s">
        <v>277</v>
      </c>
      <c r="G241" s="209" t="s">
        <v>131</v>
      </c>
      <c r="H241" s="210">
        <v>182.31100000000001</v>
      </c>
      <c r="I241" s="211"/>
      <c r="J241" s="212">
        <f>ROUND(I241*H241,2)</f>
        <v>0</v>
      </c>
      <c r="K241" s="208" t="s">
        <v>132</v>
      </c>
      <c r="L241" s="46"/>
      <c r="M241" s="213" t="s">
        <v>75</v>
      </c>
      <c r="N241" s="214" t="s">
        <v>47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133</v>
      </c>
      <c r="AT241" s="217" t="s">
        <v>128</v>
      </c>
      <c r="AU241" s="217" t="s">
        <v>87</v>
      </c>
      <c r="AY241" s="19" t="s">
        <v>126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85</v>
      </c>
      <c r="BK241" s="218">
        <f>ROUND(I241*H241,2)</f>
        <v>0</v>
      </c>
      <c r="BL241" s="19" t="s">
        <v>133</v>
      </c>
      <c r="BM241" s="217" t="s">
        <v>278</v>
      </c>
    </row>
    <row r="242" s="2" customFormat="1">
      <c r="A242" s="40"/>
      <c r="B242" s="41"/>
      <c r="C242" s="42"/>
      <c r="D242" s="219" t="s">
        <v>135</v>
      </c>
      <c r="E242" s="42"/>
      <c r="F242" s="220" t="s">
        <v>279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135</v>
      </c>
      <c r="AU242" s="19" t="s">
        <v>87</v>
      </c>
    </row>
    <row r="243" s="2" customFormat="1">
      <c r="A243" s="40"/>
      <c r="B243" s="41"/>
      <c r="C243" s="42"/>
      <c r="D243" s="224" t="s">
        <v>137</v>
      </c>
      <c r="E243" s="42"/>
      <c r="F243" s="225" t="s">
        <v>280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137</v>
      </c>
      <c r="AU243" s="19" t="s">
        <v>87</v>
      </c>
    </row>
    <row r="244" s="2" customFormat="1" ht="21.75" customHeight="1">
      <c r="A244" s="40"/>
      <c r="B244" s="41"/>
      <c r="C244" s="206" t="s">
        <v>281</v>
      </c>
      <c r="D244" s="206" t="s">
        <v>128</v>
      </c>
      <c r="E244" s="207" t="s">
        <v>282</v>
      </c>
      <c r="F244" s="208" t="s">
        <v>283</v>
      </c>
      <c r="G244" s="209" t="s">
        <v>186</v>
      </c>
      <c r="H244" s="210">
        <v>27.928000000000001</v>
      </c>
      <c r="I244" s="211"/>
      <c r="J244" s="212">
        <f>ROUND(I244*H244,2)</f>
        <v>0</v>
      </c>
      <c r="K244" s="208" t="s">
        <v>132</v>
      </c>
      <c r="L244" s="46"/>
      <c r="M244" s="213" t="s">
        <v>75</v>
      </c>
      <c r="N244" s="214" t="s">
        <v>47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133</v>
      </c>
      <c r="AT244" s="217" t="s">
        <v>128</v>
      </c>
      <c r="AU244" s="217" t="s">
        <v>87</v>
      </c>
      <c r="AY244" s="19" t="s">
        <v>126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85</v>
      </c>
      <c r="BK244" s="218">
        <f>ROUND(I244*H244,2)</f>
        <v>0</v>
      </c>
      <c r="BL244" s="19" t="s">
        <v>133</v>
      </c>
      <c r="BM244" s="217" t="s">
        <v>284</v>
      </c>
    </row>
    <row r="245" s="2" customFormat="1">
      <c r="A245" s="40"/>
      <c r="B245" s="41"/>
      <c r="C245" s="42"/>
      <c r="D245" s="219" t="s">
        <v>135</v>
      </c>
      <c r="E245" s="42"/>
      <c r="F245" s="220" t="s">
        <v>285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135</v>
      </c>
      <c r="AU245" s="19" t="s">
        <v>87</v>
      </c>
    </row>
    <row r="246" s="2" customFormat="1">
      <c r="A246" s="40"/>
      <c r="B246" s="41"/>
      <c r="C246" s="42"/>
      <c r="D246" s="224" t="s">
        <v>137</v>
      </c>
      <c r="E246" s="42"/>
      <c r="F246" s="225" t="s">
        <v>286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137</v>
      </c>
      <c r="AU246" s="19" t="s">
        <v>87</v>
      </c>
    </row>
    <row r="247" s="16" customFormat="1">
      <c r="A247" s="16"/>
      <c r="B247" s="260"/>
      <c r="C247" s="261"/>
      <c r="D247" s="219" t="s">
        <v>139</v>
      </c>
      <c r="E247" s="262" t="s">
        <v>75</v>
      </c>
      <c r="F247" s="263" t="s">
        <v>287</v>
      </c>
      <c r="G247" s="261"/>
      <c r="H247" s="262" t="s">
        <v>75</v>
      </c>
      <c r="I247" s="264"/>
      <c r="J247" s="261"/>
      <c r="K247" s="261"/>
      <c r="L247" s="265"/>
      <c r="M247" s="266"/>
      <c r="N247" s="267"/>
      <c r="O247" s="267"/>
      <c r="P247" s="267"/>
      <c r="Q247" s="267"/>
      <c r="R247" s="267"/>
      <c r="S247" s="267"/>
      <c r="T247" s="268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T247" s="269" t="s">
        <v>139</v>
      </c>
      <c r="AU247" s="269" t="s">
        <v>87</v>
      </c>
      <c r="AV247" s="16" t="s">
        <v>85</v>
      </c>
      <c r="AW247" s="16" t="s">
        <v>38</v>
      </c>
      <c r="AX247" s="16" t="s">
        <v>77</v>
      </c>
      <c r="AY247" s="269" t="s">
        <v>126</v>
      </c>
    </row>
    <row r="248" s="13" customFormat="1">
      <c r="A248" s="13"/>
      <c r="B248" s="226"/>
      <c r="C248" s="227"/>
      <c r="D248" s="219" t="s">
        <v>139</v>
      </c>
      <c r="E248" s="228" t="s">
        <v>75</v>
      </c>
      <c r="F248" s="229" t="s">
        <v>288</v>
      </c>
      <c r="G248" s="227"/>
      <c r="H248" s="230">
        <v>13.964</v>
      </c>
      <c r="I248" s="231"/>
      <c r="J248" s="227"/>
      <c r="K248" s="227"/>
      <c r="L248" s="232"/>
      <c r="M248" s="233"/>
      <c r="N248" s="234"/>
      <c r="O248" s="234"/>
      <c r="P248" s="234"/>
      <c r="Q248" s="234"/>
      <c r="R248" s="234"/>
      <c r="S248" s="234"/>
      <c r="T248" s="23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6" t="s">
        <v>139</v>
      </c>
      <c r="AU248" s="236" t="s">
        <v>87</v>
      </c>
      <c r="AV248" s="13" t="s">
        <v>87</v>
      </c>
      <c r="AW248" s="13" t="s">
        <v>38</v>
      </c>
      <c r="AX248" s="13" t="s">
        <v>77</v>
      </c>
      <c r="AY248" s="236" t="s">
        <v>126</v>
      </c>
    </row>
    <row r="249" s="16" customFormat="1">
      <c r="A249" s="16"/>
      <c r="B249" s="260"/>
      <c r="C249" s="261"/>
      <c r="D249" s="219" t="s">
        <v>139</v>
      </c>
      <c r="E249" s="262" t="s">
        <v>75</v>
      </c>
      <c r="F249" s="263" t="s">
        <v>289</v>
      </c>
      <c r="G249" s="261"/>
      <c r="H249" s="262" t="s">
        <v>75</v>
      </c>
      <c r="I249" s="264"/>
      <c r="J249" s="261"/>
      <c r="K249" s="261"/>
      <c r="L249" s="265"/>
      <c r="M249" s="266"/>
      <c r="N249" s="267"/>
      <c r="O249" s="267"/>
      <c r="P249" s="267"/>
      <c r="Q249" s="267"/>
      <c r="R249" s="267"/>
      <c r="S249" s="267"/>
      <c r="T249" s="268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269" t="s">
        <v>139</v>
      </c>
      <c r="AU249" s="269" t="s">
        <v>87</v>
      </c>
      <c r="AV249" s="16" t="s">
        <v>85</v>
      </c>
      <c r="AW249" s="16" t="s">
        <v>38</v>
      </c>
      <c r="AX249" s="16" t="s">
        <v>77</v>
      </c>
      <c r="AY249" s="269" t="s">
        <v>126</v>
      </c>
    </row>
    <row r="250" s="13" customFormat="1">
      <c r="A250" s="13"/>
      <c r="B250" s="226"/>
      <c r="C250" s="227"/>
      <c r="D250" s="219" t="s">
        <v>139</v>
      </c>
      <c r="E250" s="228" t="s">
        <v>75</v>
      </c>
      <c r="F250" s="229" t="s">
        <v>288</v>
      </c>
      <c r="G250" s="227"/>
      <c r="H250" s="230">
        <v>13.964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139</v>
      </c>
      <c r="AU250" s="236" t="s">
        <v>87</v>
      </c>
      <c r="AV250" s="13" t="s">
        <v>87</v>
      </c>
      <c r="AW250" s="13" t="s">
        <v>38</v>
      </c>
      <c r="AX250" s="13" t="s">
        <v>77</v>
      </c>
      <c r="AY250" s="236" t="s">
        <v>126</v>
      </c>
    </row>
    <row r="251" s="14" customFormat="1">
      <c r="A251" s="14"/>
      <c r="B251" s="237"/>
      <c r="C251" s="238"/>
      <c r="D251" s="219" t="s">
        <v>139</v>
      </c>
      <c r="E251" s="239" t="s">
        <v>75</v>
      </c>
      <c r="F251" s="240" t="s">
        <v>142</v>
      </c>
      <c r="G251" s="238"/>
      <c r="H251" s="241">
        <v>27.928000000000001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7" t="s">
        <v>139</v>
      </c>
      <c r="AU251" s="247" t="s">
        <v>87</v>
      </c>
      <c r="AV251" s="14" t="s">
        <v>133</v>
      </c>
      <c r="AW251" s="14" t="s">
        <v>38</v>
      </c>
      <c r="AX251" s="14" t="s">
        <v>85</v>
      </c>
      <c r="AY251" s="247" t="s">
        <v>126</v>
      </c>
    </row>
    <row r="252" s="2" customFormat="1" ht="21.75" customHeight="1">
      <c r="A252" s="40"/>
      <c r="B252" s="41"/>
      <c r="C252" s="206" t="s">
        <v>290</v>
      </c>
      <c r="D252" s="206" t="s">
        <v>128</v>
      </c>
      <c r="E252" s="207" t="s">
        <v>291</v>
      </c>
      <c r="F252" s="208" t="s">
        <v>292</v>
      </c>
      <c r="G252" s="209" t="s">
        <v>186</v>
      </c>
      <c r="H252" s="210">
        <v>28.273</v>
      </c>
      <c r="I252" s="211"/>
      <c r="J252" s="212">
        <f>ROUND(I252*H252,2)</f>
        <v>0</v>
      </c>
      <c r="K252" s="208" t="s">
        <v>132</v>
      </c>
      <c r="L252" s="46"/>
      <c r="M252" s="213" t="s">
        <v>75</v>
      </c>
      <c r="N252" s="214" t="s">
        <v>47</v>
      </c>
      <c r="O252" s="86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133</v>
      </c>
      <c r="AT252" s="217" t="s">
        <v>128</v>
      </c>
      <c r="AU252" s="217" t="s">
        <v>87</v>
      </c>
      <c r="AY252" s="19" t="s">
        <v>126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85</v>
      </c>
      <c r="BK252" s="218">
        <f>ROUND(I252*H252,2)</f>
        <v>0</v>
      </c>
      <c r="BL252" s="19" t="s">
        <v>133</v>
      </c>
      <c r="BM252" s="217" t="s">
        <v>293</v>
      </c>
    </row>
    <row r="253" s="2" customFormat="1">
      <c r="A253" s="40"/>
      <c r="B253" s="41"/>
      <c r="C253" s="42"/>
      <c r="D253" s="219" t="s">
        <v>135</v>
      </c>
      <c r="E253" s="42"/>
      <c r="F253" s="220" t="s">
        <v>294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135</v>
      </c>
      <c r="AU253" s="19" t="s">
        <v>87</v>
      </c>
    </row>
    <row r="254" s="2" customFormat="1">
      <c r="A254" s="40"/>
      <c r="B254" s="41"/>
      <c r="C254" s="42"/>
      <c r="D254" s="224" t="s">
        <v>137</v>
      </c>
      <c r="E254" s="42"/>
      <c r="F254" s="225" t="s">
        <v>295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137</v>
      </c>
      <c r="AU254" s="19" t="s">
        <v>87</v>
      </c>
    </row>
    <row r="255" s="16" customFormat="1">
      <c r="A255" s="16"/>
      <c r="B255" s="260"/>
      <c r="C255" s="261"/>
      <c r="D255" s="219" t="s">
        <v>139</v>
      </c>
      <c r="E255" s="262" t="s">
        <v>75</v>
      </c>
      <c r="F255" s="263" t="s">
        <v>296</v>
      </c>
      <c r="G255" s="261"/>
      <c r="H255" s="262" t="s">
        <v>75</v>
      </c>
      <c r="I255" s="264"/>
      <c r="J255" s="261"/>
      <c r="K255" s="261"/>
      <c r="L255" s="265"/>
      <c r="M255" s="266"/>
      <c r="N255" s="267"/>
      <c r="O255" s="267"/>
      <c r="P255" s="267"/>
      <c r="Q255" s="267"/>
      <c r="R255" s="267"/>
      <c r="S255" s="267"/>
      <c r="T255" s="268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T255" s="269" t="s">
        <v>139</v>
      </c>
      <c r="AU255" s="269" t="s">
        <v>87</v>
      </c>
      <c r="AV255" s="16" t="s">
        <v>85</v>
      </c>
      <c r="AW255" s="16" t="s">
        <v>38</v>
      </c>
      <c r="AX255" s="16" t="s">
        <v>77</v>
      </c>
      <c r="AY255" s="269" t="s">
        <v>126</v>
      </c>
    </row>
    <row r="256" s="13" customFormat="1">
      <c r="A256" s="13"/>
      <c r="B256" s="226"/>
      <c r="C256" s="227"/>
      <c r="D256" s="219" t="s">
        <v>139</v>
      </c>
      <c r="E256" s="228" t="s">
        <v>75</v>
      </c>
      <c r="F256" s="229" t="s">
        <v>192</v>
      </c>
      <c r="G256" s="227"/>
      <c r="H256" s="230">
        <v>64.546999999999997</v>
      </c>
      <c r="I256" s="231"/>
      <c r="J256" s="227"/>
      <c r="K256" s="227"/>
      <c r="L256" s="232"/>
      <c r="M256" s="233"/>
      <c r="N256" s="234"/>
      <c r="O256" s="234"/>
      <c r="P256" s="234"/>
      <c r="Q256" s="234"/>
      <c r="R256" s="234"/>
      <c r="S256" s="234"/>
      <c r="T256" s="23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6" t="s">
        <v>139</v>
      </c>
      <c r="AU256" s="236" t="s">
        <v>87</v>
      </c>
      <c r="AV256" s="13" t="s">
        <v>87</v>
      </c>
      <c r="AW256" s="13" t="s">
        <v>38</v>
      </c>
      <c r="AX256" s="13" t="s">
        <v>77</v>
      </c>
      <c r="AY256" s="236" t="s">
        <v>126</v>
      </c>
    </row>
    <row r="257" s="13" customFormat="1">
      <c r="A257" s="13"/>
      <c r="B257" s="226"/>
      <c r="C257" s="227"/>
      <c r="D257" s="219" t="s">
        <v>139</v>
      </c>
      <c r="E257" s="228" t="s">
        <v>75</v>
      </c>
      <c r="F257" s="229" t="s">
        <v>193</v>
      </c>
      <c r="G257" s="227"/>
      <c r="H257" s="230">
        <v>-12.707000000000001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6" t="s">
        <v>139</v>
      </c>
      <c r="AU257" s="236" t="s">
        <v>87</v>
      </c>
      <c r="AV257" s="13" t="s">
        <v>87</v>
      </c>
      <c r="AW257" s="13" t="s">
        <v>38</v>
      </c>
      <c r="AX257" s="13" t="s">
        <v>77</v>
      </c>
      <c r="AY257" s="236" t="s">
        <v>126</v>
      </c>
    </row>
    <row r="258" s="15" customFormat="1">
      <c r="A258" s="15"/>
      <c r="B258" s="249"/>
      <c r="C258" s="250"/>
      <c r="D258" s="219" t="s">
        <v>139</v>
      </c>
      <c r="E258" s="251" t="s">
        <v>75</v>
      </c>
      <c r="F258" s="252" t="s">
        <v>191</v>
      </c>
      <c r="G258" s="250"/>
      <c r="H258" s="253">
        <v>51.839999999999996</v>
      </c>
      <c r="I258" s="254"/>
      <c r="J258" s="250"/>
      <c r="K258" s="250"/>
      <c r="L258" s="255"/>
      <c r="M258" s="256"/>
      <c r="N258" s="257"/>
      <c r="O258" s="257"/>
      <c r="P258" s="257"/>
      <c r="Q258" s="257"/>
      <c r="R258" s="257"/>
      <c r="S258" s="257"/>
      <c r="T258" s="258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9" t="s">
        <v>139</v>
      </c>
      <c r="AU258" s="259" t="s">
        <v>87</v>
      </c>
      <c r="AV258" s="15" t="s">
        <v>150</v>
      </c>
      <c r="AW258" s="15" t="s">
        <v>38</v>
      </c>
      <c r="AX258" s="15" t="s">
        <v>77</v>
      </c>
      <c r="AY258" s="259" t="s">
        <v>126</v>
      </c>
    </row>
    <row r="259" s="16" customFormat="1">
      <c r="A259" s="16"/>
      <c r="B259" s="260"/>
      <c r="C259" s="261"/>
      <c r="D259" s="219" t="s">
        <v>139</v>
      </c>
      <c r="E259" s="262" t="s">
        <v>75</v>
      </c>
      <c r="F259" s="263" t="s">
        <v>297</v>
      </c>
      <c r="G259" s="261"/>
      <c r="H259" s="262" t="s">
        <v>75</v>
      </c>
      <c r="I259" s="264"/>
      <c r="J259" s="261"/>
      <c r="K259" s="261"/>
      <c r="L259" s="265"/>
      <c r="M259" s="266"/>
      <c r="N259" s="267"/>
      <c r="O259" s="267"/>
      <c r="P259" s="267"/>
      <c r="Q259" s="267"/>
      <c r="R259" s="267"/>
      <c r="S259" s="267"/>
      <c r="T259" s="268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T259" s="269" t="s">
        <v>139</v>
      </c>
      <c r="AU259" s="269" t="s">
        <v>87</v>
      </c>
      <c r="AV259" s="16" t="s">
        <v>85</v>
      </c>
      <c r="AW259" s="16" t="s">
        <v>38</v>
      </c>
      <c r="AX259" s="16" t="s">
        <v>77</v>
      </c>
      <c r="AY259" s="269" t="s">
        <v>126</v>
      </c>
    </row>
    <row r="260" s="13" customFormat="1">
      <c r="A260" s="13"/>
      <c r="B260" s="226"/>
      <c r="C260" s="227"/>
      <c r="D260" s="219" t="s">
        <v>139</v>
      </c>
      <c r="E260" s="228" t="s">
        <v>75</v>
      </c>
      <c r="F260" s="229" t="s">
        <v>202</v>
      </c>
      <c r="G260" s="227"/>
      <c r="H260" s="230">
        <v>9.4250000000000007</v>
      </c>
      <c r="I260" s="231"/>
      <c r="J260" s="227"/>
      <c r="K260" s="227"/>
      <c r="L260" s="232"/>
      <c r="M260" s="233"/>
      <c r="N260" s="234"/>
      <c r="O260" s="234"/>
      <c r="P260" s="234"/>
      <c r="Q260" s="234"/>
      <c r="R260" s="234"/>
      <c r="S260" s="234"/>
      <c r="T260" s="23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6" t="s">
        <v>139</v>
      </c>
      <c r="AU260" s="236" t="s">
        <v>87</v>
      </c>
      <c r="AV260" s="13" t="s">
        <v>87</v>
      </c>
      <c r="AW260" s="13" t="s">
        <v>38</v>
      </c>
      <c r="AX260" s="13" t="s">
        <v>77</v>
      </c>
      <c r="AY260" s="236" t="s">
        <v>126</v>
      </c>
    </row>
    <row r="261" s="13" customFormat="1">
      <c r="A261" s="13"/>
      <c r="B261" s="226"/>
      <c r="C261" s="227"/>
      <c r="D261" s="219" t="s">
        <v>139</v>
      </c>
      <c r="E261" s="228" t="s">
        <v>75</v>
      </c>
      <c r="F261" s="229" t="s">
        <v>203</v>
      </c>
      <c r="G261" s="227"/>
      <c r="H261" s="230">
        <v>-1.742</v>
      </c>
      <c r="I261" s="231"/>
      <c r="J261" s="227"/>
      <c r="K261" s="227"/>
      <c r="L261" s="232"/>
      <c r="M261" s="233"/>
      <c r="N261" s="234"/>
      <c r="O261" s="234"/>
      <c r="P261" s="234"/>
      <c r="Q261" s="234"/>
      <c r="R261" s="234"/>
      <c r="S261" s="234"/>
      <c r="T261" s="23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6" t="s">
        <v>139</v>
      </c>
      <c r="AU261" s="236" t="s">
        <v>87</v>
      </c>
      <c r="AV261" s="13" t="s">
        <v>87</v>
      </c>
      <c r="AW261" s="13" t="s">
        <v>38</v>
      </c>
      <c r="AX261" s="13" t="s">
        <v>77</v>
      </c>
      <c r="AY261" s="236" t="s">
        <v>126</v>
      </c>
    </row>
    <row r="262" s="15" customFormat="1">
      <c r="A262" s="15"/>
      <c r="B262" s="249"/>
      <c r="C262" s="250"/>
      <c r="D262" s="219" t="s">
        <v>139</v>
      </c>
      <c r="E262" s="251" t="s">
        <v>75</v>
      </c>
      <c r="F262" s="252" t="s">
        <v>191</v>
      </c>
      <c r="G262" s="250"/>
      <c r="H262" s="253">
        <v>7.6830000000000007</v>
      </c>
      <c r="I262" s="254"/>
      <c r="J262" s="250"/>
      <c r="K262" s="250"/>
      <c r="L262" s="255"/>
      <c r="M262" s="256"/>
      <c r="N262" s="257"/>
      <c r="O262" s="257"/>
      <c r="P262" s="257"/>
      <c r="Q262" s="257"/>
      <c r="R262" s="257"/>
      <c r="S262" s="257"/>
      <c r="T262" s="258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9" t="s">
        <v>139</v>
      </c>
      <c r="AU262" s="259" t="s">
        <v>87</v>
      </c>
      <c r="AV262" s="15" t="s">
        <v>150</v>
      </c>
      <c r="AW262" s="15" t="s">
        <v>38</v>
      </c>
      <c r="AX262" s="15" t="s">
        <v>77</v>
      </c>
      <c r="AY262" s="259" t="s">
        <v>126</v>
      </c>
    </row>
    <row r="263" s="13" customFormat="1">
      <c r="A263" s="13"/>
      <c r="B263" s="226"/>
      <c r="C263" s="227"/>
      <c r="D263" s="219" t="s">
        <v>139</v>
      </c>
      <c r="E263" s="228" t="s">
        <v>75</v>
      </c>
      <c r="F263" s="229" t="s">
        <v>298</v>
      </c>
      <c r="G263" s="227"/>
      <c r="H263" s="230">
        <v>24.623999999999999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6" t="s">
        <v>139</v>
      </c>
      <c r="AU263" s="236" t="s">
        <v>87</v>
      </c>
      <c r="AV263" s="13" t="s">
        <v>87</v>
      </c>
      <c r="AW263" s="13" t="s">
        <v>38</v>
      </c>
      <c r="AX263" s="13" t="s">
        <v>77</v>
      </c>
      <c r="AY263" s="236" t="s">
        <v>126</v>
      </c>
    </row>
    <row r="264" s="13" customFormat="1">
      <c r="A264" s="13"/>
      <c r="B264" s="226"/>
      <c r="C264" s="227"/>
      <c r="D264" s="219" t="s">
        <v>139</v>
      </c>
      <c r="E264" s="228" t="s">
        <v>75</v>
      </c>
      <c r="F264" s="229" t="s">
        <v>299</v>
      </c>
      <c r="G264" s="227"/>
      <c r="H264" s="230">
        <v>3.649</v>
      </c>
      <c r="I264" s="231"/>
      <c r="J264" s="227"/>
      <c r="K264" s="227"/>
      <c r="L264" s="232"/>
      <c r="M264" s="233"/>
      <c r="N264" s="234"/>
      <c r="O264" s="234"/>
      <c r="P264" s="234"/>
      <c r="Q264" s="234"/>
      <c r="R264" s="234"/>
      <c r="S264" s="234"/>
      <c r="T264" s="23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6" t="s">
        <v>139</v>
      </c>
      <c r="AU264" s="236" t="s">
        <v>87</v>
      </c>
      <c r="AV264" s="13" t="s">
        <v>87</v>
      </c>
      <c r="AW264" s="13" t="s">
        <v>38</v>
      </c>
      <c r="AX264" s="13" t="s">
        <v>77</v>
      </c>
      <c r="AY264" s="236" t="s">
        <v>126</v>
      </c>
    </row>
    <row r="265" s="15" customFormat="1">
      <c r="A265" s="15"/>
      <c r="B265" s="249"/>
      <c r="C265" s="250"/>
      <c r="D265" s="219" t="s">
        <v>139</v>
      </c>
      <c r="E265" s="251" t="s">
        <v>75</v>
      </c>
      <c r="F265" s="252" t="s">
        <v>191</v>
      </c>
      <c r="G265" s="250"/>
      <c r="H265" s="253">
        <v>28.273</v>
      </c>
      <c r="I265" s="254"/>
      <c r="J265" s="250"/>
      <c r="K265" s="250"/>
      <c r="L265" s="255"/>
      <c r="M265" s="256"/>
      <c r="N265" s="257"/>
      <c r="O265" s="257"/>
      <c r="P265" s="257"/>
      <c r="Q265" s="257"/>
      <c r="R265" s="257"/>
      <c r="S265" s="257"/>
      <c r="T265" s="258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59" t="s">
        <v>139</v>
      </c>
      <c r="AU265" s="259" t="s">
        <v>87</v>
      </c>
      <c r="AV265" s="15" t="s">
        <v>150</v>
      </c>
      <c r="AW265" s="15" t="s">
        <v>38</v>
      </c>
      <c r="AX265" s="15" t="s">
        <v>85</v>
      </c>
      <c r="AY265" s="259" t="s">
        <v>126</v>
      </c>
    </row>
    <row r="266" s="2" customFormat="1" ht="21.75" customHeight="1">
      <c r="A266" s="40"/>
      <c r="B266" s="41"/>
      <c r="C266" s="206" t="s">
        <v>300</v>
      </c>
      <c r="D266" s="206" t="s">
        <v>128</v>
      </c>
      <c r="E266" s="207" t="s">
        <v>301</v>
      </c>
      <c r="F266" s="208" t="s">
        <v>302</v>
      </c>
      <c r="G266" s="209" t="s">
        <v>186</v>
      </c>
      <c r="H266" s="210">
        <v>17.286000000000001</v>
      </c>
      <c r="I266" s="211"/>
      <c r="J266" s="212">
        <f>ROUND(I266*H266,2)</f>
        <v>0</v>
      </c>
      <c r="K266" s="208" t="s">
        <v>132</v>
      </c>
      <c r="L266" s="46"/>
      <c r="M266" s="213" t="s">
        <v>75</v>
      </c>
      <c r="N266" s="214" t="s">
        <v>47</v>
      </c>
      <c r="O266" s="86"/>
      <c r="P266" s="215">
        <f>O266*H266</f>
        <v>0</v>
      </c>
      <c r="Q266" s="215">
        <v>0</v>
      </c>
      <c r="R266" s="215">
        <f>Q266*H266</f>
        <v>0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133</v>
      </c>
      <c r="AT266" s="217" t="s">
        <v>128</v>
      </c>
      <c r="AU266" s="217" t="s">
        <v>87</v>
      </c>
      <c r="AY266" s="19" t="s">
        <v>126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85</v>
      </c>
      <c r="BK266" s="218">
        <f>ROUND(I266*H266,2)</f>
        <v>0</v>
      </c>
      <c r="BL266" s="19" t="s">
        <v>133</v>
      </c>
      <c r="BM266" s="217" t="s">
        <v>303</v>
      </c>
    </row>
    <row r="267" s="2" customFormat="1">
      <c r="A267" s="40"/>
      <c r="B267" s="41"/>
      <c r="C267" s="42"/>
      <c r="D267" s="219" t="s">
        <v>135</v>
      </c>
      <c r="E267" s="42"/>
      <c r="F267" s="220" t="s">
        <v>304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135</v>
      </c>
      <c r="AU267" s="19" t="s">
        <v>87</v>
      </c>
    </row>
    <row r="268" s="2" customFormat="1">
      <c r="A268" s="40"/>
      <c r="B268" s="41"/>
      <c r="C268" s="42"/>
      <c r="D268" s="224" t="s">
        <v>137</v>
      </c>
      <c r="E268" s="42"/>
      <c r="F268" s="225" t="s">
        <v>305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137</v>
      </c>
      <c r="AU268" s="19" t="s">
        <v>87</v>
      </c>
    </row>
    <row r="269" s="16" customFormat="1">
      <c r="A269" s="16"/>
      <c r="B269" s="260"/>
      <c r="C269" s="261"/>
      <c r="D269" s="219" t="s">
        <v>139</v>
      </c>
      <c r="E269" s="262" t="s">
        <v>75</v>
      </c>
      <c r="F269" s="263" t="s">
        <v>296</v>
      </c>
      <c r="G269" s="261"/>
      <c r="H269" s="262" t="s">
        <v>75</v>
      </c>
      <c r="I269" s="264"/>
      <c r="J269" s="261"/>
      <c r="K269" s="261"/>
      <c r="L269" s="265"/>
      <c r="M269" s="266"/>
      <c r="N269" s="267"/>
      <c r="O269" s="267"/>
      <c r="P269" s="267"/>
      <c r="Q269" s="267"/>
      <c r="R269" s="267"/>
      <c r="S269" s="267"/>
      <c r="T269" s="268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T269" s="269" t="s">
        <v>139</v>
      </c>
      <c r="AU269" s="269" t="s">
        <v>87</v>
      </c>
      <c r="AV269" s="16" t="s">
        <v>85</v>
      </c>
      <c r="AW269" s="16" t="s">
        <v>38</v>
      </c>
      <c r="AX269" s="16" t="s">
        <v>77</v>
      </c>
      <c r="AY269" s="269" t="s">
        <v>126</v>
      </c>
    </row>
    <row r="270" s="13" customFormat="1">
      <c r="A270" s="13"/>
      <c r="B270" s="226"/>
      <c r="C270" s="227"/>
      <c r="D270" s="219" t="s">
        <v>139</v>
      </c>
      <c r="E270" s="228" t="s">
        <v>75</v>
      </c>
      <c r="F270" s="229" t="s">
        <v>192</v>
      </c>
      <c r="G270" s="227"/>
      <c r="H270" s="230">
        <v>64.546999999999997</v>
      </c>
      <c r="I270" s="231"/>
      <c r="J270" s="227"/>
      <c r="K270" s="227"/>
      <c r="L270" s="232"/>
      <c r="M270" s="233"/>
      <c r="N270" s="234"/>
      <c r="O270" s="234"/>
      <c r="P270" s="234"/>
      <c r="Q270" s="234"/>
      <c r="R270" s="234"/>
      <c r="S270" s="234"/>
      <c r="T270" s="23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6" t="s">
        <v>139</v>
      </c>
      <c r="AU270" s="236" t="s">
        <v>87</v>
      </c>
      <c r="AV270" s="13" t="s">
        <v>87</v>
      </c>
      <c r="AW270" s="13" t="s">
        <v>38</v>
      </c>
      <c r="AX270" s="13" t="s">
        <v>77</v>
      </c>
      <c r="AY270" s="236" t="s">
        <v>126</v>
      </c>
    </row>
    <row r="271" s="13" customFormat="1">
      <c r="A271" s="13"/>
      <c r="B271" s="226"/>
      <c r="C271" s="227"/>
      <c r="D271" s="219" t="s">
        <v>139</v>
      </c>
      <c r="E271" s="228" t="s">
        <v>75</v>
      </c>
      <c r="F271" s="229" t="s">
        <v>193</v>
      </c>
      <c r="G271" s="227"/>
      <c r="H271" s="230">
        <v>-12.707000000000001</v>
      </c>
      <c r="I271" s="231"/>
      <c r="J271" s="227"/>
      <c r="K271" s="227"/>
      <c r="L271" s="232"/>
      <c r="M271" s="233"/>
      <c r="N271" s="234"/>
      <c r="O271" s="234"/>
      <c r="P271" s="234"/>
      <c r="Q271" s="234"/>
      <c r="R271" s="234"/>
      <c r="S271" s="234"/>
      <c r="T271" s="23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6" t="s">
        <v>139</v>
      </c>
      <c r="AU271" s="236" t="s">
        <v>87</v>
      </c>
      <c r="AV271" s="13" t="s">
        <v>87</v>
      </c>
      <c r="AW271" s="13" t="s">
        <v>38</v>
      </c>
      <c r="AX271" s="13" t="s">
        <v>77</v>
      </c>
      <c r="AY271" s="236" t="s">
        <v>126</v>
      </c>
    </row>
    <row r="272" s="15" customFormat="1">
      <c r="A272" s="15"/>
      <c r="B272" s="249"/>
      <c r="C272" s="250"/>
      <c r="D272" s="219" t="s">
        <v>139</v>
      </c>
      <c r="E272" s="251" t="s">
        <v>75</v>
      </c>
      <c r="F272" s="252" t="s">
        <v>191</v>
      </c>
      <c r="G272" s="250"/>
      <c r="H272" s="253">
        <v>51.839999999999996</v>
      </c>
      <c r="I272" s="254"/>
      <c r="J272" s="250"/>
      <c r="K272" s="250"/>
      <c r="L272" s="255"/>
      <c r="M272" s="256"/>
      <c r="N272" s="257"/>
      <c r="O272" s="257"/>
      <c r="P272" s="257"/>
      <c r="Q272" s="257"/>
      <c r="R272" s="257"/>
      <c r="S272" s="257"/>
      <c r="T272" s="258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59" t="s">
        <v>139</v>
      </c>
      <c r="AU272" s="259" t="s">
        <v>87</v>
      </c>
      <c r="AV272" s="15" t="s">
        <v>150</v>
      </c>
      <c r="AW272" s="15" t="s">
        <v>38</v>
      </c>
      <c r="AX272" s="15" t="s">
        <v>77</v>
      </c>
      <c r="AY272" s="259" t="s">
        <v>126</v>
      </c>
    </row>
    <row r="273" s="16" customFormat="1">
      <c r="A273" s="16"/>
      <c r="B273" s="260"/>
      <c r="C273" s="261"/>
      <c r="D273" s="219" t="s">
        <v>139</v>
      </c>
      <c r="E273" s="262" t="s">
        <v>75</v>
      </c>
      <c r="F273" s="263" t="s">
        <v>297</v>
      </c>
      <c r="G273" s="261"/>
      <c r="H273" s="262" t="s">
        <v>75</v>
      </c>
      <c r="I273" s="264"/>
      <c r="J273" s="261"/>
      <c r="K273" s="261"/>
      <c r="L273" s="265"/>
      <c r="M273" s="266"/>
      <c r="N273" s="267"/>
      <c r="O273" s="267"/>
      <c r="P273" s="267"/>
      <c r="Q273" s="267"/>
      <c r="R273" s="267"/>
      <c r="S273" s="267"/>
      <c r="T273" s="268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T273" s="269" t="s">
        <v>139</v>
      </c>
      <c r="AU273" s="269" t="s">
        <v>87</v>
      </c>
      <c r="AV273" s="16" t="s">
        <v>85</v>
      </c>
      <c r="AW273" s="16" t="s">
        <v>38</v>
      </c>
      <c r="AX273" s="16" t="s">
        <v>77</v>
      </c>
      <c r="AY273" s="269" t="s">
        <v>126</v>
      </c>
    </row>
    <row r="274" s="13" customFormat="1">
      <c r="A274" s="13"/>
      <c r="B274" s="226"/>
      <c r="C274" s="227"/>
      <c r="D274" s="219" t="s">
        <v>139</v>
      </c>
      <c r="E274" s="228" t="s">
        <v>75</v>
      </c>
      <c r="F274" s="229" t="s">
        <v>202</v>
      </c>
      <c r="G274" s="227"/>
      <c r="H274" s="230">
        <v>9.4250000000000007</v>
      </c>
      <c r="I274" s="231"/>
      <c r="J274" s="227"/>
      <c r="K274" s="227"/>
      <c r="L274" s="232"/>
      <c r="M274" s="233"/>
      <c r="N274" s="234"/>
      <c r="O274" s="234"/>
      <c r="P274" s="234"/>
      <c r="Q274" s="234"/>
      <c r="R274" s="234"/>
      <c r="S274" s="234"/>
      <c r="T274" s="23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6" t="s">
        <v>139</v>
      </c>
      <c r="AU274" s="236" t="s">
        <v>87</v>
      </c>
      <c r="AV274" s="13" t="s">
        <v>87</v>
      </c>
      <c r="AW274" s="13" t="s">
        <v>38</v>
      </c>
      <c r="AX274" s="13" t="s">
        <v>77</v>
      </c>
      <c r="AY274" s="236" t="s">
        <v>126</v>
      </c>
    </row>
    <row r="275" s="13" customFormat="1">
      <c r="A275" s="13"/>
      <c r="B275" s="226"/>
      <c r="C275" s="227"/>
      <c r="D275" s="219" t="s">
        <v>139</v>
      </c>
      <c r="E275" s="228" t="s">
        <v>75</v>
      </c>
      <c r="F275" s="229" t="s">
        <v>203</v>
      </c>
      <c r="G275" s="227"/>
      <c r="H275" s="230">
        <v>-1.742</v>
      </c>
      <c r="I275" s="231"/>
      <c r="J275" s="227"/>
      <c r="K275" s="227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139</v>
      </c>
      <c r="AU275" s="236" t="s">
        <v>87</v>
      </c>
      <c r="AV275" s="13" t="s">
        <v>87</v>
      </c>
      <c r="AW275" s="13" t="s">
        <v>38</v>
      </c>
      <c r="AX275" s="13" t="s">
        <v>77</v>
      </c>
      <c r="AY275" s="236" t="s">
        <v>126</v>
      </c>
    </row>
    <row r="276" s="15" customFormat="1">
      <c r="A276" s="15"/>
      <c r="B276" s="249"/>
      <c r="C276" s="250"/>
      <c r="D276" s="219" t="s">
        <v>139</v>
      </c>
      <c r="E276" s="251" t="s">
        <v>75</v>
      </c>
      <c r="F276" s="252" t="s">
        <v>191</v>
      </c>
      <c r="G276" s="250"/>
      <c r="H276" s="253">
        <v>7.6830000000000007</v>
      </c>
      <c r="I276" s="254"/>
      <c r="J276" s="250"/>
      <c r="K276" s="250"/>
      <c r="L276" s="255"/>
      <c r="M276" s="256"/>
      <c r="N276" s="257"/>
      <c r="O276" s="257"/>
      <c r="P276" s="257"/>
      <c r="Q276" s="257"/>
      <c r="R276" s="257"/>
      <c r="S276" s="257"/>
      <c r="T276" s="258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9" t="s">
        <v>139</v>
      </c>
      <c r="AU276" s="259" t="s">
        <v>87</v>
      </c>
      <c r="AV276" s="15" t="s">
        <v>150</v>
      </c>
      <c r="AW276" s="15" t="s">
        <v>38</v>
      </c>
      <c r="AX276" s="15" t="s">
        <v>77</v>
      </c>
      <c r="AY276" s="259" t="s">
        <v>126</v>
      </c>
    </row>
    <row r="277" s="13" customFormat="1">
      <c r="A277" s="13"/>
      <c r="B277" s="226"/>
      <c r="C277" s="227"/>
      <c r="D277" s="219" t="s">
        <v>139</v>
      </c>
      <c r="E277" s="228" t="s">
        <v>75</v>
      </c>
      <c r="F277" s="229" t="s">
        <v>306</v>
      </c>
      <c r="G277" s="227"/>
      <c r="H277" s="230">
        <v>27.216000000000001</v>
      </c>
      <c r="I277" s="231"/>
      <c r="J277" s="227"/>
      <c r="K277" s="227"/>
      <c r="L277" s="232"/>
      <c r="M277" s="233"/>
      <c r="N277" s="234"/>
      <c r="O277" s="234"/>
      <c r="P277" s="234"/>
      <c r="Q277" s="234"/>
      <c r="R277" s="234"/>
      <c r="S277" s="234"/>
      <c r="T277" s="23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6" t="s">
        <v>139</v>
      </c>
      <c r="AU277" s="236" t="s">
        <v>87</v>
      </c>
      <c r="AV277" s="13" t="s">
        <v>87</v>
      </c>
      <c r="AW277" s="13" t="s">
        <v>38</v>
      </c>
      <c r="AX277" s="13" t="s">
        <v>77</v>
      </c>
      <c r="AY277" s="236" t="s">
        <v>126</v>
      </c>
    </row>
    <row r="278" s="13" customFormat="1">
      <c r="A278" s="13"/>
      <c r="B278" s="226"/>
      <c r="C278" s="227"/>
      <c r="D278" s="219" t="s">
        <v>139</v>
      </c>
      <c r="E278" s="228" t="s">
        <v>75</v>
      </c>
      <c r="F278" s="229" t="s">
        <v>307</v>
      </c>
      <c r="G278" s="227"/>
      <c r="H278" s="230">
        <v>4.0339999999999998</v>
      </c>
      <c r="I278" s="231"/>
      <c r="J278" s="227"/>
      <c r="K278" s="227"/>
      <c r="L278" s="232"/>
      <c r="M278" s="233"/>
      <c r="N278" s="234"/>
      <c r="O278" s="234"/>
      <c r="P278" s="234"/>
      <c r="Q278" s="234"/>
      <c r="R278" s="234"/>
      <c r="S278" s="234"/>
      <c r="T278" s="23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6" t="s">
        <v>139</v>
      </c>
      <c r="AU278" s="236" t="s">
        <v>87</v>
      </c>
      <c r="AV278" s="13" t="s">
        <v>87</v>
      </c>
      <c r="AW278" s="13" t="s">
        <v>38</v>
      </c>
      <c r="AX278" s="13" t="s">
        <v>77</v>
      </c>
      <c r="AY278" s="236" t="s">
        <v>126</v>
      </c>
    </row>
    <row r="279" s="13" customFormat="1">
      <c r="A279" s="13"/>
      <c r="B279" s="226"/>
      <c r="C279" s="227"/>
      <c r="D279" s="219" t="s">
        <v>139</v>
      </c>
      <c r="E279" s="228" t="s">
        <v>75</v>
      </c>
      <c r="F279" s="229" t="s">
        <v>308</v>
      </c>
      <c r="G279" s="227"/>
      <c r="H279" s="230">
        <v>-13.964</v>
      </c>
      <c r="I279" s="231"/>
      <c r="J279" s="227"/>
      <c r="K279" s="227"/>
      <c r="L279" s="232"/>
      <c r="M279" s="233"/>
      <c r="N279" s="234"/>
      <c r="O279" s="234"/>
      <c r="P279" s="234"/>
      <c r="Q279" s="234"/>
      <c r="R279" s="234"/>
      <c r="S279" s="234"/>
      <c r="T279" s="23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6" t="s">
        <v>139</v>
      </c>
      <c r="AU279" s="236" t="s">
        <v>87</v>
      </c>
      <c r="AV279" s="13" t="s">
        <v>87</v>
      </c>
      <c r="AW279" s="13" t="s">
        <v>38</v>
      </c>
      <c r="AX279" s="13" t="s">
        <v>77</v>
      </c>
      <c r="AY279" s="236" t="s">
        <v>126</v>
      </c>
    </row>
    <row r="280" s="15" customFormat="1">
      <c r="A280" s="15"/>
      <c r="B280" s="249"/>
      <c r="C280" s="250"/>
      <c r="D280" s="219" t="s">
        <v>139</v>
      </c>
      <c r="E280" s="251" t="s">
        <v>75</v>
      </c>
      <c r="F280" s="252" t="s">
        <v>191</v>
      </c>
      <c r="G280" s="250"/>
      <c r="H280" s="253">
        <v>17.286000000000001</v>
      </c>
      <c r="I280" s="254"/>
      <c r="J280" s="250"/>
      <c r="K280" s="250"/>
      <c r="L280" s="255"/>
      <c r="M280" s="256"/>
      <c r="N280" s="257"/>
      <c r="O280" s="257"/>
      <c r="P280" s="257"/>
      <c r="Q280" s="257"/>
      <c r="R280" s="257"/>
      <c r="S280" s="257"/>
      <c r="T280" s="258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9" t="s">
        <v>139</v>
      </c>
      <c r="AU280" s="259" t="s">
        <v>87</v>
      </c>
      <c r="AV280" s="15" t="s">
        <v>150</v>
      </c>
      <c r="AW280" s="15" t="s">
        <v>38</v>
      </c>
      <c r="AX280" s="15" t="s">
        <v>85</v>
      </c>
      <c r="AY280" s="259" t="s">
        <v>126</v>
      </c>
    </row>
    <row r="281" s="2" customFormat="1" ht="16.5" customHeight="1">
      <c r="A281" s="40"/>
      <c r="B281" s="41"/>
      <c r="C281" s="206" t="s">
        <v>309</v>
      </c>
      <c r="D281" s="206" t="s">
        <v>128</v>
      </c>
      <c r="E281" s="207" t="s">
        <v>310</v>
      </c>
      <c r="F281" s="208" t="s">
        <v>311</v>
      </c>
      <c r="G281" s="209" t="s">
        <v>186</v>
      </c>
      <c r="H281" s="210">
        <v>13.964</v>
      </c>
      <c r="I281" s="211"/>
      <c r="J281" s="212">
        <f>ROUND(I281*H281,2)</f>
        <v>0</v>
      </c>
      <c r="K281" s="208" t="s">
        <v>132</v>
      </c>
      <c r="L281" s="46"/>
      <c r="M281" s="213" t="s">
        <v>75</v>
      </c>
      <c r="N281" s="214" t="s">
        <v>47</v>
      </c>
      <c r="O281" s="86"/>
      <c r="P281" s="215">
        <f>O281*H281</f>
        <v>0</v>
      </c>
      <c r="Q281" s="215">
        <v>0</v>
      </c>
      <c r="R281" s="215">
        <f>Q281*H281</f>
        <v>0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133</v>
      </c>
      <c r="AT281" s="217" t="s">
        <v>128</v>
      </c>
      <c r="AU281" s="217" t="s">
        <v>87</v>
      </c>
      <c r="AY281" s="19" t="s">
        <v>126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85</v>
      </c>
      <c r="BK281" s="218">
        <f>ROUND(I281*H281,2)</f>
        <v>0</v>
      </c>
      <c r="BL281" s="19" t="s">
        <v>133</v>
      </c>
      <c r="BM281" s="217" t="s">
        <v>312</v>
      </c>
    </row>
    <row r="282" s="2" customFormat="1">
      <c r="A282" s="40"/>
      <c r="B282" s="41"/>
      <c r="C282" s="42"/>
      <c r="D282" s="219" t="s">
        <v>135</v>
      </c>
      <c r="E282" s="42"/>
      <c r="F282" s="220" t="s">
        <v>313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135</v>
      </c>
      <c r="AU282" s="19" t="s">
        <v>87</v>
      </c>
    </row>
    <row r="283" s="2" customFormat="1">
      <c r="A283" s="40"/>
      <c r="B283" s="41"/>
      <c r="C283" s="42"/>
      <c r="D283" s="224" t="s">
        <v>137</v>
      </c>
      <c r="E283" s="42"/>
      <c r="F283" s="225" t="s">
        <v>314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137</v>
      </c>
      <c r="AU283" s="19" t="s">
        <v>87</v>
      </c>
    </row>
    <row r="284" s="13" customFormat="1">
      <c r="A284" s="13"/>
      <c r="B284" s="226"/>
      <c r="C284" s="227"/>
      <c r="D284" s="219" t="s">
        <v>139</v>
      </c>
      <c r="E284" s="228" t="s">
        <v>75</v>
      </c>
      <c r="F284" s="229" t="s">
        <v>288</v>
      </c>
      <c r="G284" s="227"/>
      <c r="H284" s="230">
        <v>13.964</v>
      </c>
      <c r="I284" s="231"/>
      <c r="J284" s="227"/>
      <c r="K284" s="227"/>
      <c r="L284" s="232"/>
      <c r="M284" s="233"/>
      <c r="N284" s="234"/>
      <c r="O284" s="234"/>
      <c r="P284" s="234"/>
      <c r="Q284" s="234"/>
      <c r="R284" s="234"/>
      <c r="S284" s="234"/>
      <c r="T284" s="23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6" t="s">
        <v>139</v>
      </c>
      <c r="AU284" s="236" t="s">
        <v>87</v>
      </c>
      <c r="AV284" s="13" t="s">
        <v>87</v>
      </c>
      <c r="AW284" s="13" t="s">
        <v>38</v>
      </c>
      <c r="AX284" s="13" t="s">
        <v>85</v>
      </c>
      <c r="AY284" s="236" t="s">
        <v>126</v>
      </c>
    </row>
    <row r="285" s="2" customFormat="1" ht="16.5" customHeight="1">
      <c r="A285" s="40"/>
      <c r="B285" s="41"/>
      <c r="C285" s="206" t="s">
        <v>315</v>
      </c>
      <c r="D285" s="206" t="s">
        <v>128</v>
      </c>
      <c r="E285" s="207" t="s">
        <v>316</v>
      </c>
      <c r="F285" s="208" t="s">
        <v>317</v>
      </c>
      <c r="G285" s="209" t="s">
        <v>186</v>
      </c>
      <c r="H285" s="210">
        <v>45.558999999999998</v>
      </c>
      <c r="I285" s="211"/>
      <c r="J285" s="212">
        <f>ROUND(I285*H285,2)</f>
        <v>0</v>
      </c>
      <c r="K285" s="208" t="s">
        <v>132</v>
      </c>
      <c r="L285" s="46"/>
      <c r="M285" s="213" t="s">
        <v>75</v>
      </c>
      <c r="N285" s="214" t="s">
        <v>47</v>
      </c>
      <c r="O285" s="86"/>
      <c r="P285" s="215">
        <f>O285*H285</f>
        <v>0</v>
      </c>
      <c r="Q285" s="215">
        <v>0</v>
      </c>
      <c r="R285" s="215">
        <f>Q285*H285</f>
        <v>0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133</v>
      </c>
      <c r="AT285" s="217" t="s">
        <v>128</v>
      </c>
      <c r="AU285" s="217" t="s">
        <v>87</v>
      </c>
      <c r="AY285" s="19" t="s">
        <v>126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85</v>
      </c>
      <c r="BK285" s="218">
        <f>ROUND(I285*H285,2)</f>
        <v>0</v>
      </c>
      <c r="BL285" s="19" t="s">
        <v>133</v>
      </c>
      <c r="BM285" s="217" t="s">
        <v>318</v>
      </c>
    </row>
    <row r="286" s="2" customFormat="1">
      <c r="A286" s="40"/>
      <c r="B286" s="41"/>
      <c r="C286" s="42"/>
      <c r="D286" s="219" t="s">
        <v>135</v>
      </c>
      <c r="E286" s="42"/>
      <c r="F286" s="220" t="s">
        <v>319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135</v>
      </c>
      <c r="AU286" s="19" t="s">
        <v>87</v>
      </c>
    </row>
    <row r="287" s="2" customFormat="1">
      <c r="A287" s="40"/>
      <c r="B287" s="41"/>
      <c r="C287" s="42"/>
      <c r="D287" s="224" t="s">
        <v>137</v>
      </c>
      <c r="E287" s="42"/>
      <c r="F287" s="225" t="s">
        <v>320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137</v>
      </c>
      <c r="AU287" s="19" t="s">
        <v>87</v>
      </c>
    </row>
    <row r="288" s="2" customFormat="1">
      <c r="A288" s="40"/>
      <c r="B288" s="41"/>
      <c r="C288" s="42"/>
      <c r="D288" s="219" t="s">
        <v>169</v>
      </c>
      <c r="E288" s="42"/>
      <c r="F288" s="248" t="s">
        <v>321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169</v>
      </c>
      <c r="AU288" s="19" t="s">
        <v>87</v>
      </c>
    </row>
    <row r="289" s="13" customFormat="1">
      <c r="A289" s="13"/>
      <c r="B289" s="226"/>
      <c r="C289" s="227"/>
      <c r="D289" s="219" t="s">
        <v>139</v>
      </c>
      <c r="E289" s="228" t="s">
        <v>75</v>
      </c>
      <c r="F289" s="229" t="s">
        <v>322</v>
      </c>
      <c r="G289" s="227"/>
      <c r="H289" s="230">
        <v>45.558999999999998</v>
      </c>
      <c r="I289" s="231"/>
      <c r="J289" s="227"/>
      <c r="K289" s="227"/>
      <c r="L289" s="232"/>
      <c r="M289" s="233"/>
      <c r="N289" s="234"/>
      <c r="O289" s="234"/>
      <c r="P289" s="234"/>
      <c r="Q289" s="234"/>
      <c r="R289" s="234"/>
      <c r="S289" s="234"/>
      <c r="T289" s="23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6" t="s">
        <v>139</v>
      </c>
      <c r="AU289" s="236" t="s">
        <v>87</v>
      </c>
      <c r="AV289" s="13" t="s">
        <v>87</v>
      </c>
      <c r="AW289" s="13" t="s">
        <v>38</v>
      </c>
      <c r="AX289" s="13" t="s">
        <v>85</v>
      </c>
      <c r="AY289" s="236" t="s">
        <v>126</v>
      </c>
    </row>
    <row r="290" s="2" customFormat="1" ht="16.5" customHeight="1">
      <c r="A290" s="40"/>
      <c r="B290" s="41"/>
      <c r="C290" s="206" t="s">
        <v>323</v>
      </c>
      <c r="D290" s="206" t="s">
        <v>128</v>
      </c>
      <c r="E290" s="207" t="s">
        <v>324</v>
      </c>
      <c r="F290" s="208" t="s">
        <v>325</v>
      </c>
      <c r="G290" s="209" t="s">
        <v>326</v>
      </c>
      <c r="H290" s="210">
        <v>82.006</v>
      </c>
      <c r="I290" s="211"/>
      <c r="J290" s="212">
        <f>ROUND(I290*H290,2)</f>
        <v>0</v>
      </c>
      <c r="K290" s="208" t="s">
        <v>132</v>
      </c>
      <c r="L290" s="46"/>
      <c r="M290" s="213" t="s">
        <v>75</v>
      </c>
      <c r="N290" s="214" t="s">
        <v>47</v>
      </c>
      <c r="O290" s="86"/>
      <c r="P290" s="215">
        <f>O290*H290</f>
        <v>0</v>
      </c>
      <c r="Q290" s="215">
        <v>0</v>
      </c>
      <c r="R290" s="215">
        <f>Q290*H290</f>
        <v>0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133</v>
      </c>
      <c r="AT290" s="217" t="s">
        <v>128</v>
      </c>
      <c r="AU290" s="217" t="s">
        <v>87</v>
      </c>
      <c r="AY290" s="19" t="s">
        <v>126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85</v>
      </c>
      <c r="BK290" s="218">
        <f>ROUND(I290*H290,2)</f>
        <v>0</v>
      </c>
      <c r="BL290" s="19" t="s">
        <v>133</v>
      </c>
      <c r="BM290" s="217" t="s">
        <v>327</v>
      </c>
    </row>
    <row r="291" s="2" customFormat="1">
      <c r="A291" s="40"/>
      <c r="B291" s="41"/>
      <c r="C291" s="42"/>
      <c r="D291" s="219" t="s">
        <v>135</v>
      </c>
      <c r="E291" s="42"/>
      <c r="F291" s="220" t="s">
        <v>328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135</v>
      </c>
      <c r="AU291" s="19" t="s">
        <v>87</v>
      </c>
    </row>
    <row r="292" s="2" customFormat="1">
      <c r="A292" s="40"/>
      <c r="B292" s="41"/>
      <c r="C292" s="42"/>
      <c r="D292" s="224" t="s">
        <v>137</v>
      </c>
      <c r="E292" s="42"/>
      <c r="F292" s="225" t="s">
        <v>329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137</v>
      </c>
      <c r="AU292" s="19" t="s">
        <v>87</v>
      </c>
    </row>
    <row r="293" s="2" customFormat="1">
      <c r="A293" s="40"/>
      <c r="B293" s="41"/>
      <c r="C293" s="42"/>
      <c r="D293" s="219" t="s">
        <v>169</v>
      </c>
      <c r="E293" s="42"/>
      <c r="F293" s="248" t="s">
        <v>330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169</v>
      </c>
      <c r="AU293" s="19" t="s">
        <v>87</v>
      </c>
    </row>
    <row r="294" s="13" customFormat="1">
      <c r="A294" s="13"/>
      <c r="B294" s="226"/>
      <c r="C294" s="227"/>
      <c r="D294" s="219" t="s">
        <v>139</v>
      </c>
      <c r="E294" s="228" t="s">
        <v>75</v>
      </c>
      <c r="F294" s="229" t="s">
        <v>331</v>
      </c>
      <c r="G294" s="227"/>
      <c r="H294" s="230">
        <v>82.006</v>
      </c>
      <c r="I294" s="231"/>
      <c r="J294" s="227"/>
      <c r="K294" s="227"/>
      <c r="L294" s="232"/>
      <c r="M294" s="233"/>
      <c r="N294" s="234"/>
      <c r="O294" s="234"/>
      <c r="P294" s="234"/>
      <c r="Q294" s="234"/>
      <c r="R294" s="234"/>
      <c r="S294" s="234"/>
      <c r="T294" s="23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6" t="s">
        <v>139</v>
      </c>
      <c r="AU294" s="236" t="s">
        <v>87</v>
      </c>
      <c r="AV294" s="13" t="s">
        <v>87</v>
      </c>
      <c r="AW294" s="13" t="s">
        <v>38</v>
      </c>
      <c r="AX294" s="13" t="s">
        <v>85</v>
      </c>
      <c r="AY294" s="236" t="s">
        <v>126</v>
      </c>
    </row>
    <row r="295" s="2" customFormat="1" ht="16.5" customHeight="1">
      <c r="A295" s="40"/>
      <c r="B295" s="41"/>
      <c r="C295" s="206" t="s">
        <v>332</v>
      </c>
      <c r="D295" s="206" t="s">
        <v>128</v>
      </c>
      <c r="E295" s="207" t="s">
        <v>333</v>
      </c>
      <c r="F295" s="208" t="s">
        <v>334</v>
      </c>
      <c r="G295" s="209" t="s">
        <v>186</v>
      </c>
      <c r="H295" s="210">
        <v>13.964</v>
      </c>
      <c r="I295" s="211"/>
      <c r="J295" s="212">
        <f>ROUND(I295*H295,2)</f>
        <v>0</v>
      </c>
      <c r="K295" s="208" t="s">
        <v>132</v>
      </c>
      <c r="L295" s="46"/>
      <c r="M295" s="213" t="s">
        <v>75</v>
      </c>
      <c r="N295" s="214" t="s">
        <v>47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133</v>
      </c>
      <c r="AT295" s="217" t="s">
        <v>128</v>
      </c>
      <c r="AU295" s="217" t="s">
        <v>87</v>
      </c>
      <c r="AY295" s="19" t="s">
        <v>126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85</v>
      </c>
      <c r="BK295" s="218">
        <f>ROUND(I295*H295,2)</f>
        <v>0</v>
      </c>
      <c r="BL295" s="19" t="s">
        <v>133</v>
      </c>
      <c r="BM295" s="217" t="s">
        <v>335</v>
      </c>
    </row>
    <row r="296" s="2" customFormat="1">
      <c r="A296" s="40"/>
      <c r="B296" s="41"/>
      <c r="C296" s="42"/>
      <c r="D296" s="219" t="s">
        <v>135</v>
      </c>
      <c r="E296" s="42"/>
      <c r="F296" s="220" t="s">
        <v>336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135</v>
      </c>
      <c r="AU296" s="19" t="s">
        <v>87</v>
      </c>
    </row>
    <row r="297" s="2" customFormat="1">
      <c r="A297" s="40"/>
      <c r="B297" s="41"/>
      <c r="C297" s="42"/>
      <c r="D297" s="224" t="s">
        <v>137</v>
      </c>
      <c r="E297" s="42"/>
      <c r="F297" s="225" t="s">
        <v>337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137</v>
      </c>
      <c r="AU297" s="19" t="s">
        <v>87</v>
      </c>
    </row>
    <row r="298" s="13" customFormat="1">
      <c r="A298" s="13"/>
      <c r="B298" s="226"/>
      <c r="C298" s="227"/>
      <c r="D298" s="219" t="s">
        <v>139</v>
      </c>
      <c r="E298" s="228" t="s">
        <v>75</v>
      </c>
      <c r="F298" s="229" t="s">
        <v>288</v>
      </c>
      <c r="G298" s="227"/>
      <c r="H298" s="230">
        <v>13.964</v>
      </c>
      <c r="I298" s="231"/>
      <c r="J298" s="227"/>
      <c r="K298" s="227"/>
      <c r="L298" s="232"/>
      <c r="M298" s="233"/>
      <c r="N298" s="234"/>
      <c r="O298" s="234"/>
      <c r="P298" s="234"/>
      <c r="Q298" s="234"/>
      <c r="R298" s="234"/>
      <c r="S298" s="234"/>
      <c r="T298" s="23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6" t="s">
        <v>139</v>
      </c>
      <c r="AU298" s="236" t="s">
        <v>87</v>
      </c>
      <c r="AV298" s="13" t="s">
        <v>87</v>
      </c>
      <c r="AW298" s="13" t="s">
        <v>38</v>
      </c>
      <c r="AX298" s="13" t="s">
        <v>85</v>
      </c>
      <c r="AY298" s="236" t="s">
        <v>126</v>
      </c>
    </row>
    <row r="299" s="2" customFormat="1" ht="16.5" customHeight="1">
      <c r="A299" s="40"/>
      <c r="B299" s="41"/>
      <c r="C299" s="206" t="s">
        <v>338</v>
      </c>
      <c r="D299" s="206" t="s">
        <v>128</v>
      </c>
      <c r="E299" s="207" t="s">
        <v>339</v>
      </c>
      <c r="F299" s="208" t="s">
        <v>340</v>
      </c>
      <c r="G299" s="209" t="s">
        <v>186</v>
      </c>
      <c r="H299" s="210">
        <v>13.962999999999999</v>
      </c>
      <c r="I299" s="211"/>
      <c r="J299" s="212">
        <f>ROUND(I299*H299,2)</f>
        <v>0</v>
      </c>
      <c r="K299" s="208" t="s">
        <v>132</v>
      </c>
      <c r="L299" s="46"/>
      <c r="M299" s="213" t="s">
        <v>75</v>
      </c>
      <c r="N299" s="214" t="s">
        <v>47</v>
      </c>
      <c r="O299" s="86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133</v>
      </c>
      <c r="AT299" s="217" t="s">
        <v>128</v>
      </c>
      <c r="AU299" s="217" t="s">
        <v>87</v>
      </c>
      <c r="AY299" s="19" t="s">
        <v>126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85</v>
      </c>
      <c r="BK299" s="218">
        <f>ROUND(I299*H299,2)</f>
        <v>0</v>
      </c>
      <c r="BL299" s="19" t="s">
        <v>133</v>
      </c>
      <c r="BM299" s="217" t="s">
        <v>341</v>
      </c>
    </row>
    <row r="300" s="2" customFormat="1">
      <c r="A300" s="40"/>
      <c r="B300" s="41"/>
      <c r="C300" s="42"/>
      <c r="D300" s="219" t="s">
        <v>135</v>
      </c>
      <c r="E300" s="42"/>
      <c r="F300" s="220" t="s">
        <v>342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135</v>
      </c>
      <c r="AU300" s="19" t="s">
        <v>87</v>
      </c>
    </row>
    <row r="301" s="2" customFormat="1">
      <c r="A301" s="40"/>
      <c r="B301" s="41"/>
      <c r="C301" s="42"/>
      <c r="D301" s="224" t="s">
        <v>137</v>
      </c>
      <c r="E301" s="42"/>
      <c r="F301" s="225" t="s">
        <v>343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137</v>
      </c>
      <c r="AU301" s="19" t="s">
        <v>87</v>
      </c>
    </row>
    <row r="302" s="2" customFormat="1">
      <c r="A302" s="40"/>
      <c r="B302" s="41"/>
      <c r="C302" s="42"/>
      <c r="D302" s="219" t="s">
        <v>169</v>
      </c>
      <c r="E302" s="42"/>
      <c r="F302" s="248" t="s">
        <v>344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169</v>
      </c>
      <c r="AU302" s="19" t="s">
        <v>87</v>
      </c>
    </row>
    <row r="303" s="16" customFormat="1">
      <c r="A303" s="16"/>
      <c r="B303" s="260"/>
      <c r="C303" s="261"/>
      <c r="D303" s="219" t="s">
        <v>139</v>
      </c>
      <c r="E303" s="262" t="s">
        <v>75</v>
      </c>
      <c r="F303" s="263" t="s">
        <v>296</v>
      </c>
      <c r="G303" s="261"/>
      <c r="H303" s="262" t="s">
        <v>75</v>
      </c>
      <c r="I303" s="264"/>
      <c r="J303" s="261"/>
      <c r="K303" s="261"/>
      <c r="L303" s="265"/>
      <c r="M303" s="266"/>
      <c r="N303" s="267"/>
      <c r="O303" s="267"/>
      <c r="P303" s="267"/>
      <c r="Q303" s="267"/>
      <c r="R303" s="267"/>
      <c r="S303" s="267"/>
      <c r="T303" s="268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T303" s="269" t="s">
        <v>139</v>
      </c>
      <c r="AU303" s="269" t="s">
        <v>87</v>
      </c>
      <c r="AV303" s="16" t="s">
        <v>85</v>
      </c>
      <c r="AW303" s="16" t="s">
        <v>38</v>
      </c>
      <c r="AX303" s="16" t="s">
        <v>77</v>
      </c>
      <c r="AY303" s="269" t="s">
        <v>126</v>
      </c>
    </row>
    <row r="304" s="13" customFormat="1">
      <c r="A304" s="13"/>
      <c r="B304" s="226"/>
      <c r="C304" s="227"/>
      <c r="D304" s="219" t="s">
        <v>139</v>
      </c>
      <c r="E304" s="228" t="s">
        <v>75</v>
      </c>
      <c r="F304" s="229" t="s">
        <v>192</v>
      </c>
      <c r="G304" s="227"/>
      <c r="H304" s="230">
        <v>64.546999999999997</v>
      </c>
      <c r="I304" s="231"/>
      <c r="J304" s="227"/>
      <c r="K304" s="227"/>
      <c r="L304" s="232"/>
      <c r="M304" s="233"/>
      <c r="N304" s="234"/>
      <c r="O304" s="234"/>
      <c r="P304" s="234"/>
      <c r="Q304" s="234"/>
      <c r="R304" s="234"/>
      <c r="S304" s="234"/>
      <c r="T304" s="23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6" t="s">
        <v>139</v>
      </c>
      <c r="AU304" s="236" t="s">
        <v>87</v>
      </c>
      <c r="AV304" s="13" t="s">
        <v>87</v>
      </c>
      <c r="AW304" s="13" t="s">
        <v>38</v>
      </c>
      <c r="AX304" s="13" t="s">
        <v>77</v>
      </c>
      <c r="AY304" s="236" t="s">
        <v>126</v>
      </c>
    </row>
    <row r="305" s="13" customFormat="1">
      <c r="A305" s="13"/>
      <c r="B305" s="226"/>
      <c r="C305" s="227"/>
      <c r="D305" s="219" t="s">
        <v>139</v>
      </c>
      <c r="E305" s="228" t="s">
        <v>75</v>
      </c>
      <c r="F305" s="229" t="s">
        <v>193</v>
      </c>
      <c r="G305" s="227"/>
      <c r="H305" s="230">
        <v>-12.707000000000001</v>
      </c>
      <c r="I305" s="231"/>
      <c r="J305" s="227"/>
      <c r="K305" s="227"/>
      <c r="L305" s="232"/>
      <c r="M305" s="233"/>
      <c r="N305" s="234"/>
      <c r="O305" s="234"/>
      <c r="P305" s="234"/>
      <c r="Q305" s="234"/>
      <c r="R305" s="234"/>
      <c r="S305" s="234"/>
      <c r="T305" s="23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6" t="s">
        <v>139</v>
      </c>
      <c r="AU305" s="236" t="s">
        <v>87</v>
      </c>
      <c r="AV305" s="13" t="s">
        <v>87</v>
      </c>
      <c r="AW305" s="13" t="s">
        <v>38</v>
      </c>
      <c r="AX305" s="13" t="s">
        <v>77</v>
      </c>
      <c r="AY305" s="236" t="s">
        <v>126</v>
      </c>
    </row>
    <row r="306" s="15" customFormat="1">
      <c r="A306" s="15"/>
      <c r="B306" s="249"/>
      <c r="C306" s="250"/>
      <c r="D306" s="219" t="s">
        <v>139</v>
      </c>
      <c r="E306" s="251" t="s">
        <v>75</v>
      </c>
      <c r="F306" s="252" t="s">
        <v>191</v>
      </c>
      <c r="G306" s="250"/>
      <c r="H306" s="253">
        <v>51.839999999999996</v>
      </c>
      <c r="I306" s="254"/>
      <c r="J306" s="250"/>
      <c r="K306" s="250"/>
      <c r="L306" s="255"/>
      <c r="M306" s="256"/>
      <c r="N306" s="257"/>
      <c r="O306" s="257"/>
      <c r="P306" s="257"/>
      <c r="Q306" s="257"/>
      <c r="R306" s="257"/>
      <c r="S306" s="257"/>
      <c r="T306" s="258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9" t="s">
        <v>139</v>
      </c>
      <c r="AU306" s="259" t="s">
        <v>87</v>
      </c>
      <c r="AV306" s="15" t="s">
        <v>150</v>
      </c>
      <c r="AW306" s="15" t="s">
        <v>38</v>
      </c>
      <c r="AX306" s="15" t="s">
        <v>77</v>
      </c>
      <c r="AY306" s="259" t="s">
        <v>126</v>
      </c>
    </row>
    <row r="307" s="16" customFormat="1">
      <c r="A307" s="16"/>
      <c r="B307" s="260"/>
      <c r="C307" s="261"/>
      <c r="D307" s="219" t="s">
        <v>139</v>
      </c>
      <c r="E307" s="262" t="s">
        <v>75</v>
      </c>
      <c r="F307" s="263" t="s">
        <v>297</v>
      </c>
      <c r="G307" s="261"/>
      <c r="H307" s="262" t="s">
        <v>75</v>
      </c>
      <c r="I307" s="264"/>
      <c r="J307" s="261"/>
      <c r="K307" s="261"/>
      <c r="L307" s="265"/>
      <c r="M307" s="266"/>
      <c r="N307" s="267"/>
      <c r="O307" s="267"/>
      <c r="P307" s="267"/>
      <c r="Q307" s="267"/>
      <c r="R307" s="267"/>
      <c r="S307" s="267"/>
      <c r="T307" s="268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T307" s="269" t="s">
        <v>139</v>
      </c>
      <c r="AU307" s="269" t="s">
        <v>87</v>
      </c>
      <c r="AV307" s="16" t="s">
        <v>85</v>
      </c>
      <c r="AW307" s="16" t="s">
        <v>38</v>
      </c>
      <c r="AX307" s="16" t="s">
        <v>77</v>
      </c>
      <c r="AY307" s="269" t="s">
        <v>126</v>
      </c>
    </row>
    <row r="308" s="13" customFormat="1">
      <c r="A308" s="13"/>
      <c r="B308" s="226"/>
      <c r="C308" s="227"/>
      <c r="D308" s="219" t="s">
        <v>139</v>
      </c>
      <c r="E308" s="228" t="s">
        <v>75</v>
      </c>
      <c r="F308" s="229" t="s">
        <v>202</v>
      </c>
      <c r="G308" s="227"/>
      <c r="H308" s="230">
        <v>9.4250000000000007</v>
      </c>
      <c r="I308" s="231"/>
      <c r="J308" s="227"/>
      <c r="K308" s="227"/>
      <c r="L308" s="232"/>
      <c r="M308" s="233"/>
      <c r="N308" s="234"/>
      <c r="O308" s="234"/>
      <c r="P308" s="234"/>
      <c r="Q308" s="234"/>
      <c r="R308" s="234"/>
      <c r="S308" s="234"/>
      <c r="T308" s="23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6" t="s">
        <v>139</v>
      </c>
      <c r="AU308" s="236" t="s">
        <v>87</v>
      </c>
      <c r="AV308" s="13" t="s">
        <v>87</v>
      </c>
      <c r="AW308" s="13" t="s">
        <v>38</v>
      </c>
      <c r="AX308" s="13" t="s">
        <v>77</v>
      </c>
      <c r="AY308" s="236" t="s">
        <v>126</v>
      </c>
    </row>
    <row r="309" s="13" customFormat="1">
      <c r="A309" s="13"/>
      <c r="B309" s="226"/>
      <c r="C309" s="227"/>
      <c r="D309" s="219" t="s">
        <v>139</v>
      </c>
      <c r="E309" s="228" t="s">
        <v>75</v>
      </c>
      <c r="F309" s="229" t="s">
        <v>203</v>
      </c>
      <c r="G309" s="227"/>
      <c r="H309" s="230">
        <v>-1.742</v>
      </c>
      <c r="I309" s="231"/>
      <c r="J309" s="227"/>
      <c r="K309" s="227"/>
      <c r="L309" s="232"/>
      <c r="M309" s="233"/>
      <c r="N309" s="234"/>
      <c r="O309" s="234"/>
      <c r="P309" s="234"/>
      <c r="Q309" s="234"/>
      <c r="R309" s="234"/>
      <c r="S309" s="234"/>
      <c r="T309" s="23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6" t="s">
        <v>139</v>
      </c>
      <c r="AU309" s="236" t="s">
        <v>87</v>
      </c>
      <c r="AV309" s="13" t="s">
        <v>87</v>
      </c>
      <c r="AW309" s="13" t="s">
        <v>38</v>
      </c>
      <c r="AX309" s="13" t="s">
        <v>77</v>
      </c>
      <c r="AY309" s="236" t="s">
        <v>126</v>
      </c>
    </row>
    <row r="310" s="15" customFormat="1">
      <c r="A310" s="15"/>
      <c r="B310" s="249"/>
      <c r="C310" s="250"/>
      <c r="D310" s="219" t="s">
        <v>139</v>
      </c>
      <c r="E310" s="251" t="s">
        <v>75</v>
      </c>
      <c r="F310" s="252" t="s">
        <v>191</v>
      </c>
      <c r="G310" s="250"/>
      <c r="H310" s="253">
        <v>7.6830000000000007</v>
      </c>
      <c r="I310" s="254"/>
      <c r="J310" s="250"/>
      <c r="K310" s="250"/>
      <c r="L310" s="255"/>
      <c r="M310" s="256"/>
      <c r="N310" s="257"/>
      <c r="O310" s="257"/>
      <c r="P310" s="257"/>
      <c r="Q310" s="257"/>
      <c r="R310" s="257"/>
      <c r="S310" s="257"/>
      <c r="T310" s="258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9" t="s">
        <v>139</v>
      </c>
      <c r="AU310" s="259" t="s">
        <v>87</v>
      </c>
      <c r="AV310" s="15" t="s">
        <v>150</v>
      </c>
      <c r="AW310" s="15" t="s">
        <v>38</v>
      </c>
      <c r="AX310" s="15" t="s">
        <v>77</v>
      </c>
      <c r="AY310" s="259" t="s">
        <v>126</v>
      </c>
    </row>
    <row r="311" s="13" customFormat="1">
      <c r="A311" s="13"/>
      <c r="B311" s="226"/>
      <c r="C311" s="227"/>
      <c r="D311" s="219" t="s">
        <v>139</v>
      </c>
      <c r="E311" s="228" t="s">
        <v>75</v>
      </c>
      <c r="F311" s="229" t="s">
        <v>345</v>
      </c>
      <c r="G311" s="227"/>
      <c r="H311" s="230">
        <v>-0.69099999999999995</v>
      </c>
      <c r="I311" s="231"/>
      <c r="J311" s="227"/>
      <c r="K311" s="227"/>
      <c r="L311" s="232"/>
      <c r="M311" s="233"/>
      <c r="N311" s="234"/>
      <c r="O311" s="234"/>
      <c r="P311" s="234"/>
      <c r="Q311" s="234"/>
      <c r="R311" s="234"/>
      <c r="S311" s="234"/>
      <c r="T311" s="23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6" t="s">
        <v>139</v>
      </c>
      <c r="AU311" s="236" t="s">
        <v>87</v>
      </c>
      <c r="AV311" s="13" t="s">
        <v>87</v>
      </c>
      <c r="AW311" s="13" t="s">
        <v>38</v>
      </c>
      <c r="AX311" s="13" t="s">
        <v>77</v>
      </c>
      <c r="AY311" s="236" t="s">
        <v>126</v>
      </c>
    </row>
    <row r="312" s="13" customFormat="1">
      <c r="A312" s="13"/>
      <c r="B312" s="226"/>
      <c r="C312" s="227"/>
      <c r="D312" s="219" t="s">
        <v>139</v>
      </c>
      <c r="E312" s="228" t="s">
        <v>75</v>
      </c>
      <c r="F312" s="229" t="s">
        <v>346</v>
      </c>
      <c r="G312" s="227"/>
      <c r="H312" s="230">
        <v>-0.48599999999999999</v>
      </c>
      <c r="I312" s="231"/>
      <c r="J312" s="227"/>
      <c r="K312" s="227"/>
      <c r="L312" s="232"/>
      <c r="M312" s="233"/>
      <c r="N312" s="234"/>
      <c r="O312" s="234"/>
      <c r="P312" s="234"/>
      <c r="Q312" s="234"/>
      <c r="R312" s="234"/>
      <c r="S312" s="234"/>
      <c r="T312" s="23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6" t="s">
        <v>139</v>
      </c>
      <c r="AU312" s="236" t="s">
        <v>87</v>
      </c>
      <c r="AV312" s="13" t="s">
        <v>87</v>
      </c>
      <c r="AW312" s="13" t="s">
        <v>38</v>
      </c>
      <c r="AX312" s="13" t="s">
        <v>77</v>
      </c>
      <c r="AY312" s="236" t="s">
        <v>126</v>
      </c>
    </row>
    <row r="313" s="13" customFormat="1">
      <c r="A313" s="13"/>
      <c r="B313" s="226"/>
      <c r="C313" s="227"/>
      <c r="D313" s="219" t="s">
        <v>139</v>
      </c>
      <c r="E313" s="228" t="s">
        <v>75</v>
      </c>
      <c r="F313" s="229" t="s">
        <v>347</v>
      </c>
      <c r="G313" s="227"/>
      <c r="H313" s="230">
        <v>-14.372999999999999</v>
      </c>
      <c r="I313" s="231"/>
      <c r="J313" s="227"/>
      <c r="K313" s="227"/>
      <c r="L313" s="232"/>
      <c r="M313" s="233"/>
      <c r="N313" s="234"/>
      <c r="O313" s="234"/>
      <c r="P313" s="234"/>
      <c r="Q313" s="234"/>
      <c r="R313" s="234"/>
      <c r="S313" s="234"/>
      <c r="T313" s="23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6" t="s">
        <v>139</v>
      </c>
      <c r="AU313" s="236" t="s">
        <v>87</v>
      </c>
      <c r="AV313" s="13" t="s">
        <v>87</v>
      </c>
      <c r="AW313" s="13" t="s">
        <v>38</v>
      </c>
      <c r="AX313" s="13" t="s">
        <v>77</v>
      </c>
      <c r="AY313" s="236" t="s">
        <v>126</v>
      </c>
    </row>
    <row r="314" s="13" customFormat="1">
      <c r="A314" s="13"/>
      <c r="B314" s="226"/>
      <c r="C314" s="227"/>
      <c r="D314" s="219" t="s">
        <v>139</v>
      </c>
      <c r="E314" s="228" t="s">
        <v>75</v>
      </c>
      <c r="F314" s="229" t="s">
        <v>348</v>
      </c>
      <c r="G314" s="227"/>
      <c r="H314" s="230">
        <v>-16.045999999999999</v>
      </c>
      <c r="I314" s="231"/>
      <c r="J314" s="227"/>
      <c r="K314" s="227"/>
      <c r="L314" s="232"/>
      <c r="M314" s="233"/>
      <c r="N314" s="234"/>
      <c r="O314" s="234"/>
      <c r="P314" s="234"/>
      <c r="Q314" s="234"/>
      <c r="R314" s="234"/>
      <c r="S314" s="234"/>
      <c r="T314" s="23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6" t="s">
        <v>139</v>
      </c>
      <c r="AU314" s="236" t="s">
        <v>87</v>
      </c>
      <c r="AV314" s="13" t="s">
        <v>87</v>
      </c>
      <c r="AW314" s="13" t="s">
        <v>38</v>
      </c>
      <c r="AX314" s="13" t="s">
        <v>77</v>
      </c>
      <c r="AY314" s="236" t="s">
        <v>126</v>
      </c>
    </row>
    <row r="315" s="13" customFormat="1">
      <c r="A315" s="13"/>
      <c r="B315" s="226"/>
      <c r="C315" s="227"/>
      <c r="D315" s="219" t="s">
        <v>139</v>
      </c>
      <c r="E315" s="228" t="s">
        <v>75</v>
      </c>
      <c r="F315" s="229" t="s">
        <v>308</v>
      </c>
      <c r="G315" s="227"/>
      <c r="H315" s="230">
        <v>-13.964</v>
      </c>
      <c r="I315" s="231"/>
      <c r="J315" s="227"/>
      <c r="K315" s="227"/>
      <c r="L315" s="232"/>
      <c r="M315" s="233"/>
      <c r="N315" s="234"/>
      <c r="O315" s="234"/>
      <c r="P315" s="234"/>
      <c r="Q315" s="234"/>
      <c r="R315" s="234"/>
      <c r="S315" s="234"/>
      <c r="T315" s="23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6" t="s">
        <v>139</v>
      </c>
      <c r="AU315" s="236" t="s">
        <v>87</v>
      </c>
      <c r="AV315" s="13" t="s">
        <v>87</v>
      </c>
      <c r="AW315" s="13" t="s">
        <v>38</v>
      </c>
      <c r="AX315" s="13" t="s">
        <v>77</v>
      </c>
      <c r="AY315" s="236" t="s">
        <v>126</v>
      </c>
    </row>
    <row r="316" s="14" customFormat="1">
      <c r="A316" s="14"/>
      <c r="B316" s="237"/>
      <c r="C316" s="238"/>
      <c r="D316" s="219" t="s">
        <v>139</v>
      </c>
      <c r="E316" s="239" t="s">
        <v>75</v>
      </c>
      <c r="F316" s="240" t="s">
        <v>142</v>
      </c>
      <c r="G316" s="238"/>
      <c r="H316" s="241">
        <v>13.963000000000006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7" t="s">
        <v>139</v>
      </c>
      <c r="AU316" s="247" t="s">
        <v>87</v>
      </c>
      <c r="AV316" s="14" t="s">
        <v>133</v>
      </c>
      <c r="AW316" s="14" t="s">
        <v>38</v>
      </c>
      <c r="AX316" s="14" t="s">
        <v>85</v>
      </c>
      <c r="AY316" s="247" t="s">
        <v>126</v>
      </c>
    </row>
    <row r="317" s="2" customFormat="1" ht="16.5" customHeight="1">
      <c r="A317" s="40"/>
      <c r="B317" s="41"/>
      <c r="C317" s="270" t="s">
        <v>349</v>
      </c>
      <c r="D317" s="270" t="s">
        <v>350</v>
      </c>
      <c r="E317" s="271" t="s">
        <v>351</v>
      </c>
      <c r="F317" s="272" t="s">
        <v>352</v>
      </c>
      <c r="G317" s="273" t="s">
        <v>326</v>
      </c>
      <c r="H317" s="274">
        <v>27.925999999999998</v>
      </c>
      <c r="I317" s="275"/>
      <c r="J317" s="276">
        <f>ROUND(I317*H317,2)</f>
        <v>0</v>
      </c>
      <c r="K317" s="272" t="s">
        <v>132</v>
      </c>
      <c r="L317" s="277"/>
      <c r="M317" s="278" t="s">
        <v>75</v>
      </c>
      <c r="N317" s="279" t="s">
        <v>47</v>
      </c>
      <c r="O317" s="86"/>
      <c r="P317" s="215">
        <f>O317*H317</f>
        <v>0</v>
      </c>
      <c r="Q317" s="215">
        <v>0</v>
      </c>
      <c r="R317" s="215">
        <f>Q317*H317</f>
        <v>0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183</v>
      </c>
      <c r="AT317" s="217" t="s">
        <v>350</v>
      </c>
      <c r="AU317" s="217" t="s">
        <v>87</v>
      </c>
      <c r="AY317" s="19" t="s">
        <v>126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85</v>
      </c>
      <c r="BK317" s="218">
        <f>ROUND(I317*H317,2)</f>
        <v>0</v>
      </c>
      <c r="BL317" s="19" t="s">
        <v>133</v>
      </c>
      <c r="BM317" s="217" t="s">
        <v>353</v>
      </c>
    </row>
    <row r="318" s="2" customFormat="1">
      <c r="A318" s="40"/>
      <c r="B318" s="41"/>
      <c r="C318" s="42"/>
      <c r="D318" s="219" t="s">
        <v>135</v>
      </c>
      <c r="E318" s="42"/>
      <c r="F318" s="220" t="s">
        <v>352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135</v>
      </c>
      <c r="AU318" s="19" t="s">
        <v>87</v>
      </c>
    </row>
    <row r="319" s="2" customFormat="1">
      <c r="A319" s="40"/>
      <c r="B319" s="41"/>
      <c r="C319" s="42"/>
      <c r="D319" s="224" t="s">
        <v>137</v>
      </c>
      <c r="E319" s="42"/>
      <c r="F319" s="225" t="s">
        <v>354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137</v>
      </c>
      <c r="AU319" s="19" t="s">
        <v>87</v>
      </c>
    </row>
    <row r="320" s="13" customFormat="1">
      <c r="A320" s="13"/>
      <c r="B320" s="226"/>
      <c r="C320" s="227"/>
      <c r="D320" s="219" t="s">
        <v>139</v>
      </c>
      <c r="E320" s="228" t="s">
        <v>75</v>
      </c>
      <c r="F320" s="229" t="s">
        <v>355</v>
      </c>
      <c r="G320" s="227"/>
      <c r="H320" s="230">
        <v>27.925999999999998</v>
      </c>
      <c r="I320" s="231"/>
      <c r="J320" s="227"/>
      <c r="K320" s="227"/>
      <c r="L320" s="232"/>
      <c r="M320" s="233"/>
      <c r="N320" s="234"/>
      <c r="O320" s="234"/>
      <c r="P320" s="234"/>
      <c r="Q320" s="234"/>
      <c r="R320" s="234"/>
      <c r="S320" s="234"/>
      <c r="T320" s="23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6" t="s">
        <v>139</v>
      </c>
      <c r="AU320" s="236" t="s">
        <v>87</v>
      </c>
      <c r="AV320" s="13" t="s">
        <v>87</v>
      </c>
      <c r="AW320" s="13" t="s">
        <v>38</v>
      </c>
      <c r="AX320" s="13" t="s">
        <v>85</v>
      </c>
      <c r="AY320" s="236" t="s">
        <v>126</v>
      </c>
    </row>
    <row r="321" s="2" customFormat="1" ht="16.5" customHeight="1">
      <c r="A321" s="40"/>
      <c r="B321" s="41"/>
      <c r="C321" s="206" t="s">
        <v>356</v>
      </c>
      <c r="D321" s="206" t="s">
        <v>128</v>
      </c>
      <c r="E321" s="207" t="s">
        <v>357</v>
      </c>
      <c r="F321" s="208" t="s">
        <v>340</v>
      </c>
      <c r="G321" s="209" t="s">
        <v>186</v>
      </c>
      <c r="H321" s="210">
        <v>13.964</v>
      </c>
      <c r="I321" s="211"/>
      <c r="J321" s="212">
        <f>ROUND(I321*H321,2)</f>
        <v>0</v>
      </c>
      <c r="K321" s="208" t="s">
        <v>132</v>
      </c>
      <c r="L321" s="46"/>
      <c r="M321" s="213" t="s">
        <v>75</v>
      </c>
      <c r="N321" s="214" t="s">
        <v>47</v>
      </c>
      <c r="O321" s="86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133</v>
      </c>
      <c r="AT321" s="217" t="s">
        <v>128</v>
      </c>
      <c r="AU321" s="217" t="s">
        <v>87</v>
      </c>
      <c r="AY321" s="19" t="s">
        <v>126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85</v>
      </c>
      <c r="BK321" s="218">
        <f>ROUND(I321*H321,2)</f>
        <v>0</v>
      </c>
      <c r="BL321" s="19" t="s">
        <v>133</v>
      </c>
      <c r="BM321" s="217" t="s">
        <v>358</v>
      </c>
    </row>
    <row r="322" s="2" customFormat="1">
      <c r="A322" s="40"/>
      <c r="B322" s="41"/>
      <c r="C322" s="42"/>
      <c r="D322" s="219" t="s">
        <v>135</v>
      </c>
      <c r="E322" s="42"/>
      <c r="F322" s="220" t="s">
        <v>342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135</v>
      </c>
      <c r="AU322" s="19" t="s">
        <v>87</v>
      </c>
    </row>
    <row r="323" s="2" customFormat="1">
      <c r="A323" s="40"/>
      <c r="B323" s="41"/>
      <c r="C323" s="42"/>
      <c r="D323" s="224" t="s">
        <v>137</v>
      </c>
      <c r="E323" s="42"/>
      <c r="F323" s="225" t="s">
        <v>359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137</v>
      </c>
      <c r="AU323" s="19" t="s">
        <v>87</v>
      </c>
    </row>
    <row r="324" s="2" customFormat="1" ht="16.5" customHeight="1">
      <c r="A324" s="40"/>
      <c r="B324" s="41"/>
      <c r="C324" s="206" t="s">
        <v>360</v>
      </c>
      <c r="D324" s="206" t="s">
        <v>128</v>
      </c>
      <c r="E324" s="207" t="s">
        <v>361</v>
      </c>
      <c r="F324" s="208" t="s">
        <v>362</v>
      </c>
      <c r="G324" s="209" t="s">
        <v>186</v>
      </c>
      <c r="H324" s="210">
        <v>16.045999999999999</v>
      </c>
      <c r="I324" s="211"/>
      <c r="J324" s="212">
        <f>ROUND(I324*H324,2)</f>
        <v>0</v>
      </c>
      <c r="K324" s="208" t="s">
        <v>132</v>
      </c>
      <c r="L324" s="46"/>
      <c r="M324" s="213" t="s">
        <v>75</v>
      </c>
      <c r="N324" s="214" t="s">
        <v>47</v>
      </c>
      <c r="O324" s="86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133</v>
      </c>
      <c r="AT324" s="217" t="s">
        <v>128</v>
      </c>
      <c r="AU324" s="217" t="s">
        <v>87</v>
      </c>
      <c r="AY324" s="19" t="s">
        <v>126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85</v>
      </c>
      <c r="BK324" s="218">
        <f>ROUND(I324*H324,2)</f>
        <v>0</v>
      </c>
      <c r="BL324" s="19" t="s">
        <v>133</v>
      </c>
      <c r="BM324" s="217" t="s">
        <v>363</v>
      </c>
    </row>
    <row r="325" s="2" customFormat="1">
      <c r="A325" s="40"/>
      <c r="B325" s="41"/>
      <c r="C325" s="42"/>
      <c r="D325" s="219" t="s">
        <v>135</v>
      </c>
      <c r="E325" s="42"/>
      <c r="F325" s="220" t="s">
        <v>364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135</v>
      </c>
      <c r="AU325" s="19" t="s">
        <v>87</v>
      </c>
    </row>
    <row r="326" s="2" customFormat="1">
      <c r="A326" s="40"/>
      <c r="B326" s="41"/>
      <c r="C326" s="42"/>
      <c r="D326" s="224" t="s">
        <v>137</v>
      </c>
      <c r="E326" s="42"/>
      <c r="F326" s="225" t="s">
        <v>365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137</v>
      </c>
      <c r="AU326" s="19" t="s">
        <v>87</v>
      </c>
    </row>
    <row r="327" s="2" customFormat="1">
      <c r="A327" s="40"/>
      <c r="B327" s="41"/>
      <c r="C327" s="42"/>
      <c r="D327" s="219" t="s">
        <v>169</v>
      </c>
      <c r="E327" s="42"/>
      <c r="F327" s="248" t="s">
        <v>366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169</v>
      </c>
      <c r="AU327" s="19" t="s">
        <v>87</v>
      </c>
    </row>
    <row r="328" s="13" customFormat="1">
      <c r="A328" s="13"/>
      <c r="B328" s="226"/>
      <c r="C328" s="227"/>
      <c r="D328" s="219" t="s">
        <v>139</v>
      </c>
      <c r="E328" s="228" t="s">
        <v>75</v>
      </c>
      <c r="F328" s="229" t="s">
        <v>367</v>
      </c>
      <c r="G328" s="227"/>
      <c r="H328" s="230">
        <v>14.036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6" t="s">
        <v>139</v>
      </c>
      <c r="AU328" s="236" t="s">
        <v>87</v>
      </c>
      <c r="AV328" s="13" t="s">
        <v>87</v>
      </c>
      <c r="AW328" s="13" t="s">
        <v>38</v>
      </c>
      <c r="AX328" s="13" t="s">
        <v>77</v>
      </c>
      <c r="AY328" s="236" t="s">
        <v>126</v>
      </c>
    </row>
    <row r="329" s="13" customFormat="1">
      <c r="A329" s="13"/>
      <c r="B329" s="226"/>
      <c r="C329" s="227"/>
      <c r="D329" s="219" t="s">
        <v>139</v>
      </c>
      <c r="E329" s="228" t="s">
        <v>75</v>
      </c>
      <c r="F329" s="229" t="s">
        <v>368</v>
      </c>
      <c r="G329" s="227"/>
      <c r="H329" s="230">
        <v>2.194</v>
      </c>
      <c r="I329" s="231"/>
      <c r="J329" s="227"/>
      <c r="K329" s="227"/>
      <c r="L329" s="232"/>
      <c r="M329" s="233"/>
      <c r="N329" s="234"/>
      <c r="O329" s="234"/>
      <c r="P329" s="234"/>
      <c r="Q329" s="234"/>
      <c r="R329" s="234"/>
      <c r="S329" s="234"/>
      <c r="T329" s="23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6" t="s">
        <v>139</v>
      </c>
      <c r="AU329" s="236" t="s">
        <v>87</v>
      </c>
      <c r="AV329" s="13" t="s">
        <v>87</v>
      </c>
      <c r="AW329" s="13" t="s">
        <v>38</v>
      </c>
      <c r="AX329" s="13" t="s">
        <v>77</v>
      </c>
      <c r="AY329" s="236" t="s">
        <v>126</v>
      </c>
    </row>
    <row r="330" s="13" customFormat="1">
      <c r="A330" s="13"/>
      <c r="B330" s="226"/>
      <c r="C330" s="227"/>
      <c r="D330" s="219" t="s">
        <v>139</v>
      </c>
      <c r="E330" s="228" t="s">
        <v>75</v>
      </c>
      <c r="F330" s="229" t="s">
        <v>369</v>
      </c>
      <c r="G330" s="227"/>
      <c r="H330" s="230">
        <v>-0.184</v>
      </c>
      <c r="I330" s="231"/>
      <c r="J330" s="227"/>
      <c r="K330" s="227"/>
      <c r="L330" s="232"/>
      <c r="M330" s="233"/>
      <c r="N330" s="234"/>
      <c r="O330" s="234"/>
      <c r="P330" s="234"/>
      <c r="Q330" s="234"/>
      <c r="R330" s="234"/>
      <c r="S330" s="234"/>
      <c r="T330" s="23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6" t="s">
        <v>139</v>
      </c>
      <c r="AU330" s="236" t="s">
        <v>87</v>
      </c>
      <c r="AV330" s="13" t="s">
        <v>87</v>
      </c>
      <c r="AW330" s="13" t="s">
        <v>38</v>
      </c>
      <c r="AX330" s="13" t="s">
        <v>77</v>
      </c>
      <c r="AY330" s="236" t="s">
        <v>126</v>
      </c>
    </row>
    <row r="331" s="15" customFormat="1">
      <c r="A331" s="15"/>
      <c r="B331" s="249"/>
      <c r="C331" s="250"/>
      <c r="D331" s="219" t="s">
        <v>139</v>
      </c>
      <c r="E331" s="251" t="s">
        <v>75</v>
      </c>
      <c r="F331" s="252" t="s">
        <v>191</v>
      </c>
      <c r="G331" s="250"/>
      <c r="H331" s="253">
        <v>16.045999999999999</v>
      </c>
      <c r="I331" s="254"/>
      <c r="J331" s="250"/>
      <c r="K331" s="250"/>
      <c r="L331" s="255"/>
      <c r="M331" s="256"/>
      <c r="N331" s="257"/>
      <c r="O331" s="257"/>
      <c r="P331" s="257"/>
      <c r="Q331" s="257"/>
      <c r="R331" s="257"/>
      <c r="S331" s="257"/>
      <c r="T331" s="258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9" t="s">
        <v>139</v>
      </c>
      <c r="AU331" s="259" t="s">
        <v>87</v>
      </c>
      <c r="AV331" s="15" t="s">
        <v>150</v>
      </c>
      <c r="AW331" s="15" t="s">
        <v>38</v>
      </c>
      <c r="AX331" s="15" t="s">
        <v>85</v>
      </c>
      <c r="AY331" s="259" t="s">
        <v>126</v>
      </c>
    </row>
    <row r="332" s="2" customFormat="1" ht="16.5" customHeight="1">
      <c r="A332" s="40"/>
      <c r="B332" s="41"/>
      <c r="C332" s="270" t="s">
        <v>370</v>
      </c>
      <c r="D332" s="270" t="s">
        <v>350</v>
      </c>
      <c r="E332" s="271" t="s">
        <v>371</v>
      </c>
      <c r="F332" s="272" t="s">
        <v>372</v>
      </c>
      <c r="G332" s="273" t="s">
        <v>326</v>
      </c>
      <c r="H332" s="274">
        <v>32.091999999999999</v>
      </c>
      <c r="I332" s="275"/>
      <c r="J332" s="276">
        <f>ROUND(I332*H332,2)</f>
        <v>0</v>
      </c>
      <c r="K332" s="272" t="s">
        <v>132</v>
      </c>
      <c r="L332" s="277"/>
      <c r="M332" s="278" t="s">
        <v>75</v>
      </c>
      <c r="N332" s="279" t="s">
        <v>47</v>
      </c>
      <c r="O332" s="86"/>
      <c r="P332" s="215">
        <f>O332*H332</f>
        <v>0</v>
      </c>
      <c r="Q332" s="215">
        <v>0</v>
      </c>
      <c r="R332" s="215">
        <f>Q332*H332</f>
        <v>0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183</v>
      </c>
      <c r="AT332" s="217" t="s">
        <v>350</v>
      </c>
      <c r="AU332" s="217" t="s">
        <v>87</v>
      </c>
      <c r="AY332" s="19" t="s">
        <v>126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85</v>
      </c>
      <c r="BK332" s="218">
        <f>ROUND(I332*H332,2)</f>
        <v>0</v>
      </c>
      <c r="BL332" s="19" t="s">
        <v>133</v>
      </c>
      <c r="BM332" s="217" t="s">
        <v>373</v>
      </c>
    </row>
    <row r="333" s="2" customFormat="1">
      <c r="A333" s="40"/>
      <c r="B333" s="41"/>
      <c r="C333" s="42"/>
      <c r="D333" s="219" t="s">
        <v>135</v>
      </c>
      <c r="E333" s="42"/>
      <c r="F333" s="220" t="s">
        <v>372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135</v>
      </c>
      <c r="AU333" s="19" t="s">
        <v>87</v>
      </c>
    </row>
    <row r="334" s="2" customFormat="1">
      <c r="A334" s="40"/>
      <c r="B334" s="41"/>
      <c r="C334" s="42"/>
      <c r="D334" s="224" t="s">
        <v>137</v>
      </c>
      <c r="E334" s="42"/>
      <c r="F334" s="225" t="s">
        <v>374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137</v>
      </c>
      <c r="AU334" s="19" t="s">
        <v>87</v>
      </c>
    </row>
    <row r="335" s="13" customFormat="1">
      <c r="A335" s="13"/>
      <c r="B335" s="226"/>
      <c r="C335" s="227"/>
      <c r="D335" s="219" t="s">
        <v>139</v>
      </c>
      <c r="E335" s="228" t="s">
        <v>75</v>
      </c>
      <c r="F335" s="229" t="s">
        <v>375</v>
      </c>
      <c r="G335" s="227"/>
      <c r="H335" s="230">
        <v>32.091999999999999</v>
      </c>
      <c r="I335" s="231"/>
      <c r="J335" s="227"/>
      <c r="K335" s="227"/>
      <c r="L335" s="232"/>
      <c r="M335" s="233"/>
      <c r="N335" s="234"/>
      <c r="O335" s="234"/>
      <c r="P335" s="234"/>
      <c r="Q335" s="234"/>
      <c r="R335" s="234"/>
      <c r="S335" s="234"/>
      <c r="T335" s="23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6" t="s">
        <v>139</v>
      </c>
      <c r="AU335" s="236" t="s">
        <v>87</v>
      </c>
      <c r="AV335" s="13" t="s">
        <v>87</v>
      </c>
      <c r="AW335" s="13" t="s">
        <v>38</v>
      </c>
      <c r="AX335" s="13" t="s">
        <v>85</v>
      </c>
      <c r="AY335" s="236" t="s">
        <v>126</v>
      </c>
    </row>
    <row r="336" s="2" customFormat="1" ht="16.5" customHeight="1">
      <c r="A336" s="40"/>
      <c r="B336" s="41"/>
      <c r="C336" s="206" t="s">
        <v>376</v>
      </c>
      <c r="D336" s="206" t="s">
        <v>128</v>
      </c>
      <c r="E336" s="207" t="s">
        <v>377</v>
      </c>
      <c r="F336" s="208" t="s">
        <v>378</v>
      </c>
      <c r="G336" s="209" t="s">
        <v>165</v>
      </c>
      <c r="H336" s="210">
        <v>63</v>
      </c>
      <c r="I336" s="211"/>
      <c r="J336" s="212">
        <f>ROUND(I336*H336,2)</f>
        <v>0</v>
      </c>
      <c r="K336" s="208" t="s">
        <v>75</v>
      </c>
      <c r="L336" s="46"/>
      <c r="M336" s="213" t="s">
        <v>75</v>
      </c>
      <c r="N336" s="214" t="s">
        <v>47</v>
      </c>
      <c r="O336" s="86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133</v>
      </c>
      <c r="AT336" s="217" t="s">
        <v>128</v>
      </c>
      <c r="AU336" s="217" t="s">
        <v>87</v>
      </c>
      <c r="AY336" s="19" t="s">
        <v>126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85</v>
      </c>
      <c r="BK336" s="218">
        <f>ROUND(I336*H336,2)</f>
        <v>0</v>
      </c>
      <c r="BL336" s="19" t="s">
        <v>133</v>
      </c>
      <c r="BM336" s="217" t="s">
        <v>379</v>
      </c>
    </row>
    <row r="337" s="2" customFormat="1">
      <c r="A337" s="40"/>
      <c r="B337" s="41"/>
      <c r="C337" s="42"/>
      <c r="D337" s="219" t="s">
        <v>135</v>
      </c>
      <c r="E337" s="42"/>
      <c r="F337" s="220" t="s">
        <v>378</v>
      </c>
      <c r="G337" s="42"/>
      <c r="H337" s="42"/>
      <c r="I337" s="221"/>
      <c r="J337" s="42"/>
      <c r="K337" s="42"/>
      <c r="L337" s="46"/>
      <c r="M337" s="222"/>
      <c r="N337" s="223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135</v>
      </c>
      <c r="AU337" s="19" t="s">
        <v>87</v>
      </c>
    </row>
    <row r="338" s="12" customFormat="1" ht="22.8" customHeight="1">
      <c r="A338" s="12"/>
      <c r="B338" s="190"/>
      <c r="C338" s="191"/>
      <c r="D338" s="192" t="s">
        <v>76</v>
      </c>
      <c r="E338" s="204" t="s">
        <v>87</v>
      </c>
      <c r="F338" s="204" t="s">
        <v>380</v>
      </c>
      <c r="G338" s="191"/>
      <c r="H338" s="191"/>
      <c r="I338" s="194"/>
      <c r="J338" s="205">
        <f>BK338</f>
        <v>0</v>
      </c>
      <c r="K338" s="191"/>
      <c r="L338" s="196"/>
      <c r="M338" s="197"/>
      <c r="N338" s="198"/>
      <c r="O338" s="198"/>
      <c r="P338" s="199">
        <f>SUM(P339:P345)</f>
        <v>0</v>
      </c>
      <c r="Q338" s="198"/>
      <c r="R338" s="199">
        <f>SUM(R339:R345)</f>
        <v>5.8587300000000004</v>
      </c>
      <c r="S338" s="198"/>
      <c r="T338" s="200">
        <f>SUM(T339:T345)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01" t="s">
        <v>85</v>
      </c>
      <c r="AT338" s="202" t="s">
        <v>76</v>
      </c>
      <c r="AU338" s="202" t="s">
        <v>85</v>
      </c>
      <c r="AY338" s="201" t="s">
        <v>126</v>
      </c>
      <c r="BK338" s="203">
        <f>SUM(BK339:BK345)</f>
        <v>0</v>
      </c>
    </row>
    <row r="339" s="2" customFormat="1" ht="24.15" customHeight="1">
      <c r="A339" s="40"/>
      <c r="B339" s="41"/>
      <c r="C339" s="206" t="s">
        <v>381</v>
      </c>
      <c r="D339" s="206" t="s">
        <v>128</v>
      </c>
      <c r="E339" s="207" t="s">
        <v>382</v>
      </c>
      <c r="F339" s="208" t="s">
        <v>383</v>
      </c>
      <c r="G339" s="209" t="s">
        <v>165</v>
      </c>
      <c r="H339" s="210">
        <v>40.5</v>
      </c>
      <c r="I339" s="211"/>
      <c r="J339" s="212">
        <f>ROUND(I339*H339,2)</f>
        <v>0</v>
      </c>
      <c r="K339" s="208" t="s">
        <v>132</v>
      </c>
      <c r="L339" s="46"/>
      <c r="M339" s="213" t="s">
        <v>75</v>
      </c>
      <c r="N339" s="214" t="s">
        <v>47</v>
      </c>
      <c r="O339" s="86"/>
      <c r="P339" s="215">
        <f>O339*H339</f>
        <v>0</v>
      </c>
      <c r="Q339" s="215">
        <v>0.14466000000000001</v>
      </c>
      <c r="R339" s="215">
        <f>Q339*H339</f>
        <v>5.8587300000000004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133</v>
      </c>
      <c r="AT339" s="217" t="s">
        <v>128</v>
      </c>
      <c r="AU339" s="217" t="s">
        <v>87</v>
      </c>
      <c r="AY339" s="19" t="s">
        <v>126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85</v>
      </c>
      <c r="BK339" s="218">
        <f>ROUND(I339*H339,2)</f>
        <v>0</v>
      </c>
      <c r="BL339" s="19" t="s">
        <v>133</v>
      </c>
      <c r="BM339" s="217" t="s">
        <v>384</v>
      </c>
    </row>
    <row r="340" s="2" customFormat="1">
      <c r="A340" s="40"/>
      <c r="B340" s="41"/>
      <c r="C340" s="42"/>
      <c r="D340" s="219" t="s">
        <v>135</v>
      </c>
      <c r="E340" s="42"/>
      <c r="F340" s="220" t="s">
        <v>385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135</v>
      </c>
      <c r="AU340" s="19" t="s">
        <v>87</v>
      </c>
    </row>
    <row r="341" s="2" customFormat="1">
      <c r="A341" s="40"/>
      <c r="B341" s="41"/>
      <c r="C341" s="42"/>
      <c r="D341" s="224" t="s">
        <v>137</v>
      </c>
      <c r="E341" s="42"/>
      <c r="F341" s="225" t="s">
        <v>386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137</v>
      </c>
      <c r="AU341" s="19" t="s">
        <v>87</v>
      </c>
    </row>
    <row r="342" s="2" customFormat="1">
      <c r="A342" s="40"/>
      <c r="B342" s="41"/>
      <c r="C342" s="42"/>
      <c r="D342" s="219" t="s">
        <v>169</v>
      </c>
      <c r="E342" s="42"/>
      <c r="F342" s="248" t="s">
        <v>387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169</v>
      </c>
      <c r="AU342" s="19" t="s">
        <v>87</v>
      </c>
    </row>
    <row r="343" s="13" customFormat="1">
      <c r="A343" s="13"/>
      <c r="B343" s="226"/>
      <c r="C343" s="227"/>
      <c r="D343" s="219" t="s">
        <v>139</v>
      </c>
      <c r="E343" s="228" t="s">
        <v>75</v>
      </c>
      <c r="F343" s="229" t="s">
        <v>388</v>
      </c>
      <c r="G343" s="227"/>
      <c r="H343" s="230">
        <v>36.100000000000001</v>
      </c>
      <c r="I343" s="231"/>
      <c r="J343" s="227"/>
      <c r="K343" s="227"/>
      <c r="L343" s="232"/>
      <c r="M343" s="233"/>
      <c r="N343" s="234"/>
      <c r="O343" s="234"/>
      <c r="P343" s="234"/>
      <c r="Q343" s="234"/>
      <c r="R343" s="234"/>
      <c r="S343" s="234"/>
      <c r="T343" s="23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6" t="s">
        <v>139</v>
      </c>
      <c r="AU343" s="236" t="s">
        <v>87</v>
      </c>
      <c r="AV343" s="13" t="s">
        <v>87</v>
      </c>
      <c r="AW343" s="13" t="s">
        <v>38</v>
      </c>
      <c r="AX343" s="13" t="s">
        <v>77</v>
      </c>
      <c r="AY343" s="236" t="s">
        <v>126</v>
      </c>
    </row>
    <row r="344" s="13" customFormat="1">
      <c r="A344" s="13"/>
      <c r="B344" s="226"/>
      <c r="C344" s="227"/>
      <c r="D344" s="219" t="s">
        <v>139</v>
      </c>
      <c r="E344" s="228" t="s">
        <v>75</v>
      </c>
      <c r="F344" s="229" t="s">
        <v>389</v>
      </c>
      <c r="G344" s="227"/>
      <c r="H344" s="230">
        <v>4.4000000000000004</v>
      </c>
      <c r="I344" s="231"/>
      <c r="J344" s="227"/>
      <c r="K344" s="227"/>
      <c r="L344" s="232"/>
      <c r="M344" s="233"/>
      <c r="N344" s="234"/>
      <c r="O344" s="234"/>
      <c r="P344" s="234"/>
      <c r="Q344" s="234"/>
      <c r="R344" s="234"/>
      <c r="S344" s="234"/>
      <c r="T344" s="23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6" t="s">
        <v>139</v>
      </c>
      <c r="AU344" s="236" t="s">
        <v>87</v>
      </c>
      <c r="AV344" s="13" t="s">
        <v>87</v>
      </c>
      <c r="AW344" s="13" t="s">
        <v>38</v>
      </c>
      <c r="AX344" s="13" t="s">
        <v>77</v>
      </c>
      <c r="AY344" s="236" t="s">
        <v>126</v>
      </c>
    </row>
    <row r="345" s="14" customFormat="1">
      <c r="A345" s="14"/>
      <c r="B345" s="237"/>
      <c r="C345" s="238"/>
      <c r="D345" s="219" t="s">
        <v>139</v>
      </c>
      <c r="E345" s="239" t="s">
        <v>75</v>
      </c>
      <c r="F345" s="240" t="s">
        <v>142</v>
      </c>
      <c r="G345" s="238"/>
      <c r="H345" s="241">
        <v>40.5</v>
      </c>
      <c r="I345" s="242"/>
      <c r="J345" s="238"/>
      <c r="K345" s="238"/>
      <c r="L345" s="243"/>
      <c r="M345" s="244"/>
      <c r="N345" s="245"/>
      <c r="O345" s="245"/>
      <c r="P345" s="245"/>
      <c r="Q345" s="245"/>
      <c r="R345" s="245"/>
      <c r="S345" s="245"/>
      <c r="T345" s="24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7" t="s">
        <v>139</v>
      </c>
      <c r="AU345" s="247" t="s">
        <v>87</v>
      </c>
      <c r="AV345" s="14" t="s">
        <v>133</v>
      </c>
      <c r="AW345" s="14" t="s">
        <v>38</v>
      </c>
      <c r="AX345" s="14" t="s">
        <v>85</v>
      </c>
      <c r="AY345" s="247" t="s">
        <v>126</v>
      </c>
    </row>
    <row r="346" s="12" customFormat="1" ht="22.8" customHeight="1">
      <c r="A346" s="12"/>
      <c r="B346" s="190"/>
      <c r="C346" s="191"/>
      <c r="D346" s="192" t="s">
        <v>76</v>
      </c>
      <c r="E346" s="204" t="s">
        <v>150</v>
      </c>
      <c r="F346" s="204" t="s">
        <v>390</v>
      </c>
      <c r="G346" s="191"/>
      <c r="H346" s="191"/>
      <c r="I346" s="194"/>
      <c r="J346" s="205">
        <f>BK346</f>
        <v>0</v>
      </c>
      <c r="K346" s="191"/>
      <c r="L346" s="196"/>
      <c r="M346" s="197"/>
      <c r="N346" s="198"/>
      <c r="O346" s="198"/>
      <c r="P346" s="199">
        <f>SUM(P347:P353)</f>
        <v>0</v>
      </c>
      <c r="Q346" s="198"/>
      <c r="R346" s="199">
        <f>SUM(R347:R353)</f>
        <v>0</v>
      </c>
      <c r="S346" s="198"/>
      <c r="T346" s="200">
        <f>SUM(T347:T353)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01" t="s">
        <v>85</v>
      </c>
      <c r="AT346" s="202" t="s">
        <v>76</v>
      </c>
      <c r="AU346" s="202" t="s">
        <v>85</v>
      </c>
      <c r="AY346" s="201" t="s">
        <v>126</v>
      </c>
      <c r="BK346" s="203">
        <f>SUM(BK347:BK353)</f>
        <v>0</v>
      </c>
    </row>
    <row r="347" s="2" customFormat="1" ht="16.5" customHeight="1">
      <c r="A347" s="40"/>
      <c r="B347" s="41"/>
      <c r="C347" s="206" t="s">
        <v>391</v>
      </c>
      <c r="D347" s="206" t="s">
        <v>128</v>
      </c>
      <c r="E347" s="207" t="s">
        <v>392</v>
      </c>
      <c r="F347" s="208" t="s">
        <v>393</v>
      </c>
      <c r="G347" s="209" t="s">
        <v>165</v>
      </c>
      <c r="H347" s="210">
        <v>40.5</v>
      </c>
      <c r="I347" s="211"/>
      <c r="J347" s="212">
        <f>ROUND(I347*H347,2)</f>
        <v>0</v>
      </c>
      <c r="K347" s="208" t="s">
        <v>132</v>
      </c>
      <c r="L347" s="46"/>
      <c r="M347" s="213" t="s">
        <v>75</v>
      </c>
      <c r="N347" s="214" t="s">
        <v>47</v>
      </c>
      <c r="O347" s="86"/>
      <c r="P347" s="215">
        <f>O347*H347</f>
        <v>0</v>
      </c>
      <c r="Q347" s="215">
        <v>0</v>
      </c>
      <c r="R347" s="215">
        <f>Q347*H347</f>
        <v>0</v>
      </c>
      <c r="S347" s="215">
        <v>0</v>
      </c>
      <c r="T347" s="21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7" t="s">
        <v>133</v>
      </c>
      <c r="AT347" s="217" t="s">
        <v>128</v>
      </c>
      <c r="AU347" s="217" t="s">
        <v>87</v>
      </c>
      <c r="AY347" s="19" t="s">
        <v>126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9" t="s">
        <v>85</v>
      </c>
      <c r="BK347" s="218">
        <f>ROUND(I347*H347,2)</f>
        <v>0</v>
      </c>
      <c r="BL347" s="19" t="s">
        <v>133</v>
      </c>
      <c r="BM347" s="217" t="s">
        <v>394</v>
      </c>
    </row>
    <row r="348" s="2" customFormat="1">
      <c r="A348" s="40"/>
      <c r="B348" s="41"/>
      <c r="C348" s="42"/>
      <c r="D348" s="219" t="s">
        <v>135</v>
      </c>
      <c r="E348" s="42"/>
      <c r="F348" s="220" t="s">
        <v>395</v>
      </c>
      <c r="G348" s="42"/>
      <c r="H348" s="42"/>
      <c r="I348" s="221"/>
      <c r="J348" s="42"/>
      <c r="K348" s="42"/>
      <c r="L348" s="46"/>
      <c r="M348" s="222"/>
      <c r="N348" s="223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135</v>
      </c>
      <c r="AU348" s="19" t="s">
        <v>87</v>
      </c>
    </row>
    <row r="349" s="2" customFormat="1">
      <c r="A349" s="40"/>
      <c r="B349" s="41"/>
      <c r="C349" s="42"/>
      <c r="D349" s="224" t="s">
        <v>137</v>
      </c>
      <c r="E349" s="42"/>
      <c r="F349" s="225" t="s">
        <v>396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137</v>
      </c>
      <c r="AU349" s="19" t="s">
        <v>87</v>
      </c>
    </row>
    <row r="350" s="2" customFormat="1">
      <c r="A350" s="40"/>
      <c r="B350" s="41"/>
      <c r="C350" s="42"/>
      <c r="D350" s="219" t="s">
        <v>169</v>
      </c>
      <c r="E350" s="42"/>
      <c r="F350" s="248" t="s">
        <v>397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169</v>
      </c>
      <c r="AU350" s="19" t="s">
        <v>87</v>
      </c>
    </row>
    <row r="351" s="13" customFormat="1">
      <c r="A351" s="13"/>
      <c r="B351" s="226"/>
      <c r="C351" s="227"/>
      <c r="D351" s="219" t="s">
        <v>139</v>
      </c>
      <c r="E351" s="228" t="s">
        <v>75</v>
      </c>
      <c r="F351" s="229" t="s">
        <v>388</v>
      </c>
      <c r="G351" s="227"/>
      <c r="H351" s="230">
        <v>36.100000000000001</v>
      </c>
      <c r="I351" s="231"/>
      <c r="J351" s="227"/>
      <c r="K351" s="227"/>
      <c r="L351" s="232"/>
      <c r="M351" s="233"/>
      <c r="N351" s="234"/>
      <c r="O351" s="234"/>
      <c r="P351" s="234"/>
      <c r="Q351" s="234"/>
      <c r="R351" s="234"/>
      <c r="S351" s="234"/>
      <c r="T351" s="23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6" t="s">
        <v>139</v>
      </c>
      <c r="AU351" s="236" t="s">
        <v>87</v>
      </c>
      <c r="AV351" s="13" t="s">
        <v>87</v>
      </c>
      <c r="AW351" s="13" t="s">
        <v>38</v>
      </c>
      <c r="AX351" s="13" t="s">
        <v>77</v>
      </c>
      <c r="AY351" s="236" t="s">
        <v>126</v>
      </c>
    </row>
    <row r="352" s="13" customFormat="1">
      <c r="A352" s="13"/>
      <c r="B352" s="226"/>
      <c r="C352" s="227"/>
      <c r="D352" s="219" t="s">
        <v>139</v>
      </c>
      <c r="E352" s="228" t="s">
        <v>75</v>
      </c>
      <c r="F352" s="229" t="s">
        <v>389</v>
      </c>
      <c r="G352" s="227"/>
      <c r="H352" s="230">
        <v>4.4000000000000004</v>
      </c>
      <c r="I352" s="231"/>
      <c r="J352" s="227"/>
      <c r="K352" s="227"/>
      <c r="L352" s="232"/>
      <c r="M352" s="233"/>
      <c r="N352" s="234"/>
      <c r="O352" s="234"/>
      <c r="P352" s="234"/>
      <c r="Q352" s="234"/>
      <c r="R352" s="234"/>
      <c r="S352" s="234"/>
      <c r="T352" s="23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6" t="s">
        <v>139</v>
      </c>
      <c r="AU352" s="236" t="s">
        <v>87</v>
      </c>
      <c r="AV352" s="13" t="s">
        <v>87</v>
      </c>
      <c r="AW352" s="13" t="s">
        <v>38</v>
      </c>
      <c r="AX352" s="13" t="s">
        <v>77</v>
      </c>
      <c r="AY352" s="236" t="s">
        <v>126</v>
      </c>
    </row>
    <row r="353" s="14" customFormat="1">
      <c r="A353" s="14"/>
      <c r="B353" s="237"/>
      <c r="C353" s="238"/>
      <c r="D353" s="219" t="s">
        <v>139</v>
      </c>
      <c r="E353" s="239" t="s">
        <v>75</v>
      </c>
      <c r="F353" s="240" t="s">
        <v>142</v>
      </c>
      <c r="G353" s="238"/>
      <c r="H353" s="241">
        <v>40.5</v>
      </c>
      <c r="I353" s="242"/>
      <c r="J353" s="238"/>
      <c r="K353" s="238"/>
      <c r="L353" s="243"/>
      <c r="M353" s="244"/>
      <c r="N353" s="245"/>
      <c r="O353" s="245"/>
      <c r="P353" s="245"/>
      <c r="Q353" s="245"/>
      <c r="R353" s="245"/>
      <c r="S353" s="245"/>
      <c r="T353" s="24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7" t="s">
        <v>139</v>
      </c>
      <c r="AU353" s="247" t="s">
        <v>87</v>
      </c>
      <c r="AV353" s="14" t="s">
        <v>133</v>
      </c>
      <c r="AW353" s="14" t="s">
        <v>38</v>
      </c>
      <c r="AX353" s="14" t="s">
        <v>85</v>
      </c>
      <c r="AY353" s="247" t="s">
        <v>126</v>
      </c>
    </row>
    <row r="354" s="12" customFormat="1" ht="22.8" customHeight="1">
      <c r="A354" s="12"/>
      <c r="B354" s="190"/>
      <c r="C354" s="191"/>
      <c r="D354" s="192" t="s">
        <v>76</v>
      </c>
      <c r="E354" s="204" t="s">
        <v>133</v>
      </c>
      <c r="F354" s="204" t="s">
        <v>398</v>
      </c>
      <c r="G354" s="191"/>
      <c r="H354" s="191"/>
      <c r="I354" s="194"/>
      <c r="J354" s="205">
        <f>BK354</f>
        <v>0</v>
      </c>
      <c r="K354" s="191"/>
      <c r="L354" s="196"/>
      <c r="M354" s="197"/>
      <c r="N354" s="198"/>
      <c r="O354" s="198"/>
      <c r="P354" s="199">
        <f>SUM(P355:P386)</f>
        <v>0</v>
      </c>
      <c r="Q354" s="198"/>
      <c r="R354" s="199">
        <f>SUM(R355:R386)</f>
        <v>0.26511743999999998</v>
      </c>
      <c r="S354" s="198"/>
      <c r="T354" s="200">
        <f>SUM(T355:T386)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1" t="s">
        <v>85</v>
      </c>
      <c r="AT354" s="202" t="s">
        <v>76</v>
      </c>
      <c r="AU354" s="202" t="s">
        <v>85</v>
      </c>
      <c r="AY354" s="201" t="s">
        <v>126</v>
      </c>
      <c r="BK354" s="203">
        <f>SUM(BK355:BK386)</f>
        <v>0</v>
      </c>
    </row>
    <row r="355" s="2" customFormat="1" ht="16.5" customHeight="1">
      <c r="A355" s="40"/>
      <c r="B355" s="41"/>
      <c r="C355" s="206" t="s">
        <v>399</v>
      </c>
      <c r="D355" s="206" t="s">
        <v>128</v>
      </c>
      <c r="E355" s="207" t="s">
        <v>400</v>
      </c>
      <c r="F355" s="208" t="s">
        <v>401</v>
      </c>
      <c r="G355" s="209" t="s">
        <v>186</v>
      </c>
      <c r="H355" s="210">
        <v>0.69099999999999995</v>
      </c>
      <c r="I355" s="211"/>
      <c r="J355" s="212">
        <f>ROUND(I355*H355,2)</f>
        <v>0</v>
      </c>
      <c r="K355" s="208" t="s">
        <v>132</v>
      </c>
      <c r="L355" s="46"/>
      <c r="M355" s="213" t="s">
        <v>75</v>
      </c>
      <c r="N355" s="214" t="s">
        <v>47</v>
      </c>
      <c r="O355" s="86"/>
      <c r="P355" s="215">
        <f>O355*H355</f>
        <v>0</v>
      </c>
      <c r="Q355" s="215">
        <v>0</v>
      </c>
      <c r="R355" s="215">
        <f>Q355*H355</f>
        <v>0</v>
      </c>
      <c r="S355" s="215">
        <v>0</v>
      </c>
      <c r="T355" s="21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7" t="s">
        <v>133</v>
      </c>
      <c r="AT355" s="217" t="s">
        <v>128</v>
      </c>
      <c r="AU355" s="217" t="s">
        <v>87</v>
      </c>
      <c r="AY355" s="19" t="s">
        <v>126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9" t="s">
        <v>85</v>
      </c>
      <c r="BK355" s="218">
        <f>ROUND(I355*H355,2)</f>
        <v>0</v>
      </c>
      <c r="BL355" s="19" t="s">
        <v>133</v>
      </c>
      <c r="BM355" s="217" t="s">
        <v>402</v>
      </c>
    </row>
    <row r="356" s="2" customFormat="1">
      <c r="A356" s="40"/>
      <c r="B356" s="41"/>
      <c r="C356" s="42"/>
      <c r="D356" s="219" t="s">
        <v>135</v>
      </c>
      <c r="E356" s="42"/>
      <c r="F356" s="220" t="s">
        <v>403</v>
      </c>
      <c r="G356" s="42"/>
      <c r="H356" s="42"/>
      <c r="I356" s="221"/>
      <c r="J356" s="42"/>
      <c r="K356" s="42"/>
      <c r="L356" s="46"/>
      <c r="M356" s="222"/>
      <c r="N356" s="223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135</v>
      </c>
      <c r="AU356" s="19" t="s">
        <v>87</v>
      </c>
    </row>
    <row r="357" s="2" customFormat="1">
      <c r="A357" s="40"/>
      <c r="B357" s="41"/>
      <c r="C357" s="42"/>
      <c r="D357" s="224" t="s">
        <v>137</v>
      </c>
      <c r="E357" s="42"/>
      <c r="F357" s="225" t="s">
        <v>404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137</v>
      </c>
      <c r="AU357" s="19" t="s">
        <v>87</v>
      </c>
    </row>
    <row r="358" s="2" customFormat="1">
      <c r="A358" s="40"/>
      <c r="B358" s="41"/>
      <c r="C358" s="42"/>
      <c r="D358" s="219" t="s">
        <v>169</v>
      </c>
      <c r="E358" s="42"/>
      <c r="F358" s="248" t="s">
        <v>405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169</v>
      </c>
      <c r="AU358" s="19" t="s">
        <v>87</v>
      </c>
    </row>
    <row r="359" s="13" customFormat="1">
      <c r="A359" s="13"/>
      <c r="B359" s="226"/>
      <c r="C359" s="227"/>
      <c r="D359" s="219" t="s">
        <v>139</v>
      </c>
      <c r="E359" s="228" t="s">
        <v>75</v>
      </c>
      <c r="F359" s="229" t="s">
        <v>406</v>
      </c>
      <c r="G359" s="227"/>
      <c r="H359" s="230">
        <v>0.69099999999999995</v>
      </c>
      <c r="I359" s="231"/>
      <c r="J359" s="227"/>
      <c r="K359" s="227"/>
      <c r="L359" s="232"/>
      <c r="M359" s="233"/>
      <c r="N359" s="234"/>
      <c r="O359" s="234"/>
      <c r="P359" s="234"/>
      <c r="Q359" s="234"/>
      <c r="R359" s="234"/>
      <c r="S359" s="234"/>
      <c r="T359" s="235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6" t="s">
        <v>139</v>
      </c>
      <c r="AU359" s="236" t="s">
        <v>87</v>
      </c>
      <c r="AV359" s="13" t="s">
        <v>87</v>
      </c>
      <c r="AW359" s="13" t="s">
        <v>38</v>
      </c>
      <c r="AX359" s="13" t="s">
        <v>77</v>
      </c>
      <c r="AY359" s="236" t="s">
        <v>126</v>
      </c>
    </row>
    <row r="360" s="14" customFormat="1">
      <c r="A360" s="14"/>
      <c r="B360" s="237"/>
      <c r="C360" s="238"/>
      <c r="D360" s="219" t="s">
        <v>139</v>
      </c>
      <c r="E360" s="239" t="s">
        <v>75</v>
      </c>
      <c r="F360" s="240" t="s">
        <v>142</v>
      </c>
      <c r="G360" s="238"/>
      <c r="H360" s="241">
        <v>0.69099999999999995</v>
      </c>
      <c r="I360" s="242"/>
      <c r="J360" s="238"/>
      <c r="K360" s="238"/>
      <c r="L360" s="243"/>
      <c r="M360" s="244"/>
      <c r="N360" s="245"/>
      <c r="O360" s="245"/>
      <c r="P360" s="245"/>
      <c r="Q360" s="245"/>
      <c r="R360" s="245"/>
      <c r="S360" s="245"/>
      <c r="T360" s="24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7" t="s">
        <v>139</v>
      </c>
      <c r="AU360" s="247" t="s">
        <v>87</v>
      </c>
      <c r="AV360" s="14" t="s">
        <v>133</v>
      </c>
      <c r="AW360" s="14" t="s">
        <v>38</v>
      </c>
      <c r="AX360" s="14" t="s">
        <v>85</v>
      </c>
      <c r="AY360" s="247" t="s">
        <v>126</v>
      </c>
    </row>
    <row r="361" s="2" customFormat="1" ht="16.5" customHeight="1">
      <c r="A361" s="40"/>
      <c r="B361" s="41"/>
      <c r="C361" s="206" t="s">
        <v>407</v>
      </c>
      <c r="D361" s="206" t="s">
        <v>128</v>
      </c>
      <c r="E361" s="207" t="s">
        <v>408</v>
      </c>
      <c r="F361" s="208" t="s">
        <v>409</v>
      </c>
      <c r="G361" s="209" t="s">
        <v>186</v>
      </c>
      <c r="H361" s="210">
        <v>14.372999999999999</v>
      </c>
      <c r="I361" s="211"/>
      <c r="J361" s="212">
        <f>ROUND(I361*H361,2)</f>
        <v>0</v>
      </c>
      <c r="K361" s="208" t="s">
        <v>132</v>
      </c>
      <c r="L361" s="46"/>
      <c r="M361" s="213" t="s">
        <v>75</v>
      </c>
      <c r="N361" s="214" t="s">
        <v>47</v>
      </c>
      <c r="O361" s="86"/>
      <c r="P361" s="215">
        <f>O361*H361</f>
        <v>0</v>
      </c>
      <c r="Q361" s="215">
        <v>0</v>
      </c>
      <c r="R361" s="215">
        <f>Q361*H361</f>
        <v>0</v>
      </c>
      <c r="S361" s="215">
        <v>0</v>
      </c>
      <c r="T361" s="21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7" t="s">
        <v>133</v>
      </c>
      <c r="AT361" s="217" t="s">
        <v>128</v>
      </c>
      <c r="AU361" s="217" t="s">
        <v>87</v>
      </c>
      <c r="AY361" s="19" t="s">
        <v>126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9" t="s">
        <v>85</v>
      </c>
      <c r="BK361" s="218">
        <f>ROUND(I361*H361,2)</f>
        <v>0</v>
      </c>
      <c r="BL361" s="19" t="s">
        <v>133</v>
      </c>
      <c r="BM361" s="217" t="s">
        <v>410</v>
      </c>
    </row>
    <row r="362" s="2" customFormat="1">
      <c r="A362" s="40"/>
      <c r="B362" s="41"/>
      <c r="C362" s="42"/>
      <c r="D362" s="219" t="s">
        <v>135</v>
      </c>
      <c r="E362" s="42"/>
      <c r="F362" s="220" t="s">
        <v>411</v>
      </c>
      <c r="G362" s="42"/>
      <c r="H362" s="42"/>
      <c r="I362" s="221"/>
      <c r="J362" s="42"/>
      <c r="K362" s="42"/>
      <c r="L362" s="46"/>
      <c r="M362" s="222"/>
      <c r="N362" s="22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135</v>
      </c>
      <c r="AU362" s="19" t="s">
        <v>87</v>
      </c>
    </row>
    <row r="363" s="2" customFormat="1">
      <c r="A363" s="40"/>
      <c r="B363" s="41"/>
      <c r="C363" s="42"/>
      <c r="D363" s="224" t="s">
        <v>137</v>
      </c>
      <c r="E363" s="42"/>
      <c r="F363" s="225" t="s">
        <v>412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137</v>
      </c>
      <c r="AU363" s="19" t="s">
        <v>87</v>
      </c>
    </row>
    <row r="364" s="2" customFormat="1">
      <c r="A364" s="40"/>
      <c r="B364" s="41"/>
      <c r="C364" s="42"/>
      <c r="D364" s="219" t="s">
        <v>169</v>
      </c>
      <c r="E364" s="42"/>
      <c r="F364" s="248" t="s">
        <v>413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169</v>
      </c>
      <c r="AU364" s="19" t="s">
        <v>87</v>
      </c>
    </row>
    <row r="365" s="13" customFormat="1">
      <c r="A365" s="13"/>
      <c r="B365" s="226"/>
      <c r="C365" s="227"/>
      <c r="D365" s="219" t="s">
        <v>139</v>
      </c>
      <c r="E365" s="228" t="s">
        <v>75</v>
      </c>
      <c r="F365" s="229" t="s">
        <v>414</v>
      </c>
      <c r="G365" s="227"/>
      <c r="H365" s="230">
        <v>12.736000000000001</v>
      </c>
      <c r="I365" s="231"/>
      <c r="J365" s="227"/>
      <c r="K365" s="227"/>
      <c r="L365" s="232"/>
      <c r="M365" s="233"/>
      <c r="N365" s="234"/>
      <c r="O365" s="234"/>
      <c r="P365" s="234"/>
      <c r="Q365" s="234"/>
      <c r="R365" s="234"/>
      <c r="S365" s="234"/>
      <c r="T365" s="23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6" t="s">
        <v>139</v>
      </c>
      <c r="AU365" s="236" t="s">
        <v>87</v>
      </c>
      <c r="AV365" s="13" t="s">
        <v>87</v>
      </c>
      <c r="AW365" s="13" t="s">
        <v>38</v>
      </c>
      <c r="AX365" s="13" t="s">
        <v>77</v>
      </c>
      <c r="AY365" s="236" t="s">
        <v>126</v>
      </c>
    </row>
    <row r="366" s="13" customFormat="1">
      <c r="A366" s="13"/>
      <c r="B366" s="226"/>
      <c r="C366" s="227"/>
      <c r="D366" s="219" t="s">
        <v>139</v>
      </c>
      <c r="E366" s="228" t="s">
        <v>75</v>
      </c>
      <c r="F366" s="229" t="s">
        <v>415</v>
      </c>
      <c r="G366" s="227"/>
      <c r="H366" s="230">
        <v>1.873</v>
      </c>
      <c r="I366" s="231"/>
      <c r="J366" s="227"/>
      <c r="K366" s="227"/>
      <c r="L366" s="232"/>
      <c r="M366" s="233"/>
      <c r="N366" s="234"/>
      <c r="O366" s="234"/>
      <c r="P366" s="234"/>
      <c r="Q366" s="234"/>
      <c r="R366" s="234"/>
      <c r="S366" s="234"/>
      <c r="T366" s="23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6" t="s">
        <v>139</v>
      </c>
      <c r="AU366" s="236" t="s">
        <v>87</v>
      </c>
      <c r="AV366" s="13" t="s">
        <v>87</v>
      </c>
      <c r="AW366" s="13" t="s">
        <v>38</v>
      </c>
      <c r="AX366" s="13" t="s">
        <v>77</v>
      </c>
      <c r="AY366" s="236" t="s">
        <v>126</v>
      </c>
    </row>
    <row r="367" s="13" customFormat="1">
      <c r="A367" s="13"/>
      <c r="B367" s="226"/>
      <c r="C367" s="227"/>
      <c r="D367" s="219" t="s">
        <v>139</v>
      </c>
      <c r="E367" s="228" t="s">
        <v>75</v>
      </c>
      <c r="F367" s="229" t="s">
        <v>416</v>
      </c>
      <c r="G367" s="227"/>
      <c r="H367" s="230">
        <v>-0.192</v>
      </c>
      <c r="I367" s="231"/>
      <c r="J367" s="227"/>
      <c r="K367" s="227"/>
      <c r="L367" s="232"/>
      <c r="M367" s="233"/>
      <c r="N367" s="234"/>
      <c r="O367" s="234"/>
      <c r="P367" s="234"/>
      <c r="Q367" s="234"/>
      <c r="R367" s="234"/>
      <c r="S367" s="234"/>
      <c r="T367" s="23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6" t="s">
        <v>139</v>
      </c>
      <c r="AU367" s="236" t="s">
        <v>87</v>
      </c>
      <c r="AV367" s="13" t="s">
        <v>87</v>
      </c>
      <c r="AW367" s="13" t="s">
        <v>38</v>
      </c>
      <c r="AX367" s="13" t="s">
        <v>77</v>
      </c>
      <c r="AY367" s="236" t="s">
        <v>126</v>
      </c>
    </row>
    <row r="368" s="13" customFormat="1">
      <c r="A368" s="13"/>
      <c r="B368" s="226"/>
      <c r="C368" s="227"/>
      <c r="D368" s="219" t="s">
        <v>139</v>
      </c>
      <c r="E368" s="228" t="s">
        <v>75</v>
      </c>
      <c r="F368" s="229" t="s">
        <v>417</v>
      </c>
      <c r="G368" s="227"/>
      <c r="H368" s="230">
        <v>-0.043999999999999997</v>
      </c>
      <c r="I368" s="231"/>
      <c r="J368" s="227"/>
      <c r="K368" s="227"/>
      <c r="L368" s="232"/>
      <c r="M368" s="233"/>
      <c r="N368" s="234"/>
      <c r="O368" s="234"/>
      <c r="P368" s="234"/>
      <c r="Q368" s="234"/>
      <c r="R368" s="234"/>
      <c r="S368" s="234"/>
      <c r="T368" s="23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6" t="s">
        <v>139</v>
      </c>
      <c r="AU368" s="236" t="s">
        <v>87</v>
      </c>
      <c r="AV368" s="13" t="s">
        <v>87</v>
      </c>
      <c r="AW368" s="13" t="s">
        <v>38</v>
      </c>
      <c r="AX368" s="13" t="s">
        <v>77</v>
      </c>
      <c r="AY368" s="236" t="s">
        <v>126</v>
      </c>
    </row>
    <row r="369" s="15" customFormat="1">
      <c r="A369" s="15"/>
      <c r="B369" s="249"/>
      <c r="C369" s="250"/>
      <c r="D369" s="219" t="s">
        <v>139</v>
      </c>
      <c r="E369" s="251" t="s">
        <v>75</v>
      </c>
      <c r="F369" s="252" t="s">
        <v>191</v>
      </c>
      <c r="G369" s="250"/>
      <c r="H369" s="253">
        <v>14.372999999999999</v>
      </c>
      <c r="I369" s="254"/>
      <c r="J369" s="250"/>
      <c r="K369" s="250"/>
      <c r="L369" s="255"/>
      <c r="M369" s="256"/>
      <c r="N369" s="257"/>
      <c r="O369" s="257"/>
      <c r="P369" s="257"/>
      <c r="Q369" s="257"/>
      <c r="R369" s="257"/>
      <c r="S369" s="257"/>
      <c r="T369" s="258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9" t="s">
        <v>139</v>
      </c>
      <c r="AU369" s="259" t="s">
        <v>87</v>
      </c>
      <c r="AV369" s="15" t="s">
        <v>150</v>
      </c>
      <c r="AW369" s="15" t="s">
        <v>38</v>
      </c>
      <c r="AX369" s="15" t="s">
        <v>85</v>
      </c>
      <c r="AY369" s="259" t="s">
        <v>126</v>
      </c>
    </row>
    <row r="370" s="2" customFormat="1" ht="16.5" customHeight="1">
      <c r="A370" s="40"/>
      <c r="B370" s="41"/>
      <c r="C370" s="206" t="s">
        <v>418</v>
      </c>
      <c r="D370" s="206" t="s">
        <v>128</v>
      </c>
      <c r="E370" s="207" t="s">
        <v>419</v>
      </c>
      <c r="F370" s="208" t="s">
        <v>420</v>
      </c>
      <c r="G370" s="209" t="s">
        <v>186</v>
      </c>
      <c r="H370" s="210">
        <v>0.48599999999999999</v>
      </c>
      <c r="I370" s="211"/>
      <c r="J370" s="212">
        <f>ROUND(I370*H370,2)</f>
        <v>0</v>
      </c>
      <c r="K370" s="208" t="s">
        <v>132</v>
      </c>
      <c r="L370" s="46"/>
      <c r="M370" s="213" t="s">
        <v>75</v>
      </c>
      <c r="N370" s="214" t="s">
        <v>47</v>
      </c>
      <c r="O370" s="86"/>
      <c r="P370" s="215">
        <f>O370*H370</f>
        <v>0</v>
      </c>
      <c r="Q370" s="215">
        <v>0</v>
      </c>
      <c r="R370" s="215">
        <f>Q370*H370</f>
        <v>0</v>
      </c>
      <c r="S370" s="215">
        <v>0</v>
      </c>
      <c r="T370" s="21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7" t="s">
        <v>133</v>
      </c>
      <c r="AT370" s="217" t="s">
        <v>128</v>
      </c>
      <c r="AU370" s="217" t="s">
        <v>87</v>
      </c>
      <c r="AY370" s="19" t="s">
        <v>126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9" t="s">
        <v>85</v>
      </c>
      <c r="BK370" s="218">
        <f>ROUND(I370*H370,2)</f>
        <v>0</v>
      </c>
      <c r="BL370" s="19" t="s">
        <v>133</v>
      </c>
      <c r="BM370" s="217" t="s">
        <v>421</v>
      </c>
    </row>
    <row r="371" s="2" customFormat="1">
      <c r="A371" s="40"/>
      <c r="B371" s="41"/>
      <c r="C371" s="42"/>
      <c r="D371" s="219" t="s">
        <v>135</v>
      </c>
      <c r="E371" s="42"/>
      <c r="F371" s="220" t="s">
        <v>422</v>
      </c>
      <c r="G371" s="42"/>
      <c r="H371" s="42"/>
      <c r="I371" s="221"/>
      <c r="J371" s="42"/>
      <c r="K371" s="42"/>
      <c r="L371" s="46"/>
      <c r="M371" s="222"/>
      <c r="N371" s="223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135</v>
      </c>
      <c r="AU371" s="19" t="s">
        <v>87</v>
      </c>
    </row>
    <row r="372" s="2" customFormat="1">
      <c r="A372" s="40"/>
      <c r="B372" s="41"/>
      <c r="C372" s="42"/>
      <c r="D372" s="224" t="s">
        <v>137</v>
      </c>
      <c r="E372" s="42"/>
      <c r="F372" s="225" t="s">
        <v>423</v>
      </c>
      <c r="G372" s="42"/>
      <c r="H372" s="42"/>
      <c r="I372" s="221"/>
      <c r="J372" s="42"/>
      <c r="K372" s="42"/>
      <c r="L372" s="46"/>
      <c r="M372" s="222"/>
      <c r="N372" s="22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137</v>
      </c>
      <c r="AU372" s="19" t="s">
        <v>87</v>
      </c>
    </row>
    <row r="373" s="2" customFormat="1">
      <c r="A373" s="40"/>
      <c r="B373" s="41"/>
      <c r="C373" s="42"/>
      <c r="D373" s="219" t="s">
        <v>169</v>
      </c>
      <c r="E373" s="42"/>
      <c r="F373" s="248" t="s">
        <v>413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169</v>
      </c>
      <c r="AU373" s="19" t="s">
        <v>87</v>
      </c>
    </row>
    <row r="374" s="13" customFormat="1">
      <c r="A374" s="13"/>
      <c r="B374" s="226"/>
      <c r="C374" s="227"/>
      <c r="D374" s="219" t="s">
        <v>139</v>
      </c>
      <c r="E374" s="228" t="s">
        <v>75</v>
      </c>
      <c r="F374" s="229" t="s">
        <v>424</v>
      </c>
      <c r="G374" s="227"/>
      <c r="H374" s="230">
        <v>0.48599999999999999</v>
      </c>
      <c r="I374" s="231"/>
      <c r="J374" s="227"/>
      <c r="K374" s="227"/>
      <c r="L374" s="232"/>
      <c r="M374" s="233"/>
      <c r="N374" s="234"/>
      <c r="O374" s="234"/>
      <c r="P374" s="234"/>
      <c r="Q374" s="234"/>
      <c r="R374" s="234"/>
      <c r="S374" s="234"/>
      <c r="T374" s="23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6" t="s">
        <v>139</v>
      </c>
      <c r="AU374" s="236" t="s">
        <v>87</v>
      </c>
      <c r="AV374" s="13" t="s">
        <v>87</v>
      </c>
      <c r="AW374" s="13" t="s">
        <v>38</v>
      </c>
      <c r="AX374" s="13" t="s">
        <v>77</v>
      </c>
      <c r="AY374" s="236" t="s">
        <v>126</v>
      </c>
    </row>
    <row r="375" s="14" customFormat="1">
      <c r="A375" s="14"/>
      <c r="B375" s="237"/>
      <c r="C375" s="238"/>
      <c r="D375" s="219" t="s">
        <v>139</v>
      </c>
      <c r="E375" s="239" t="s">
        <v>75</v>
      </c>
      <c r="F375" s="240" t="s">
        <v>142</v>
      </c>
      <c r="G375" s="238"/>
      <c r="H375" s="241">
        <v>0.48599999999999999</v>
      </c>
      <c r="I375" s="242"/>
      <c r="J375" s="238"/>
      <c r="K375" s="238"/>
      <c r="L375" s="243"/>
      <c r="M375" s="244"/>
      <c r="N375" s="245"/>
      <c r="O375" s="245"/>
      <c r="P375" s="245"/>
      <c r="Q375" s="245"/>
      <c r="R375" s="245"/>
      <c r="S375" s="245"/>
      <c r="T375" s="24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7" t="s">
        <v>139</v>
      </c>
      <c r="AU375" s="247" t="s">
        <v>87</v>
      </c>
      <c r="AV375" s="14" t="s">
        <v>133</v>
      </c>
      <c r="AW375" s="14" t="s">
        <v>38</v>
      </c>
      <c r="AX375" s="14" t="s">
        <v>85</v>
      </c>
      <c r="AY375" s="247" t="s">
        <v>126</v>
      </c>
    </row>
    <row r="376" s="2" customFormat="1" ht="16.5" customHeight="1">
      <c r="A376" s="40"/>
      <c r="B376" s="41"/>
      <c r="C376" s="206" t="s">
        <v>425</v>
      </c>
      <c r="D376" s="206" t="s">
        <v>128</v>
      </c>
      <c r="E376" s="207" t="s">
        <v>426</v>
      </c>
      <c r="F376" s="208" t="s">
        <v>427</v>
      </c>
      <c r="G376" s="209" t="s">
        <v>131</v>
      </c>
      <c r="H376" s="210">
        <v>39.241999999999997</v>
      </c>
      <c r="I376" s="211"/>
      <c r="J376" s="212">
        <f>ROUND(I376*H376,2)</f>
        <v>0</v>
      </c>
      <c r="K376" s="208" t="s">
        <v>132</v>
      </c>
      <c r="L376" s="46"/>
      <c r="M376" s="213" t="s">
        <v>75</v>
      </c>
      <c r="N376" s="214" t="s">
        <v>47</v>
      </c>
      <c r="O376" s="86"/>
      <c r="P376" s="215">
        <f>O376*H376</f>
        <v>0</v>
      </c>
      <c r="Q376" s="215">
        <v>0.0063200000000000001</v>
      </c>
      <c r="R376" s="215">
        <f>Q376*H376</f>
        <v>0.24800944</v>
      </c>
      <c r="S376" s="215">
        <v>0</v>
      </c>
      <c r="T376" s="21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7" t="s">
        <v>133</v>
      </c>
      <c r="AT376" s="217" t="s">
        <v>128</v>
      </c>
      <c r="AU376" s="217" t="s">
        <v>87</v>
      </c>
      <c r="AY376" s="19" t="s">
        <v>126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9" t="s">
        <v>85</v>
      </c>
      <c r="BK376" s="218">
        <f>ROUND(I376*H376,2)</f>
        <v>0</v>
      </c>
      <c r="BL376" s="19" t="s">
        <v>133</v>
      </c>
      <c r="BM376" s="217" t="s">
        <v>428</v>
      </c>
    </row>
    <row r="377" s="2" customFormat="1">
      <c r="A377" s="40"/>
      <c r="B377" s="41"/>
      <c r="C377" s="42"/>
      <c r="D377" s="219" t="s">
        <v>135</v>
      </c>
      <c r="E377" s="42"/>
      <c r="F377" s="220" t="s">
        <v>429</v>
      </c>
      <c r="G377" s="42"/>
      <c r="H377" s="42"/>
      <c r="I377" s="221"/>
      <c r="J377" s="42"/>
      <c r="K377" s="42"/>
      <c r="L377" s="46"/>
      <c r="M377" s="222"/>
      <c r="N377" s="223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135</v>
      </c>
      <c r="AU377" s="19" t="s">
        <v>87</v>
      </c>
    </row>
    <row r="378" s="2" customFormat="1">
      <c r="A378" s="40"/>
      <c r="B378" s="41"/>
      <c r="C378" s="42"/>
      <c r="D378" s="224" t="s">
        <v>137</v>
      </c>
      <c r="E378" s="42"/>
      <c r="F378" s="225" t="s">
        <v>430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137</v>
      </c>
      <c r="AU378" s="19" t="s">
        <v>87</v>
      </c>
    </row>
    <row r="379" s="13" customFormat="1">
      <c r="A379" s="13"/>
      <c r="B379" s="226"/>
      <c r="C379" s="227"/>
      <c r="D379" s="219" t="s">
        <v>139</v>
      </c>
      <c r="E379" s="228" t="s">
        <v>75</v>
      </c>
      <c r="F379" s="229" t="s">
        <v>431</v>
      </c>
      <c r="G379" s="227"/>
      <c r="H379" s="230">
        <v>31.84</v>
      </c>
      <c r="I379" s="231"/>
      <c r="J379" s="227"/>
      <c r="K379" s="227"/>
      <c r="L379" s="232"/>
      <c r="M379" s="233"/>
      <c r="N379" s="234"/>
      <c r="O379" s="234"/>
      <c r="P379" s="234"/>
      <c r="Q379" s="234"/>
      <c r="R379" s="234"/>
      <c r="S379" s="234"/>
      <c r="T379" s="23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6" t="s">
        <v>139</v>
      </c>
      <c r="AU379" s="236" t="s">
        <v>87</v>
      </c>
      <c r="AV379" s="13" t="s">
        <v>87</v>
      </c>
      <c r="AW379" s="13" t="s">
        <v>38</v>
      </c>
      <c r="AX379" s="13" t="s">
        <v>77</v>
      </c>
      <c r="AY379" s="236" t="s">
        <v>126</v>
      </c>
    </row>
    <row r="380" s="13" customFormat="1">
      <c r="A380" s="13"/>
      <c r="B380" s="226"/>
      <c r="C380" s="227"/>
      <c r="D380" s="219" t="s">
        <v>139</v>
      </c>
      <c r="E380" s="228" t="s">
        <v>75</v>
      </c>
      <c r="F380" s="229" t="s">
        <v>432</v>
      </c>
      <c r="G380" s="227"/>
      <c r="H380" s="230">
        <v>4.1619999999999999</v>
      </c>
      <c r="I380" s="231"/>
      <c r="J380" s="227"/>
      <c r="K380" s="227"/>
      <c r="L380" s="232"/>
      <c r="M380" s="233"/>
      <c r="N380" s="234"/>
      <c r="O380" s="234"/>
      <c r="P380" s="234"/>
      <c r="Q380" s="234"/>
      <c r="R380" s="234"/>
      <c r="S380" s="234"/>
      <c r="T380" s="23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6" t="s">
        <v>139</v>
      </c>
      <c r="AU380" s="236" t="s">
        <v>87</v>
      </c>
      <c r="AV380" s="13" t="s">
        <v>87</v>
      </c>
      <c r="AW380" s="13" t="s">
        <v>38</v>
      </c>
      <c r="AX380" s="13" t="s">
        <v>77</v>
      </c>
      <c r="AY380" s="236" t="s">
        <v>126</v>
      </c>
    </row>
    <row r="381" s="13" customFormat="1">
      <c r="A381" s="13"/>
      <c r="B381" s="226"/>
      <c r="C381" s="227"/>
      <c r="D381" s="219" t="s">
        <v>139</v>
      </c>
      <c r="E381" s="228" t="s">
        <v>75</v>
      </c>
      <c r="F381" s="229" t="s">
        <v>433</v>
      </c>
      <c r="G381" s="227"/>
      <c r="H381" s="230">
        <v>3.2400000000000002</v>
      </c>
      <c r="I381" s="231"/>
      <c r="J381" s="227"/>
      <c r="K381" s="227"/>
      <c r="L381" s="232"/>
      <c r="M381" s="233"/>
      <c r="N381" s="234"/>
      <c r="O381" s="234"/>
      <c r="P381" s="234"/>
      <c r="Q381" s="234"/>
      <c r="R381" s="234"/>
      <c r="S381" s="234"/>
      <c r="T381" s="23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6" t="s">
        <v>139</v>
      </c>
      <c r="AU381" s="236" t="s">
        <v>87</v>
      </c>
      <c r="AV381" s="13" t="s">
        <v>87</v>
      </c>
      <c r="AW381" s="13" t="s">
        <v>38</v>
      </c>
      <c r="AX381" s="13" t="s">
        <v>77</v>
      </c>
      <c r="AY381" s="236" t="s">
        <v>126</v>
      </c>
    </row>
    <row r="382" s="14" customFormat="1">
      <c r="A382" s="14"/>
      <c r="B382" s="237"/>
      <c r="C382" s="238"/>
      <c r="D382" s="219" t="s">
        <v>139</v>
      </c>
      <c r="E382" s="239" t="s">
        <v>75</v>
      </c>
      <c r="F382" s="240" t="s">
        <v>142</v>
      </c>
      <c r="G382" s="238"/>
      <c r="H382" s="241">
        <v>39.242000000000004</v>
      </c>
      <c r="I382" s="242"/>
      <c r="J382" s="238"/>
      <c r="K382" s="238"/>
      <c r="L382" s="243"/>
      <c r="M382" s="244"/>
      <c r="N382" s="245"/>
      <c r="O382" s="245"/>
      <c r="P382" s="245"/>
      <c r="Q382" s="245"/>
      <c r="R382" s="245"/>
      <c r="S382" s="245"/>
      <c r="T382" s="246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7" t="s">
        <v>139</v>
      </c>
      <c r="AU382" s="247" t="s">
        <v>87</v>
      </c>
      <c r="AV382" s="14" t="s">
        <v>133</v>
      </c>
      <c r="AW382" s="14" t="s">
        <v>38</v>
      </c>
      <c r="AX382" s="14" t="s">
        <v>85</v>
      </c>
      <c r="AY382" s="247" t="s">
        <v>126</v>
      </c>
    </row>
    <row r="383" s="2" customFormat="1" ht="16.5" customHeight="1">
      <c r="A383" s="40"/>
      <c r="B383" s="41"/>
      <c r="C383" s="206" t="s">
        <v>434</v>
      </c>
      <c r="D383" s="206" t="s">
        <v>128</v>
      </c>
      <c r="E383" s="207" t="s">
        <v>435</v>
      </c>
      <c r="F383" s="208" t="s">
        <v>436</v>
      </c>
      <c r="G383" s="209" t="s">
        <v>326</v>
      </c>
      <c r="H383" s="210">
        <v>0.02</v>
      </c>
      <c r="I383" s="211"/>
      <c r="J383" s="212">
        <f>ROUND(I383*H383,2)</f>
        <v>0</v>
      </c>
      <c r="K383" s="208" t="s">
        <v>132</v>
      </c>
      <c r="L383" s="46"/>
      <c r="M383" s="213" t="s">
        <v>75</v>
      </c>
      <c r="N383" s="214" t="s">
        <v>47</v>
      </c>
      <c r="O383" s="86"/>
      <c r="P383" s="215">
        <f>O383*H383</f>
        <v>0</v>
      </c>
      <c r="Q383" s="215">
        <v>0.85540000000000005</v>
      </c>
      <c r="R383" s="215">
        <f>Q383*H383</f>
        <v>0.017108000000000002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133</v>
      </c>
      <c r="AT383" s="217" t="s">
        <v>128</v>
      </c>
      <c r="AU383" s="217" t="s">
        <v>87</v>
      </c>
      <c r="AY383" s="19" t="s">
        <v>126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85</v>
      </c>
      <c r="BK383" s="218">
        <f>ROUND(I383*H383,2)</f>
        <v>0</v>
      </c>
      <c r="BL383" s="19" t="s">
        <v>133</v>
      </c>
      <c r="BM383" s="217" t="s">
        <v>437</v>
      </c>
    </row>
    <row r="384" s="2" customFormat="1">
      <c r="A384" s="40"/>
      <c r="B384" s="41"/>
      <c r="C384" s="42"/>
      <c r="D384" s="219" t="s">
        <v>135</v>
      </c>
      <c r="E384" s="42"/>
      <c r="F384" s="220" t="s">
        <v>438</v>
      </c>
      <c r="G384" s="42"/>
      <c r="H384" s="42"/>
      <c r="I384" s="221"/>
      <c r="J384" s="42"/>
      <c r="K384" s="42"/>
      <c r="L384" s="46"/>
      <c r="M384" s="222"/>
      <c r="N384" s="22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135</v>
      </c>
      <c r="AU384" s="19" t="s">
        <v>87</v>
      </c>
    </row>
    <row r="385" s="2" customFormat="1">
      <c r="A385" s="40"/>
      <c r="B385" s="41"/>
      <c r="C385" s="42"/>
      <c r="D385" s="224" t="s">
        <v>137</v>
      </c>
      <c r="E385" s="42"/>
      <c r="F385" s="225" t="s">
        <v>439</v>
      </c>
      <c r="G385" s="42"/>
      <c r="H385" s="42"/>
      <c r="I385" s="221"/>
      <c r="J385" s="42"/>
      <c r="K385" s="42"/>
      <c r="L385" s="46"/>
      <c r="M385" s="222"/>
      <c r="N385" s="223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137</v>
      </c>
      <c r="AU385" s="19" t="s">
        <v>87</v>
      </c>
    </row>
    <row r="386" s="13" customFormat="1">
      <c r="A386" s="13"/>
      <c r="B386" s="226"/>
      <c r="C386" s="227"/>
      <c r="D386" s="219" t="s">
        <v>139</v>
      </c>
      <c r="E386" s="228" t="s">
        <v>75</v>
      </c>
      <c r="F386" s="229" t="s">
        <v>440</v>
      </c>
      <c r="G386" s="227"/>
      <c r="H386" s="230">
        <v>0.02</v>
      </c>
      <c r="I386" s="231"/>
      <c r="J386" s="227"/>
      <c r="K386" s="227"/>
      <c r="L386" s="232"/>
      <c r="M386" s="233"/>
      <c r="N386" s="234"/>
      <c r="O386" s="234"/>
      <c r="P386" s="234"/>
      <c r="Q386" s="234"/>
      <c r="R386" s="234"/>
      <c r="S386" s="234"/>
      <c r="T386" s="23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6" t="s">
        <v>139</v>
      </c>
      <c r="AU386" s="236" t="s">
        <v>87</v>
      </c>
      <c r="AV386" s="13" t="s">
        <v>87</v>
      </c>
      <c r="AW386" s="13" t="s">
        <v>38</v>
      </c>
      <c r="AX386" s="13" t="s">
        <v>85</v>
      </c>
      <c r="AY386" s="236" t="s">
        <v>126</v>
      </c>
    </row>
    <row r="387" s="12" customFormat="1" ht="22.8" customHeight="1">
      <c r="A387" s="12"/>
      <c r="B387" s="190"/>
      <c r="C387" s="191"/>
      <c r="D387" s="192" t="s">
        <v>76</v>
      </c>
      <c r="E387" s="204" t="s">
        <v>162</v>
      </c>
      <c r="F387" s="204" t="s">
        <v>441</v>
      </c>
      <c r="G387" s="191"/>
      <c r="H387" s="191"/>
      <c r="I387" s="194"/>
      <c r="J387" s="205">
        <f>BK387</f>
        <v>0</v>
      </c>
      <c r="K387" s="191"/>
      <c r="L387" s="196"/>
      <c r="M387" s="197"/>
      <c r="N387" s="198"/>
      <c r="O387" s="198"/>
      <c r="P387" s="199">
        <f>SUM(P388:P417)</f>
        <v>0</v>
      </c>
      <c r="Q387" s="198"/>
      <c r="R387" s="199">
        <f>SUM(R388:R417)</f>
        <v>0</v>
      </c>
      <c r="S387" s="198"/>
      <c r="T387" s="200">
        <f>SUM(T388:T417)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01" t="s">
        <v>85</v>
      </c>
      <c r="AT387" s="202" t="s">
        <v>76</v>
      </c>
      <c r="AU387" s="202" t="s">
        <v>85</v>
      </c>
      <c r="AY387" s="201" t="s">
        <v>126</v>
      </c>
      <c r="BK387" s="203">
        <f>SUM(BK388:BK417)</f>
        <v>0</v>
      </c>
    </row>
    <row r="388" s="2" customFormat="1" ht="16.5" customHeight="1">
      <c r="A388" s="40"/>
      <c r="B388" s="41"/>
      <c r="C388" s="206" t="s">
        <v>442</v>
      </c>
      <c r="D388" s="206" t="s">
        <v>128</v>
      </c>
      <c r="E388" s="207" t="s">
        <v>443</v>
      </c>
      <c r="F388" s="208" t="s">
        <v>444</v>
      </c>
      <c r="G388" s="209" t="s">
        <v>131</v>
      </c>
      <c r="H388" s="210">
        <v>32.840000000000003</v>
      </c>
      <c r="I388" s="211"/>
      <c r="J388" s="212">
        <f>ROUND(I388*H388,2)</f>
        <v>0</v>
      </c>
      <c r="K388" s="208" t="s">
        <v>132</v>
      </c>
      <c r="L388" s="46"/>
      <c r="M388" s="213" t="s">
        <v>75</v>
      </c>
      <c r="N388" s="214" t="s">
        <v>47</v>
      </c>
      <c r="O388" s="86"/>
      <c r="P388" s="215">
        <f>O388*H388</f>
        <v>0</v>
      </c>
      <c r="Q388" s="215">
        <v>0</v>
      </c>
      <c r="R388" s="215">
        <f>Q388*H388</f>
        <v>0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133</v>
      </c>
      <c r="AT388" s="217" t="s">
        <v>128</v>
      </c>
      <c r="AU388" s="217" t="s">
        <v>87</v>
      </c>
      <c r="AY388" s="19" t="s">
        <v>126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85</v>
      </c>
      <c r="BK388" s="218">
        <f>ROUND(I388*H388,2)</f>
        <v>0</v>
      </c>
      <c r="BL388" s="19" t="s">
        <v>133</v>
      </c>
      <c r="BM388" s="217" t="s">
        <v>445</v>
      </c>
    </row>
    <row r="389" s="2" customFormat="1">
      <c r="A389" s="40"/>
      <c r="B389" s="41"/>
      <c r="C389" s="42"/>
      <c r="D389" s="219" t="s">
        <v>135</v>
      </c>
      <c r="E389" s="42"/>
      <c r="F389" s="220" t="s">
        <v>446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135</v>
      </c>
      <c r="AU389" s="19" t="s">
        <v>87</v>
      </c>
    </row>
    <row r="390" s="2" customFormat="1">
      <c r="A390" s="40"/>
      <c r="B390" s="41"/>
      <c r="C390" s="42"/>
      <c r="D390" s="224" t="s">
        <v>137</v>
      </c>
      <c r="E390" s="42"/>
      <c r="F390" s="225" t="s">
        <v>447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137</v>
      </c>
      <c r="AU390" s="19" t="s">
        <v>87</v>
      </c>
    </row>
    <row r="391" s="13" customFormat="1">
      <c r="A391" s="13"/>
      <c r="B391" s="226"/>
      <c r="C391" s="227"/>
      <c r="D391" s="219" t="s">
        <v>139</v>
      </c>
      <c r="E391" s="228" t="s">
        <v>75</v>
      </c>
      <c r="F391" s="229" t="s">
        <v>140</v>
      </c>
      <c r="G391" s="227"/>
      <c r="H391" s="230">
        <v>28.879999999999999</v>
      </c>
      <c r="I391" s="231"/>
      <c r="J391" s="227"/>
      <c r="K391" s="227"/>
      <c r="L391" s="232"/>
      <c r="M391" s="233"/>
      <c r="N391" s="234"/>
      <c r="O391" s="234"/>
      <c r="P391" s="234"/>
      <c r="Q391" s="234"/>
      <c r="R391" s="234"/>
      <c r="S391" s="234"/>
      <c r="T391" s="23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6" t="s">
        <v>139</v>
      </c>
      <c r="AU391" s="236" t="s">
        <v>87</v>
      </c>
      <c r="AV391" s="13" t="s">
        <v>87</v>
      </c>
      <c r="AW391" s="13" t="s">
        <v>38</v>
      </c>
      <c r="AX391" s="13" t="s">
        <v>77</v>
      </c>
      <c r="AY391" s="236" t="s">
        <v>126</v>
      </c>
    </row>
    <row r="392" s="13" customFormat="1">
      <c r="A392" s="13"/>
      <c r="B392" s="226"/>
      <c r="C392" s="227"/>
      <c r="D392" s="219" t="s">
        <v>139</v>
      </c>
      <c r="E392" s="228" t="s">
        <v>75</v>
      </c>
      <c r="F392" s="229" t="s">
        <v>141</v>
      </c>
      <c r="G392" s="227"/>
      <c r="H392" s="230">
        <v>3.96</v>
      </c>
      <c r="I392" s="231"/>
      <c r="J392" s="227"/>
      <c r="K392" s="227"/>
      <c r="L392" s="232"/>
      <c r="M392" s="233"/>
      <c r="N392" s="234"/>
      <c r="O392" s="234"/>
      <c r="P392" s="234"/>
      <c r="Q392" s="234"/>
      <c r="R392" s="234"/>
      <c r="S392" s="234"/>
      <c r="T392" s="23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6" t="s">
        <v>139</v>
      </c>
      <c r="AU392" s="236" t="s">
        <v>87</v>
      </c>
      <c r="AV392" s="13" t="s">
        <v>87</v>
      </c>
      <c r="AW392" s="13" t="s">
        <v>38</v>
      </c>
      <c r="AX392" s="13" t="s">
        <v>77</v>
      </c>
      <c r="AY392" s="236" t="s">
        <v>126</v>
      </c>
    </row>
    <row r="393" s="14" customFormat="1">
      <c r="A393" s="14"/>
      <c r="B393" s="237"/>
      <c r="C393" s="238"/>
      <c r="D393" s="219" t="s">
        <v>139</v>
      </c>
      <c r="E393" s="239" t="s">
        <v>75</v>
      </c>
      <c r="F393" s="240" t="s">
        <v>142</v>
      </c>
      <c r="G393" s="238"/>
      <c r="H393" s="241">
        <v>32.839999999999996</v>
      </c>
      <c r="I393" s="242"/>
      <c r="J393" s="238"/>
      <c r="K393" s="238"/>
      <c r="L393" s="243"/>
      <c r="M393" s="244"/>
      <c r="N393" s="245"/>
      <c r="O393" s="245"/>
      <c r="P393" s="245"/>
      <c r="Q393" s="245"/>
      <c r="R393" s="245"/>
      <c r="S393" s="245"/>
      <c r="T393" s="24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7" t="s">
        <v>139</v>
      </c>
      <c r="AU393" s="247" t="s">
        <v>87</v>
      </c>
      <c r="AV393" s="14" t="s">
        <v>133</v>
      </c>
      <c r="AW393" s="14" t="s">
        <v>38</v>
      </c>
      <c r="AX393" s="14" t="s">
        <v>85</v>
      </c>
      <c r="AY393" s="247" t="s">
        <v>126</v>
      </c>
    </row>
    <row r="394" s="2" customFormat="1" ht="16.5" customHeight="1">
      <c r="A394" s="40"/>
      <c r="B394" s="41"/>
      <c r="C394" s="206" t="s">
        <v>448</v>
      </c>
      <c r="D394" s="206" t="s">
        <v>128</v>
      </c>
      <c r="E394" s="207" t="s">
        <v>449</v>
      </c>
      <c r="F394" s="208" t="s">
        <v>450</v>
      </c>
      <c r="G394" s="209" t="s">
        <v>131</v>
      </c>
      <c r="H394" s="210">
        <v>53.090000000000003</v>
      </c>
      <c r="I394" s="211"/>
      <c r="J394" s="212">
        <f>ROUND(I394*H394,2)</f>
        <v>0</v>
      </c>
      <c r="K394" s="208" t="s">
        <v>132</v>
      </c>
      <c r="L394" s="46"/>
      <c r="M394" s="213" t="s">
        <v>75</v>
      </c>
      <c r="N394" s="214" t="s">
        <v>47</v>
      </c>
      <c r="O394" s="86"/>
      <c r="P394" s="215">
        <f>O394*H394</f>
        <v>0</v>
      </c>
      <c r="Q394" s="215">
        <v>0</v>
      </c>
      <c r="R394" s="215">
        <f>Q394*H394</f>
        <v>0</v>
      </c>
      <c r="S394" s="215">
        <v>0</v>
      </c>
      <c r="T394" s="216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7" t="s">
        <v>133</v>
      </c>
      <c r="AT394" s="217" t="s">
        <v>128</v>
      </c>
      <c r="AU394" s="217" t="s">
        <v>87</v>
      </c>
      <c r="AY394" s="19" t="s">
        <v>126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9" t="s">
        <v>85</v>
      </c>
      <c r="BK394" s="218">
        <f>ROUND(I394*H394,2)</f>
        <v>0</v>
      </c>
      <c r="BL394" s="19" t="s">
        <v>133</v>
      </c>
      <c r="BM394" s="217" t="s">
        <v>451</v>
      </c>
    </row>
    <row r="395" s="2" customFormat="1">
      <c r="A395" s="40"/>
      <c r="B395" s="41"/>
      <c r="C395" s="42"/>
      <c r="D395" s="219" t="s">
        <v>135</v>
      </c>
      <c r="E395" s="42"/>
      <c r="F395" s="220" t="s">
        <v>452</v>
      </c>
      <c r="G395" s="42"/>
      <c r="H395" s="42"/>
      <c r="I395" s="221"/>
      <c r="J395" s="42"/>
      <c r="K395" s="42"/>
      <c r="L395" s="46"/>
      <c r="M395" s="222"/>
      <c r="N395" s="223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135</v>
      </c>
      <c r="AU395" s="19" t="s">
        <v>87</v>
      </c>
    </row>
    <row r="396" s="2" customFormat="1">
      <c r="A396" s="40"/>
      <c r="B396" s="41"/>
      <c r="C396" s="42"/>
      <c r="D396" s="224" t="s">
        <v>137</v>
      </c>
      <c r="E396" s="42"/>
      <c r="F396" s="225" t="s">
        <v>453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137</v>
      </c>
      <c r="AU396" s="19" t="s">
        <v>87</v>
      </c>
    </row>
    <row r="397" s="13" customFormat="1">
      <c r="A397" s="13"/>
      <c r="B397" s="226"/>
      <c r="C397" s="227"/>
      <c r="D397" s="219" t="s">
        <v>139</v>
      </c>
      <c r="E397" s="228" t="s">
        <v>75</v>
      </c>
      <c r="F397" s="229" t="s">
        <v>156</v>
      </c>
      <c r="G397" s="227"/>
      <c r="H397" s="230">
        <v>46.93</v>
      </c>
      <c r="I397" s="231"/>
      <c r="J397" s="227"/>
      <c r="K397" s="227"/>
      <c r="L397" s="232"/>
      <c r="M397" s="233"/>
      <c r="N397" s="234"/>
      <c r="O397" s="234"/>
      <c r="P397" s="234"/>
      <c r="Q397" s="234"/>
      <c r="R397" s="234"/>
      <c r="S397" s="234"/>
      <c r="T397" s="23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6" t="s">
        <v>139</v>
      </c>
      <c r="AU397" s="236" t="s">
        <v>87</v>
      </c>
      <c r="AV397" s="13" t="s">
        <v>87</v>
      </c>
      <c r="AW397" s="13" t="s">
        <v>38</v>
      </c>
      <c r="AX397" s="13" t="s">
        <v>77</v>
      </c>
      <c r="AY397" s="236" t="s">
        <v>126</v>
      </c>
    </row>
    <row r="398" s="13" customFormat="1">
      <c r="A398" s="13"/>
      <c r="B398" s="226"/>
      <c r="C398" s="227"/>
      <c r="D398" s="219" t="s">
        <v>139</v>
      </c>
      <c r="E398" s="228" t="s">
        <v>75</v>
      </c>
      <c r="F398" s="229" t="s">
        <v>157</v>
      </c>
      <c r="G398" s="227"/>
      <c r="H398" s="230">
        <v>6.1600000000000001</v>
      </c>
      <c r="I398" s="231"/>
      <c r="J398" s="227"/>
      <c r="K398" s="227"/>
      <c r="L398" s="232"/>
      <c r="M398" s="233"/>
      <c r="N398" s="234"/>
      <c r="O398" s="234"/>
      <c r="P398" s="234"/>
      <c r="Q398" s="234"/>
      <c r="R398" s="234"/>
      <c r="S398" s="234"/>
      <c r="T398" s="23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6" t="s">
        <v>139</v>
      </c>
      <c r="AU398" s="236" t="s">
        <v>87</v>
      </c>
      <c r="AV398" s="13" t="s">
        <v>87</v>
      </c>
      <c r="AW398" s="13" t="s">
        <v>38</v>
      </c>
      <c r="AX398" s="13" t="s">
        <v>77</v>
      </c>
      <c r="AY398" s="236" t="s">
        <v>126</v>
      </c>
    </row>
    <row r="399" s="14" customFormat="1">
      <c r="A399" s="14"/>
      <c r="B399" s="237"/>
      <c r="C399" s="238"/>
      <c r="D399" s="219" t="s">
        <v>139</v>
      </c>
      <c r="E399" s="239" t="s">
        <v>75</v>
      </c>
      <c r="F399" s="240" t="s">
        <v>142</v>
      </c>
      <c r="G399" s="238"/>
      <c r="H399" s="241">
        <v>53.090000000000003</v>
      </c>
      <c r="I399" s="242"/>
      <c r="J399" s="238"/>
      <c r="K399" s="238"/>
      <c r="L399" s="243"/>
      <c r="M399" s="244"/>
      <c r="N399" s="245"/>
      <c r="O399" s="245"/>
      <c r="P399" s="245"/>
      <c r="Q399" s="245"/>
      <c r="R399" s="245"/>
      <c r="S399" s="245"/>
      <c r="T399" s="24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7" t="s">
        <v>139</v>
      </c>
      <c r="AU399" s="247" t="s">
        <v>87</v>
      </c>
      <c r="AV399" s="14" t="s">
        <v>133</v>
      </c>
      <c r="AW399" s="14" t="s">
        <v>38</v>
      </c>
      <c r="AX399" s="14" t="s">
        <v>85</v>
      </c>
      <c r="AY399" s="247" t="s">
        <v>126</v>
      </c>
    </row>
    <row r="400" s="2" customFormat="1" ht="16.5" customHeight="1">
      <c r="A400" s="40"/>
      <c r="B400" s="41"/>
      <c r="C400" s="206" t="s">
        <v>454</v>
      </c>
      <c r="D400" s="206" t="s">
        <v>128</v>
      </c>
      <c r="E400" s="207" t="s">
        <v>455</v>
      </c>
      <c r="F400" s="208" t="s">
        <v>456</v>
      </c>
      <c r="G400" s="209" t="s">
        <v>131</v>
      </c>
      <c r="H400" s="210">
        <v>32.840000000000003</v>
      </c>
      <c r="I400" s="211"/>
      <c r="J400" s="212">
        <f>ROUND(I400*H400,2)</f>
        <v>0</v>
      </c>
      <c r="K400" s="208" t="s">
        <v>132</v>
      </c>
      <c r="L400" s="46"/>
      <c r="M400" s="213" t="s">
        <v>75</v>
      </c>
      <c r="N400" s="214" t="s">
        <v>47</v>
      </c>
      <c r="O400" s="86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7" t="s">
        <v>133</v>
      </c>
      <c r="AT400" s="217" t="s">
        <v>128</v>
      </c>
      <c r="AU400" s="217" t="s">
        <v>87</v>
      </c>
      <c r="AY400" s="19" t="s">
        <v>126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9" t="s">
        <v>85</v>
      </c>
      <c r="BK400" s="218">
        <f>ROUND(I400*H400,2)</f>
        <v>0</v>
      </c>
      <c r="BL400" s="19" t="s">
        <v>133</v>
      </c>
      <c r="BM400" s="217" t="s">
        <v>457</v>
      </c>
    </row>
    <row r="401" s="2" customFormat="1">
      <c r="A401" s="40"/>
      <c r="B401" s="41"/>
      <c r="C401" s="42"/>
      <c r="D401" s="219" t="s">
        <v>135</v>
      </c>
      <c r="E401" s="42"/>
      <c r="F401" s="220" t="s">
        <v>458</v>
      </c>
      <c r="G401" s="42"/>
      <c r="H401" s="42"/>
      <c r="I401" s="221"/>
      <c r="J401" s="42"/>
      <c r="K401" s="42"/>
      <c r="L401" s="46"/>
      <c r="M401" s="222"/>
      <c r="N401" s="223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135</v>
      </c>
      <c r="AU401" s="19" t="s">
        <v>87</v>
      </c>
    </row>
    <row r="402" s="2" customFormat="1">
      <c r="A402" s="40"/>
      <c r="B402" s="41"/>
      <c r="C402" s="42"/>
      <c r="D402" s="224" t="s">
        <v>137</v>
      </c>
      <c r="E402" s="42"/>
      <c r="F402" s="225" t="s">
        <v>459</v>
      </c>
      <c r="G402" s="42"/>
      <c r="H402" s="42"/>
      <c r="I402" s="221"/>
      <c r="J402" s="42"/>
      <c r="K402" s="42"/>
      <c r="L402" s="46"/>
      <c r="M402" s="222"/>
      <c r="N402" s="223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137</v>
      </c>
      <c r="AU402" s="19" t="s">
        <v>87</v>
      </c>
    </row>
    <row r="403" s="13" customFormat="1">
      <c r="A403" s="13"/>
      <c r="B403" s="226"/>
      <c r="C403" s="227"/>
      <c r="D403" s="219" t="s">
        <v>139</v>
      </c>
      <c r="E403" s="228" t="s">
        <v>75</v>
      </c>
      <c r="F403" s="229" t="s">
        <v>140</v>
      </c>
      <c r="G403" s="227"/>
      <c r="H403" s="230">
        <v>28.879999999999999</v>
      </c>
      <c r="I403" s="231"/>
      <c r="J403" s="227"/>
      <c r="K403" s="227"/>
      <c r="L403" s="232"/>
      <c r="M403" s="233"/>
      <c r="N403" s="234"/>
      <c r="O403" s="234"/>
      <c r="P403" s="234"/>
      <c r="Q403" s="234"/>
      <c r="R403" s="234"/>
      <c r="S403" s="234"/>
      <c r="T403" s="23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6" t="s">
        <v>139</v>
      </c>
      <c r="AU403" s="236" t="s">
        <v>87</v>
      </c>
      <c r="AV403" s="13" t="s">
        <v>87</v>
      </c>
      <c r="AW403" s="13" t="s">
        <v>38</v>
      </c>
      <c r="AX403" s="13" t="s">
        <v>77</v>
      </c>
      <c r="AY403" s="236" t="s">
        <v>126</v>
      </c>
    </row>
    <row r="404" s="13" customFormat="1">
      <c r="A404" s="13"/>
      <c r="B404" s="226"/>
      <c r="C404" s="227"/>
      <c r="D404" s="219" t="s">
        <v>139</v>
      </c>
      <c r="E404" s="228" t="s">
        <v>75</v>
      </c>
      <c r="F404" s="229" t="s">
        <v>141</v>
      </c>
      <c r="G404" s="227"/>
      <c r="H404" s="230">
        <v>3.96</v>
      </c>
      <c r="I404" s="231"/>
      <c r="J404" s="227"/>
      <c r="K404" s="227"/>
      <c r="L404" s="232"/>
      <c r="M404" s="233"/>
      <c r="N404" s="234"/>
      <c r="O404" s="234"/>
      <c r="P404" s="234"/>
      <c r="Q404" s="234"/>
      <c r="R404" s="234"/>
      <c r="S404" s="234"/>
      <c r="T404" s="23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6" t="s">
        <v>139</v>
      </c>
      <c r="AU404" s="236" t="s">
        <v>87</v>
      </c>
      <c r="AV404" s="13" t="s">
        <v>87</v>
      </c>
      <c r="AW404" s="13" t="s">
        <v>38</v>
      </c>
      <c r="AX404" s="13" t="s">
        <v>77</v>
      </c>
      <c r="AY404" s="236" t="s">
        <v>126</v>
      </c>
    </row>
    <row r="405" s="14" customFormat="1">
      <c r="A405" s="14"/>
      <c r="B405" s="237"/>
      <c r="C405" s="238"/>
      <c r="D405" s="219" t="s">
        <v>139</v>
      </c>
      <c r="E405" s="239" t="s">
        <v>75</v>
      </c>
      <c r="F405" s="240" t="s">
        <v>142</v>
      </c>
      <c r="G405" s="238"/>
      <c r="H405" s="241">
        <v>32.839999999999996</v>
      </c>
      <c r="I405" s="242"/>
      <c r="J405" s="238"/>
      <c r="K405" s="238"/>
      <c r="L405" s="243"/>
      <c r="M405" s="244"/>
      <c r="N405" s="245"/>
      <c r="O405" s="245"/>
      <c r="P405" s="245"/>
      <c r="Q405" s="245"/>
      <c r="R405" s="245"/>
      <c r="S405" s="245"/>
      <c r="T405" s="246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7" t="s">
        <v>139</v>
      </c>
      <c r="AU405" s="247" t="s">
        <v>87</v>
      </c>
      <c r="AV405" s="14" t="s">
        <v>133</v>
      </c>
      <c r="AW405" s="14" t="s">
        <v>38</v>
      </c>
      <c r="AX405" s="14" t="s">
        <v>85</v>
      </c>
      <c r="AY405" s="247" t="s">
        <v>126</v>
      </c>
    </row>
    <row r="406" s="2" customFormat="1" ht="16.5" customHeight="1">
      <c r="A406" s="40"/>
      <c r="B406" s="41"/>
      <c r="C406" s="206" t="s">
        <v>460</v>
      </c>
      <c r="D406" s="206" t="s">
        <v>128</v>
      </c>
      <c r="E406" s="207" t="s">
        <v>461</v>
      </c>
      <c r="F406" s="208" t="s">
        <v>462</v>
      </c>
      <c r="G406" s="209" t="s">
        <v>131</v>
      </c>
      <c r="H406" s="210">
        <v>73.340000000000003</v>
      </c>
      <c r="I406" s="211"/>
      <c r="J406" s="212">
        <f>ROUND(I406*H406,2)</f>
        <v>0</v>
      </c>
      <c r="K406" s="208" t="s">
        <v>132</v>
      </c>
      <c r="L406" s="46"/>
      <c r="M406" s="213" t="s">
        <v>75</v>
      </c>
      <c r="N406" s="214" t="s">
        <v>47</v>
      </c>
      <c r="O406" s="86"/>
      <c r="P406" s="215">
        <f>O406*H406</f>
        <v>0</v>
      </c>
      <c r="Q406" s="215">
        <v>0</v>
      </c>
      <c r="R406" s="215">
        <f>Q406*H406</f>
        <v>0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133</v>
      </c>
      <c r="AT406" s="217" t="s">
        <v>128</v>
      </c>
      <c r="AU406" s="217" t="s">
        <v>87</v>
      </c>
      <c r="AY406" s="19" t="s">
        <v>126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85</v>
      </c>
      <c r="BK406" s="218">
        <f>ROUND(I406*H406,2)</f>
        <v>0</v>
      </c>
      <c r="BL406" s="19" t="s">
        <v>133</v>
      </c>
      <c r="BM406" s="217" t="s">
        <v>463</v>
      </c>
    </row>
    <row r="407" s="2" customFormat="1">
      <c r="A407" s="40"/>
      <c r="B407" s="41"/>
      <c r="C407" s="42"/>
      <c r="D407" s="219" t="s">
        <v>135</v>
      </c>
      <c r="E407" s="42"/>
      <c r="F407" s="220" t="s">
        <v>464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135</v>
      </c>
      <c r="AU407" s="19" t="s">
        <v>87</v>
      </c>
    </row>
    <row r="408" s="2" customFormat="1">
      <c r="A408" s="40"/>
      <c r="B408" s="41"/>
      <c r="C408" s="42"/>
      <c r="D408" s="224" t="s">
        <v>137</v>
      </c>
      <c r="E408" s="42"/>
      <c r="F408" s="225" t="s">
        <v>465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137</v>
      </c>
      <c r="AU408" s="19" t="s">
        <v>87</v>
      </c>
    </row>
    <row r="409" s="13" customFormat="1">
      <c r="A409" s="13"/>
      <c r="B409" s="226"/>
      <c r="C409" s="227"/>
      <c r="D409" s="219" t="s">
        <v>139</v>
      </c>
      <c r="E409" s="228" t="s">
        <v>75</v>
      </c>
      <c r="F409" s="229" t="s">
        <v>148</v>
      </c>
      <c r="G409" s="227"/>
      <c r="H409" s="230">
        <v>64.980000000000004</v>
      </c>
      <c r="I409" s="231"/>
      <c r="J409" s="227"/>
      <c r="K409" s="227"/>
      <c r="L409" s="232"/>
      <c r="M409" s="233"/>
      <c r="N409" s="234"/>
      <c r="O409" s="234"/>
      <c r="P409" s="234"/>
      <c r="Q409" s="234"/>
      <c r="R409" s="234"/>
      <c r="S409" s="234"/>
      <c r="T409" s="23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6" t="s">
        <v>139</v>
      </c>
      <c r="AU409" s="236" t="s">
        <v>87</v>
      </c>
      <c r="AV409" s="13" t="s">
        <v>87</v>
      </c>
      <c r="AW409" s="13" t="s">
        <v>38</v>
      </c>
      <c r="AX409" s="13" t="s">
        <v>77</v>
      </c>
      <c r="AY409" s="236" t="s">
        <v>126</v>
      </c>
    </row>
    <row r="410" s="13" customFormat="1">
      <c r="A410" s="13"/>
      <c r="B410" s="226"/>
      <c r="C410" s="227"/>
      <c r="D410" s="219" t="s">
        <v>139</v>
      </c>
      <c r="E410" s="228" t="s">
        <v>75</v>
      </c>
      <c r="F410" s="229" t="s">
        <v>149</v>
      </c>
      <c r="G410" s="227"/>
      <c r="H410" s="230">
        <v>8.3599999999999994</v>
      </c>
      <c r="I410" s="231"/>
      <c r="J410" s="227"/>
      <c r="K410" s="227"/>
      <c r="L410" s="232"/>
      <c r="M410" s="233"/>
      <c r="N410" s="234"/>
      <c r="O410" s="234"/>
      <c r="P410" s="234"/>
      <c r="Q410" s="234"/>
      <c r="R410" s="234"/>
      <c r="S410" s="234"/>
      <c r="T410" s="23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6" t="s">
        <v>139</v>
      </c>
      <c r="AU410" s="236" t="s">
        <v>87</v>
      </c>
      <c r="AV410" s="13" t="s">
        <v>87</v>
      </c>
      <c r="AW410" s="13" t="s">
        <v>38</v>
      </c>
      <c r="AX410" s="13" t="s">
        <v>77</v>
      </c>
      <c r="AY410" s="236" t="s">
        <v>126</v>
      </c>
    </row>
    <row r="411" s="14" customFormat="1">
      <c r="A411" s="14"/>
      <c r="B411" s="237"/>
      <c r="C411" s="238"/>
      <c r="D411" s="219" t="s">
        <v>139</v>
      </c>
      <c r="E411" s="239" t="s">
        <v>75</v>
      </c>
      <c r="F411" s="240" t="s">
        <v>142</v>
      </c>
      <c r="G411" s="238"/>
      <c r="H411" s="241">
        <v>73.340000000000003</v>
      </c>
      <c r="I411" s="242"/>
      <c r="J411" s="238"/>
      <c r="K411" s="238"/>
      <c r="L411" s="243"/>
      <c r="M411" s="244"/>
      <c r="N411" s="245"/>
      <c r="O411" s="245"/>
      <c r="P411" s="245"/>
      <c r="Q411" s="245"/>
      <c r="R411" s="245"/>
      <c r="S411" s="245"/>
      <c r="T411" s="246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7" t="s">
        <v>139</v>
      </c>
      <c r="AU411" s="247" t="s">
        <v>87</v>
      </c>
      <c r="AV411" s="14" t="s">
        <v>133</v>
      </c>
      <c r="AW411" s="14" t="s">
        <v>38</v>
      </c>
      <c r="AX411" s="14" t="s">
        <v>85</v>
      </c>
      <c r="AY411" s="247" t="s">
        <v>126</v>
      </c>
    </row>
    <row r="412" s="2" customFormat="1" ht="21.75" customHeight="1">
      <c r="A412" s="40"/>
      <c r="B412" s="41"/>
      <c r="C412" s="206" t="s">
        <v>466</v>
      </c>
      <c r="D412" s="206" t="s">
        <v>128</v>
      </c>
      <c r="E412" s="207" t="s">
        <v>467</v>
      </c>
      <c r="F412" s="208" t="s">
        <v>468</v>
      </c>
      <c r="G412" s="209" t="s">
        <v>131</v>
      </c>
      <c r="H412" s="210">
        <v>73.340000000000003</v>
      </c>
      <c r="I412" s="211"/>
      <c r="J412" s="212">
        <f>ROUND(I412*H412,2)</f>
        <v>0</v>
      </c>
      <c r="K412" s="208" t="s">
        <v>132</v>
      </c>
      <c r="L412" s="46"/>
      <c r="M412" s="213" t="s">
        <v>75</v>
      </c>
      <c r="N412" s="214" t="s">
        <v>47</v>
      </c>
      <c r="O412" s="86"/>
      <c r="P412" s="215">
        <f>O412*H412</f>
        <v>0</v>
      </c>
      <c r="Q412" s="215">
        <v>0</v>
      </c>
      <c r="R412" s="215">
        <f>Q412*H412</f>
        <v>0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133</v>
      </c>
      <c r="AT412" s="217" t="s">
        <v>128</v>
      </c>
      <c r="AU412" s="217" t="s">
        <v>87</v>
      </c>
      <c r="AY412" s="19" t="s">
        <v>126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85</v>
      </c>
      <c r="BK412" s="218">
        <f>ROUND(I412*H412,2)</f>
        <v>0</v>
      </c>
      <c r="BL412" s="19" t="s">
        <v>133</v>
      </c>
      <c r="BM412" s="217" t="s">
        <v>469</v>
      </c>
    </row>
    <row r="413" s="2" customFormat="1">
      <c r="A413" s="40"/>
      <c r="B413" s="41"/>
      <c r="C413" s="42"/>
      <c r="D413" s="219" t="s">
        <v>135</v>
      </c>
      <c r="E413" s="42"/>
      <c r="F413" s="220" t="s">
        <v>470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135</v>
      </c>
      <c r="AU413" s="19" t="s">
        <v>87</v>
      </c>
    </row>
    <row r="414" s="2" customFormat="1">
      <c r="A414" s="40"/>
      <c r="B414" s="41"/>
      <c r="C414" s="42"/>
      <c r="D414" s="224" t="s">
        <v>137</v>
      </c>
      <c r="E414" s="42"/>
      <c r="F414" s="225" t="s">
        <v>471</v>
      </c>
      <c r="G414" s="42"/>
      <c r="H414" s="42"/>
      <c r="I414" s="221"/>
      <c r="J414" s="42"/>
      <c r="K414" s="42"/>
      <c r="L414" s="46"/>
      <c r="M414" s="222"/>
      <c r="N414" s="223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137</v>
      </c>
      <c r="AU414" s="19" t="s">
        <v>87</v>
      </c>
    </row>
    <row r="415" s="13" customFormat="1">
      <c r="A415" s="13"/>
      <c r="B415" s="226"/>
      <c r="C415" s="227"/>
      <c r="D415" s="219" t="s">
        <v>139</v>
      </c>
      <c r="E415" s="228" t="s">
        <v>75</v>
      </c>
      <c r="F415" s="229" t="s">
        <v>148</v>
      </c>
      <c r="G415" s="227"/>
      <c r="H415" s="230">
        <v>64.980000000000004</v>
      </c>
      <c r="I415" s="231"/>
      <c r="J415" s="227"/>
      <c r="K415" s="227"/>
      <c r="L415" s="232"/>
      <c r="M415" s="233"/>
      <c r="N415" s="234"/>
      <c r="O415" s="234"/>
      <c r="P415" s="234"/>
      <c r="Q415" s="234"/>
      <c r="R415" s="234"/>
      <c r="S415" s="234"/>
      <c r="T415" s="23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6" t="s">
        <v>139</v>
      </c>
      <c r="AU415" s="236" t="s">
        <v>87</v>
      </c>
      <c r="AV415" s="13" t="s">
        <v>87</v>
      </c>
      <c r="AW415" s="13" t="s">
        <v>38</v>
      </c>
      <c r="AX415" s="13" t="s">
        <v>77</v>
      </c>
      <c r="AY415" s="236" t="s">
        <v>126</v>
      </c>
    </row>
    <row r="416" s="13" customFormat="1">
      <c r="A416" s="13"/>
      <c r="B416" s="226"/>
      <c r="C416" s="227"/>
      <c r="D416" s="219" t="s">
        <v>139</v>
      </c>
      <c r="E416" s="228" t="s">
        <v>75</v>
      </c>
      <c r="F416" s="229" t="s">
        <v>149</v>
      </c>
      <c r="G416" s="227"/>
      <c r="H416" s="230">
        <v>8.3599999999999994</v>
      </c>
      <c r="I416" s="231"/>
      <c r="J416" s="227"/>
      <c r="K416" s="227"/>
      <c r="L416" s="232"/>
      <c r="M416" s="233"/>
      <c r="N416" s="234"/>
      <c r="O416" s="234"/>
      <c r="P416" s="234"/>
      <c r="Q416" s="234"/>
      <c r="R416" s="234"/>
      <c r="S416" s="234"/>
      <c r="T416" s="23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6" t="s">
        <v>139</v>
      </c>
      <c r="AU416" s="236" t="s">
        <v>87</v>
      </c>
      <c r="AV416" s="13" t="s">
        <v>87</v>
      </c>
      <c r="AW416" s="13" t="s">
        <v>38</v>
      </c>
      <c r="AX416" s="13" t="s">
        <v>77</v>
      </c>
      <c r="AY416" s="236" t="s">
        <v>126</v>
      </c>
    </row>
    <row r="417" s="14" customFormat="1">
      <c r="A417" s="14"/>
      <c r="B417" s="237"/>
      <c r="C417" s="238"/>
      <c r="D417" s="219" t="s">
        <v>139</v>
      </c>
      <c r="E417" s="239" t="s">
        <v>75</v>
      </c>
      <c r="F417" s="240" t="s">
        <v>142</v>
      </c>
      <c r="G417" s="238"/>
      <c r="H417" s="241">
        <v>73.340000000000003</v>
      </c>
      <c r="I417" s="242"/>
      <c r="J417" s="238"/>
      <c r="K417" s="238"/>
      <c r="L417" s="243"/>
      <c r="M417" s="244"/>
      <c r="N417" s="245"/>
      <c r="O417" s="245"/>
      <c r="P417" s="245"/>
      <c r="Q417" s="245"/>
      <c r="R417" s="245"/>
      <c r="S417" s="245"/>
      <c r="T417" s="246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7" t="s">
        <v>139</v>
      </c>
      <c r="AU417" s="247" t="s">
        <v>87</v>
      </c>
      <c r="AV417" s="14" t="s">
        <v>133</v>
      </c>
      <c r="AW417" s="14" t="s">
        <v>38</v>
      </c>
      <c r="AX417" s="14" t="s">
        <v>85</v>
      </c>
      <c r="AY417" s="247" t="s">
        <v>126</v>
      </c>
    </row>
    <row r="418" s="12" customFormat="1" ht="22.8" customHeight="1">
      <c r="A418" s="12"/>
      <c r="B418" s="190"/>
      <c r="C418" s="191"/>
      <c r="D418" s="192" t="s">
        <v>76</v>
      </c>
      <c r="E418" s="204" t="s">
        <v>183</v>
      </c>
      <c r="F418" s="204" t="s">
        <v>472</v>
      </c>
      <c r="G418" s="191"/>
      <c r="H418" s="191"/>
      <c r="I418" s="194"/>
      <c r="J418" s="205">
        <f>BK418</f>
        <v>0</v>
      </c>
      <c r="K418" s="191"/>
      <c r="L418" s="196"/>
      <c r="M418" s="197"/>
      <c r="N418" s="198"/>
      <c r="O418" s="198"/>
      <c r="P418" s="199">
        <f>SUM(P419:P470)</f>
        <v>0</v>
      </c>
      <c r="Q418" s="198"/>
      <c r="R418" s="199">
        <f>SUM(R419:R470)</f>
        <v>1.8323990000000001</v>
      </c>
      <c r="S418" s="198"/>
      <c r="T418" s="200">
        <f>SUM(T419:T470)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01" t="s">
        <v>85</v>
      </c>
      <c r="AT418" s="202" t="s">
        <v>76</v>
      </c>
      <c r="AU418" s="202" t="s">
        <v>85</v>
      </c>
      <c r="AY418" s="201" t="s">
        <v>126</v>
      </c>
      <c r="BK418" s="203">
        <f>SUM(BK419:BK470)</f>
        <v>0</v>
      </c>
    </row>
    <row r="419" s="2" customFormat="1" ht="21.75" customHeight="1">
      <c r="A419" s="40"/>
      <c r="B419" s="41"/>
      <c r="C419" s="206" t="s">
        <v>473</v>
      </c>
      <c r="D419" s="206" t="s">
        <v>128</v>
      </c>
      <c r="E419" s="207" t="s">
        <v>474</v>
      </c>
      <c r="F419" s="208" t="s">
        <v>475</v>
      </c>
      <c r="G419" s="209" t="s">
        <v>165</v>
      </c>
      <c r="H419" s="210">
        <v>36.100000000000001</v>
      </c>
      <c r="I419" s="211"/>
      <c r="J419" s="212">
        <f>ROUND(I419*H419,2)</f>
        <v>0</v>
      </c>
      <c r="K419" s="208" t="s">
        <v>132</v>
      </c>
      <c r="L419" s="46"/>
      <c r="M419" s="213" t="s">
        <v>75</v>
      </c>
      <c r="N419" s="214" t="s">
        <v>47</v>
      </c>
      <c r="O419" s="86"/>
      <c r="P419" s="215">
        <f>O419*H419</f>
        <v>0</v>
      </c>
      <c r="Q419" s="215">
        <v>3.0000000000000001E-05</v>
      </c>
      <c r="R419" s="215">
        <f>Q419*H419</f>
        <v>0.001083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133</v>
      </c>
      <c r="AT419" s="217" t="s">
        <v>128</v>
      </c>
      <c r="AU419" s="217" t="s">
        <v>87</v>
      </c>
      <c r="AY419" s="19" t="s">
        <v>126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85</v>
      </c>
      <c r="BK419" s="218">
        <f>ROUND(I419*H419,2)</f>
        <v>0</v>
      </c>
      <c r="BL419" s="19" t="s">
        <v>133</v>
      </c>
      <c r="BM419" s="217" t="s">
        <v>476</v>
      </c>
    </row>
    <row r="420" s="2" customFormat="1">
      <c r="A420" s="40"/>
      <c r="B420" s="41"/>
      <c r="C420" s="42"/>
      <c r="D420" s="219" t="s">
        <v>135</v>
      </c>
      <c r="E420" s="42"/>
      <c r="F420" s="220" t="s">
        <v>477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135</v>
      </c>
      <c r="AU420" s="19" t="s">
        <v>87</v>
      </c>
    </row>
    <row r="421" s="2" customFormat="1">
      <c r="A421" s="40"/>
      <c r="B421" s="41"/>
      <c r="C421" s="42"/>
      <c r="D421" s="224" t="s">
        <v>137</v>
      </c>
      <c r="E421" s="42"/>
      <c r="F421" s="225" t="s">
        <v>478</v>
      </c>
      <c r="G421" s="42"/>
      <c r="H421" s="42"/>
      <c r="I421" s="221"/>
      <c r="J421" s="42"/>
      <c r="K421" s="42"/>
      <c r="L421" s="46"/>
      <c r="M421" s="222"/>
      <c r="N421" s="223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137</v>
      </c>
      <c r="AU421" s="19" t="s">
        <v>87</v>
      </c>
    </row>
    <row r="422" s="2" customFormat="1">
      <c r="A422" s="40"/>
      <c r="B422" s="41"/>
      <c r="C422" s="42"/>
      <c r="D422" s="219" t="s">
        <v>169</v>
      </c>
      <c r="E422" s="42"/>
      <c r="F422" s="248" t="s">
        <v>479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169</v>
      </c>
      <c r="AU422" s="19" t="s">
        <v>87</v>
      </c>
    </row>
    <row r="423" s="2" customFormat="1" ht="16.5" customHeight="1">
      <c r="A423" s="40"/>
      <c r="B423" s="41"/>
      <c r="C423" s="270" t="s">
        <v>480</v>
      </c>
      <c r="D423" s="270" t="s">
        <v>350</v>
      </c>
      <c r="E423" s="271" t="s">
        <v>481</v>
      </c>
      <c r="F423" s="272" t="s">
        <v>482</v>
      </c>
      <c r="G423" s="273" t="s">
        <v>165</v>
      </c>
      <c r="H423" s="274">
        <v>36.642000000000003</v>
      </c>
      <c r="I423" s="275"/>
      <c r="J423" s="276">
        <f>ROUND(I423*H423,2)</f>
        <v>0</v>
      </c>
      <c r="K423" s="272" t="s">
        <v>132</v>
      </c>
      <c r="L423" s="277"/>
      <c r="M423" s="278" t="s">
        <v>75</v>
      </c>
      <c r="N423" s="279" t="s">
        <v>47</v>
      </c>
      <c r="O423" s="86"/>
      <c r="P423" s="215">
        <f>O423*H423</f>
        <v>0</v>
      </c>
      <c r="Q423" s="215">
        <v>0.024</v>
      </c>
      <c r="R423" s="215">
        <f>Q423*H423</f>
        <v>0.87940800000000008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183</v>
      </c>
      <c r="AT423" s="217" t="s">
        <v>350</v>
      </c>
      <c r="AU423" s="217" t="s">
        <v>87</v>
      </c>
      <c r="AY423" s="19" t="s">
        <v>126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85</v>
      </c>
      <c r="BK423" s="218">
        <f>ROUND(I423*H423,2)</f>
        <v>0</v>
      </c>
      <c r="BL423" s="19" t="s">
        <v>133</v>
      </c>
      <c r="BM423" s="217" t="s">
        <v>483</v>
      </c>
    </row>
    <row r="424" s="2" customFormat="1">
      <c r="A424" s="40"/>
      <c r="B424" s="41"/>
      <c r="C424" s="42"/>
      <c r="D424" s="219" t="s">
        <v>135</v>
      </c>
      <c r="E424" s="42"/>
      <c r="F424" s="220" t="s">
        <v>482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135</v>
      </c>
      <c r="AU424" s="19" t="s">
        <v>87</v>
      </c>
    </row>
    <row r="425" s="2" customFormat="1">
      <c r="A425" s="40"/>
      <c r="B425" s="41"/>
      <c r="C425" s="42"/>
      <c r="D425" s="224" t="s">
        <v>137</v>
      </c>
      <c r="E425" s="42"/>
      <c r="F425" s="225" t="s">
        <v>484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137</v>
      </c>
      <c r="AU425" s="19" t="s">
        <v>87</v>
      </c>
    </row>
    <row r="426" s="13" customFormat="1">
      <c r="A426" s="13"/>
      <c r="B426" s="226"/>
      <c r="C426" s="227"/>
      <c r="D426" s="219" t="s">
        <v>139</v>
      </c>
      <c r="E426" s="228" t="s">
        <v>75</v>
      </c>
      <c r="F426" s="229" t="s">
        <v>388</v>
      </c>
      <c r="G426" s="227"/>
      <c r="H426" s="230">
        <v>36.100000000000001</v>
      </c>
      <c r="I426" s="231"/>
      <c r="J426" s="227"/>
      <c r="K426" s="227"/>
      <c r="L426" s="232"/>
      <c r="M426" s="233"/>
      <c r="N426" s="234"/>
      <c r="O426" s="234"/>
      <c r="P426" s="234"/>
      <c r="Q426" s="234"/>
      <c r="R426" s="234"/>
      <c r="S426" s="234"/>
      <c r="T426" s="23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6" t="s">
        <v>139</v>
      </c>
      <c r="AU426" s="236" t="s">
        <v>87</v>
      </c>
      <c r="AV426" s="13" t="s">
        <v>87</v>
      </c>
      <c r="AW426" s="13" t="s">
        <v>38</v>
      </c>
      <c r="AX426" s="13" t="s">
        <v>85</v>
      </c>
      <c r="AY426" s="236" t="s">
        <v>126</v>
      </c>
    </row>
    <row r="427" s="13" customFormat="1">
      <c r="A427" s="13"/>
      <c r="B427" s="226"/>
      <c r="C427" s="227"/>
      <c r="D427" s="219" t="s">
        <v>139</v>
      </c>
      <c r="E427" s="227"/>
      <c r="F427" s="229" t="s">
        <v>485</v>
      </c>
      <c r="G427" s="227"/>
      <c r="H427" s="230">
        <v>36.642000000000003</v>
      </c>
      <c r="I427" s="231"/>
      <c r="J427" s="227"/>
      <c r="K427" s="227"/>
      <c r="L427" s="232"/>
      <c r="M427" s="233"/>
      <c r="N427" s="234"/>
      <c r="O427" s="234"/>
      <c r="P427" s="234"/>
      <c r="Q427" s="234"/>
      <c r="R427" s="234"/>
      <c r="S427" s="234"/>
      <c r="T427" s="23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6" t="s">
        <v>139</v>
      </c>
      <c r="AU427" s="236" t="s">
        <v>87</v>
      </c>
      <c r="AV427" s="13" t="s">
        <v>87</v>
      </c>
      <c r="AW427" s="13" t="s">
        <v>4</v>
      </c>
      <c r="AX427" s="13" t="s">
        <v>85</v>
      </c>
      <c r="AY427" s="236" t="s">
        <v>126</v>
      </c>
    </row>
    <row r="428" s="2" customFormat="1" ht="21.75" customHeight="1">
      <c r="A428" s="40"/>
      <c r="B428" s="41"/>
      <c r="C428" s="206" t="s">
        <v>486</v>
      </c>
      <c r="D428" s="206" t="s">
        <v>128</v>
      </c>
      <c r="E428" s="207" t="s">
        <v>487</v>
      </c>
      <c r="F428" s="208" t="s">
        <v>488</v>
      </c>
      <c r="G428" s="209" t="s">
        <v>165</v>
      </c>
      <c r="H428" s="210">
        <v>4.4000000000000004</v>
      </c>
      <c r="I428" s="211"/>
      <c r="J428" s="212">
        <f>ROUND(I428*H428,2)</f>
        <v>0</v>
      </c>
      <c r="K428" s="208" t="s">
        <v>132</v>
      </c>
      <c r="L428" s="46"/>
      <c r="M428" s="213" t="s">
        <v>75</v>
      </c>
      <c r="N428" s="214" t="s">
        <v>47</v>
      </c>
      <c r="O428" s="86"/>
      <c r="P428" s="215">
        <f>O428*H428</f>
        <v>0</v>
      </c>
      <c r="Q428" s="215">
        <v>4.0000000000000003E-05</v>
      </c>
      <c r="R428" s="215">
        <f>Q428*H428</f>
        <v>0.00017600000000000002</v>
      </c>
      <c r="S428" s="215">
        <v>0</v>
      </c>
      <c r="T428" s="21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7" t="s">
        <v>133</v>
      </c>
      <c r="AT428" s="217" t="s">
        <v>128</v>
      </c>
      <c r="AU428" s="217" t="s">
        <v>87</v>
      </c>
      <c r="AY428" s="19" t="s">
        <v>126</v>
      </c>
      <c r="BE428" s="218">
        <f>IF(N428="základní",J428,0)</f>
        <v>0</v>
      </c>
      <c r="BF428" s="218">
        <f>IF(N428="snížená",J428,0)</f>
        <v>0</v>
      </c>
      <c r="BG428" s="218">
        <f>IF(N428="zákl. přenesená",J428,0)</f>
        <v>0</v>
      </c>
      <c r="BH428" s="218">
        <f>IF(N428="sníž. přenesená",J428,0)</f>
        <v>0</v>
      </c>
      <c r="BI428" s="218">
        <f>IF(N428="nulová",J428,0)</f>
        <v>0</v>
      </c>
      <c r="BJ428" s="19" t="s">
        <v>85</v>
      </c>
      <c r="BK428" s="218">
        <f>ROUND(I428*H428,2)</f>
        <v>0</v>
      </c>
      <c r="BL428" s="19" t="s">
        <v>133</v>
      </c>
      <c r="BM428" s="217" t="s">
        <v>489</v>
      </c>
    </row>
    <row r="429" s="2" customFormat="1">
      <c r="A429" s="40"/>
      <c r="B429" s="41"/>
      <c r="C429" s="42"/>
      <c r="D429" s="219" t="s">
        <v>135</v>
      </c>
      <c r="E429" s="42"/>
      <c r="F429" s="220" t="s">
        <v>490</v>
      </c>
      <c r="G429" s="42"/>
      <c r="H429" s="42"/>
      <c r="I429" s="221"/>
      <c r="J429" s="42"/>
      <c r="K429" s="42"/>
      <c r="L429" s="46"/>
      <c r="M429" s="222"/>
      <c r="N429" s="223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135</v>
      </c>
      <c r="AU429" s="19" t="s">
        <v>87</v>
      </c>
    </row>
    <row r="430" s="2" customFormat="1">
      <c r="A430" s="40"/>
      <c r="B430" s="41"/>
      <c r="C430" s="42"/>
      <c r="D430" s="224" t="s">
        <v>137</v>
      </c>
      <c r="E430" s="42"/>
      <c r="F430" s="225" t="s">
        <v>491</v>
      </c>
      <c r="G430" s="42"/>
      <c r="H430" s="42"/>
      <c r="I430" s="221"/>
      <c r="J430" s="42"/>
      <c r="K430" s="42"/>
      <c r="L430" s="46"/>
      <c r="M430" s="222"/>
      <c r="N430" s="223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137</v>
      </c>
      <c r="AU430" s="19" t="s">
        <v>87</v>
      </c>
    </row>
    <row r="431" s="2" customFormat="1" ht="16.5" customHeight="1">
      <c r="A431" s="40"/>
      <c r="B431" s="41"/>
      <c r="C431" s="270" t="s">
        <v>492</v>
      </c>
      <c r="D431" s="270" t="s">
        <v>350</v>
      </c>
      <c r="E431" s="271" t="s">
        <v>493</v>
      </c>
      <c r="F431" s="272" t="s">
        <v>494</v>
      </c>
      <c r="G431" s="273" t="s">
        <v>165</v>
      </c>
      <c r="H431" s="274">
        <v>4.4660000000000002</v>
      </c>
      <c r="I431" s="275"/>
      <c r="J431" s="276">
        <f>ROUND(I431*H431,2)</f>
        <v>0</v>
      </c>
      <c r="K431" s="272" t="s">
        <v>132</v>
      </c>
      <c r="L431" s="277"/>
      <c r="M431" s="278" t="s">
        <v>75</v>
      </c>
      <c r="N431" s="279" t="s">
        <v>47</v>
      </c>
      <c r="O431" s="86"/>
      <c r="P431" s="215">
        <f>O431*H431</f>
        <v>0</v>
      </c>
      <c r="Q431" s="215">
        <v>0.036999999999999998</v>
      </c>
      <c r="R431" s="215">
        <f>Q431*H431</f>
        <v>0.165242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183</v>
      </c>
      <c r="AT431" s="217" t="s">
        <v>350</v>
      </c>
      <c r="AU431" s="217" t="s">
        <v>87</v>
      </c>
      <c r="AY431" s="19" t="s">
        <v>126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85</v>
      </c>
      <c r="BK431" s="218">
        <f>ROUND(I431*H431,2)</f>
        <v>0</v>
      </c>
      <c r="BL431" s="19" t="s">
        <v>133</v>
      </c>
      <c r="BM431" s="217" t="s">
        <v>495</v>
      </c>
    </row>
    <row r="432" s="2" customFormat="1">
      <c r="A432" s="40"/>
      <c r="B432" s="41"/>
      <c r="C432" s="42"/>
      <c r="D432" s="219" t="s">
        <v>135</v>
      </c>
      <c r="E432" s="42"/>
      <c r="F432" s="220" t="s">
        <v>494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135</v>
      </c>
      <c r="AU432" s="19" t="s">
        <v>87</v>
      </c>
    </row>
    <row r="433" s="2" customFormat="1">
      <c r="A433" s="40"/>
      <c r="B433" s="41"/>
      <c r="C433" s="42"/>
      <c r="D433" s="224" t="s">
        <v>137</v>
      </c>
      <c r="E433" s="42"/>
      <c r="F433" s="225" t="s">
        <v>496</v>
      </c>
      <c r="G433" s="42"/>
      <c r="H433" s="42"/>
      <c r="I433" s="221"/>
      <c r="J433" s="42"/>
      <c r="K433" s="42"/>
      <c r="L433" s="46"/>
      <c r="M433" s="222"/>
      <c r="N433" s="223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137</v>
      </c>
      <c r="AU433" s="19" t="s">
        <v>87</v>
      </c>
    </row>
    <row r="434" s="13" customFormat="1">
      <c r="A434" s="13"/>
      <c r="B434" s="226"/>
      <c r="C434" s="227"/>
      <c r="D434" s="219" t="s">
        <v>139</v>
      </c>
      <c r="E434" s="227"/>
      <c r="F434" s="229" t="s">
        <v>497</v>
      </c>
      <c r="G434" s="227"/>
      <c r="H434" s="230">
        <v>4.4660000000000002</v>
      </c>
      <c r="I434" s="231"/>
      <c r="J434" s="227"/>
      <c r="K434" s="227"/>
      <c r="L434" s="232"/>
      <c r="M434" s="233"/>
      <c r="N434" s="234"/>
      <c r="O434" s="234"/>
      <c r="P434" s="234"/>
      <c r="Q434" s="234"/>
      <c r="R434" s="234"/>
      <c r="S434" s="234"/>
      <c r="T434" s="23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6" t="s">
        <v>139</v>
      </c>
      <c r="AU434" s="236" t="s">
        <v>87</v>
      </c>
      <c r="AV434" s="13" t="s">
        <v>87</v>
      </c>
      <c r="AW434" s="13" t="s">
        <v>4</v>
      </c>
      <c r="AX434" s="13" t="s">
        <v>85</v>
      </c>
      <c r="AY434" s="236" t="s">
        <v>126</v>
      </c>
    </row>
    <row r="435" s="2" customFormat="1" ht="21.75" customHeight="1">
      <c r="A435" s="40"/>
      <c r="B435" s="41"/>
      <c r="C435" s="206" t="s">
        <v>498</v>
      </c>
      <c r="D435" s="206" t="s">
        <v>128</v>
      </c>
      <c r="E435" s="207" t="s">
        <v>499</v>
      </c>
      <c r="F435" s="208" t="s">
        <v>500</v>
      </c>
      <c r="G435" s="209" t="s">
        <v>501</v>
      </c>
      <c r="H435" s="210">
        <v>8</v>
      </c>
      <c r="I435" s="211"/>
      <c r="J435" s="212">
        <f>ROUND(I435*H435,2)</f>
        <v>0</v>
      </c>
      <c r="K435" s="208" t="s">
        <v>132</v>
      </c>
      <c r="L435" s="46"/>
      <c r="M435" s="213" t="s">
        <v>75</v>
      </c>
      <c r="N435" s="214" t="s">
        <v>47</v>
      </c>
      <c r="O435" s="86"/>
      <c r="P435" s="215">
        <f>O435*H435</f>
        <v>0</v>
      </c>
      <c r="Q435" s="215">
        <v>0</v>
      </c>
      <c r="R435" s="215">
        <f>Q435*H435</f>
        <v>0</v>
      </c>
      <c r="S435" s="215">
        <v>0</v>
      </c>
      <c r="T435" s="216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7" t="s">
        <v>133</v>
      </c>
      <c r="AT435" s="217" t="s">
        <v>128</v>
      </c>
      <c r="AU435" s="217" t="s">
        <v>87</v>
      </c>
      <c r="AY435" s="19" t="s">
        <v>126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9" t="s">
        <v>85</v>
      </c>
      <c r="BK435" s="218">
        <f>ROUND(I435*H435,2)</f>
        <v>0</v>
      </c>
      <c r="BL435" s="19" t="s">
        <v>133</v>
      </c>
      <c r="BM435" s="217" t="s">
        <v>502</v>
      </c>
    </row>
    <row r="436" s="2" customFormat="1">
      <c r="A436" s="40"/>
      <c r="B436" s="41"/>
      <c r="C436" s="42"/>
      <c r="D436" s="219" t="s">
        <v>135</v>
      </c>
      <c r="E436" s="42"/>
      <c r="F436" s="220" t="s">
        <v>503</v>
      </c>
      <c r="G436" s="42"/>
      <c r="H436" s="42"/>
      <c r="I436" s="221"/>
      <c r="J436" s="42"/>
      <c r="K436" s="42"/>
      <c r="L436" s="46"/>
      <c r="M436" s="222"/>
      <c r="N436" s="223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135</v>
      </c>
      <c r="AU436" s="19" t="s">
        <v>87</v>
      </c>
    </row>
    <row r="437" s="2" customFormat="1">
      <c r="A437" s="40"/>
      <c r="B437" s="41"/>
      <c r="C437" s="42"/>
      <c r="D437" s="224" t="s">
        <v>137</v>
      </c>
      <c r="E437" s="42"/>
      <c r="F437" s="225" t="s">
        <v>504</v>
      </c>
      <c r="G437" s="42"/>
      <c r="H437" s="42"/>
      <c r="I437" s="221"/>
      <c r="J437" s="42"/>
      <c r="K437" s="42"/>
      <c r="L437" s="46"/>
      <c r="M437" s="222"/>
      <c r="N437" s="223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137</v>
      </c>
      <c r="AU437" s="19" t="s">
        <v>87</v>
      </c>
    </row>
    <row r="438" s="2" customFormat="1" ht="16.5" customHeight="1">
      <c r="A438" s="40"/>
      <c r="B438" s="41"/>
      <c r="C438" s="270" t="s">
        <v>505</v>
      </c>
      <c r="D438" s="270" t="s">
        <v>350</v>
      </c>
      <c r="E438" s="271" t="s">
        <v>506</v>
      </c>
      <c r="F438" s="272" t="s">
        <v>507</v>
      </c>
      <c r="G438" s="273" t="s">
        <v>501</v>
      </c>
      <c r="H438" s="274">
        <v>8</v>
      </c>
      <c r="I438" s="275"/>
      <c r="J438" s="276">
        <f>ROUND(I438*H438,2)</f>
        <v>0</v>
      </c>
      <c r="K438" s="272" t="s">
        <v>132</v>
      </c>
      <c r="L438" s="277"/>
      <c r="M438" s="278" t="s">
        <v>75</v>
      </c>
      <c r="N438" s="279" t="s">
        <v>47</v>
      </c>
      <c r="O438" s="86"/>
      <c r="P438" s="215">
        <f>O438*H438</f>
        <v>0</v>
      </c>
      <c r="Q438" s="215">
        <v>0.00076000000000000004</v>
      </c>
      <c r="R438" s="215">
        <f>Q438*H438</f>
        <v>0.0060800000000000003</v>
      </c>
      <c r="S438" s="215">
        <v>0</v>
      </c>
      <c r="T438" s="216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7" t="s">
        <v>183</v>
      </c>
      <c r="AT438" s="217" t="s">
        <v>350</v>
      </c>
      <c r="AU438" s="217" t="s">
        <v>87</v>
      </c>
      <c r="AY438" s="19" t="s">
        <v>126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9" t="s">
        <v>85</v>
      </c>
      <c r="BK438" s="218">
        <f>ROUND(I438*H438,2)</f>
        <v>0</v>
      </c>
      <c r="BL438" s="19" t="s">
        <v>133</v>
      </c>
      <c r="BM438" s="217" t="s">
        <v>508</v>
      </c>
    </row>
    <row r="439" s="2" customFormat="1">
      <c r="A439" s="40"/>
      <c r="B439" s="41"/>
      <c r="C439" s="42"/>
      <c r="D439" s="219" t="s">
        <v>135</v>
      </c>
      <c r="E439" s="42"/>
      <c r="F439" s="220" t="s">
        <v>507</v>
      </c>
      <c r="G439" s="42"/>
      <c r="H439" s="42"/>
      <c r="I439" s="221"/>
      <c r="J439" s="42"/>
      <c r="K439" s="42"/>
      <c r="L439" s="46"/>
      <c r="M439" s="222"/>
      <c r="N439" s="223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135</v>
      </c>
      <c r="AU439" s="19" t="s">
        <v>87</v>
      </c>
    </row>
    <row r="440" s="2" customFormat="1">
      <c r="A440" s="40"/>
      <c r="B440" s="41"/>
      <c r="C440" s="42"/>
      <c r="D440" s="224" t="s">
        <v>137</v>
      </c>
      <c r="E440" s="42"/>
      <c r="F440" s="225" t="s">
        <v>509</v>
      </c>
      <c r="G440" s="42"/>
      <c r="H440" s="42"/>
      <c r="I440" s="221"/>
      <c r="J440" s="42"/>
      <c r="K440" s="42"/>
      <c r="L440" s="46"/>
      <c r="M440" s="222"/>
      <c r="N440" s="223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137</v>
      </c>
      <c r="AU440" s="19" t="s">
        <v>87</v>
      </c>
    </row>
    <row r="441" s="2" customFormat="1" ht="21.75" customHeight="1">
      <c r="A441" s="40"/>
      <c r="B441" s="41"/>
      <c r="C441" s="206" t="s">
        <v>510</v>
      </c>
      <c r="D441" s="206" t="s">
        <v>128</v>
      </c>
      <c r="E441" s="207" t="s">
        <v>511</v>
      </c>
      <c r="F441" s="208" t="s">
        <v>512</v>
      </c>
      <c r="G441" s="209" t="s">
        <v>501</v>
      </c>
      <c r="H441" s="210">
        <v>1</v>
      </c>
      <c r="I441" s="211"/>
      <c r="J441" s="212">
        <f>ROUND(I441*H441,2)</f>
        <v>0</v>
      </c>
      <c r="K441" s="208" t="s">
        <v>132</v>
      </c>
      <c r="L441" s="46"/>
      <c r="M441" s="213" t="s">
        <v>75</v>
      </c>
      <c r="N441" s="214" t="s">
        <v>47</v>
      </c>
      <c r="O441" s="86"/>
      <c r="P441" s="215">
        <f>O441*H441</f>
        <v>0</v>
      </c>
      <c r="Q441" s="215">
        <v>1.0000000000000001E-05</v>
      </c>
      <c r="R441" s="215">
        <f>Q441*H441</f>
        <v>1.0000000000000001E-05</v>
      </c>
      <c r="S441" s="215">
        <v>0</v>
      </c>
      <c r="T441" s="216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7" t="s">
        <v>133</v>
      </c>
      <c r="AT441" s="217" t="s">
        <v>128</v>
      </c>
      <c r="AU441" s="217" t="s">
        <v>87</v>
      </c>
      <c r="AY441" s="19" t="s">
        <v>126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9" t="s">
        <v>85</v>
      </c>
      <c r="BK441" s="218">
        <f>ROUND(I441*H441,2)</f>
        <v>0</v>
      </c>
      <c r="BL441" s="19" t="s">
        <v>133</v>
      </c>
      <c r="BM441" s="217" t="s">
        <v>513</v>
      </c>
    </row>
    <row r="442" s="2" customFormat="1">
      <c r="A442" s="40"/>
      <c r="B442" s="41"/>
      <c r="C442" s="42"/>
      <c r="D442" s="219" t="s">
        <v>135</v>
      </c>
      <c r="E442" s="42"/>
      <c r="F442" s="220" t="s">
        <v>514</v>
      </c>
      <c r="G442" s="42"/>
      <c r="H442" s="42"/>
      <c r="I442" s="221"/>
      <c r="J442" s="42"/>
      <c r="K442" s="42"/>
      <c r="L442" s="46"/>
      <c r="M442" s="222"/>
      <c r="N442" s="223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135</v>
      </c>
      <c r="AU442" s="19" t="s">
        <v>87</v>
      </c>
    </row>
    <row r="443" s="2" customFormat="1">
      <c r="A443" s="40"/>
      <c r="B443" s="41"/>
      <c r="C443" s="42"/>
      <c r="D443" s="224" t="s">
        <v>137</v>
      </c>
      <c r="E443" s="42"/>
      <c r="F443" s="225" t="s">
        <v>515</v>
      </c>
      <c r="G443" s="42"/>
      <c r="H443" s="42"/>
      <c r="I443" s="221"/>
      <c r="J443" s="42"/>
      <c r="K443" s="42"/>
      <c r="L443" s="46"/>
      <c r="M443" s="222"/>
      <c r="N443" s="223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137</v>
      </c>
      <c r="AU443" s="19" t="s">
        <v>87</v>
      </c>
    </row>
    <row r="444" s="2" customFormat="1" ht="16.5" customHeight="1">
      <c r="A444" s="40"/>
      <c r="B444" s="41"/>
      <c r="C444" s="270" t="s">
        <v>516</v>
      </c>
      <c r="D444" s="270" t="s">
        <v>350</v>
      </c>
      <c r="E444" s="271" t="s">
        <v>517</v>
      </c>
      <c r="F444" s="272" t="s">
        <v>518</v>
      </c>
      <c r="G444" s="273" t="s">
        <v>501</v>
      </c>
      <c r="H444" s="274">
        <v>1</v>
      </c>
      <c r="I444" s="275"/>
      <c r="J444" s="276">
        <f>ROUND(I444*H444,2)</f>
        <v>0</v>
      </c>
      <c r="K444" s="272" t="s">
        <v>132</v>
      </c>
      <c r="L444" s="277"/>
      <c r="M444" s="278" t="s">
        <v>75</v>
      </c>
      <c r="N444" s="279" t="s">
        <v>47</v>
      </c>
      <c r="O444" s="86"/>
      <c r="P444" s="215">
        <f>O444*H444</f>
        <v>0</v>
      </c>
      <c r="Q444" s="215">
        <v>0.0014599999999999999</v>
      </c>
      <c r="R444" s="215">
        <f>Q444*H444</f>
        <v>0.0014599999999999999</v>
      </c>
      <c r="S444" s="215">
        <v>0</v>
      </c>
      <c r="T444" s="21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7" t="s">
        <v>183</v>
      </c>
      <c r="AT444" s="217" t="s">
        <v>350</v>
      </c>
      <c r="AU444" s="217" t="s">
        <v>87</v>
      </c>
      <c r="AY444" s="19" t="s">
        <v>126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9" t="s">
        <v>85</v>
      </c>
      <c r="BK444" s="218">
        <f>ROUND(I444*H444,2)</f>
        <v>0</v>
      </c>
      <c r="BL444" s="19" t="s">
        <v>133</v>
      </c>
      <c r="BM444" s="217" t="s">
        <v>519</v>
      </c>
    </row>
    <row r="445" s="2" customFormat="1">
      <c r="A445" s="40"/>
      <c r="B445" s="41"/>
      <c r="C445" s="42"/>
      <c r="D445" s="219" t="s">
        <v>135</v>
      </c>
      <c r="E445" s="42"/>
      <c r="F445" s="220" t="s">
        <v>518</v>
      </c>
      <c r="G445" s="42"/>
      <c r="H445" s="42"/>
      <c r="I445" s="221"/>
      <c r="J445" s="42"/>
      <c r="K445" s="42"/>
      <c r="L445" s="46"/>
      <c r="M445" s="222"/>
      <c r="N445" s="223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135</v>
      </c>
      <c r="AU445" s="19" t="s">
        <v>87</v>
      </c>
    </row>
    <row r="446" s="2" customFormat="1">
      <c r="A446" s="40"/>
      <c r="B446" s="41"/>
      <c r="C446" s="42"/>
      <c r="D446" s="224" t="s">
        <v>137</v>
      </c>
      <c r="E446" s="42"/>
      <c r="F446" s="225" t="s">
        <v>520</v>
      </c>
      <c r="G446" s="42"/>
      <c r="H446" s="42"/>
      <c r="I446" s="221"/>
      <c r="J446" s="42"/>
      <c r="K446" s="42"/>
      <c r="L446" s="46"/>
      <c r="M446" s="222"/>
      <c r="N446" s="22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137</v>
      </c>
      <c r="AU446" s="19" t="s">
        <v>87</v>
      </c>
    </row>
    <row r="447" s="2" customFormat="1" ht="16.5" customHeight="1">
      <c r="A447" s="40"/>
      <c r="B447" s="41"/>
      <c r="C447" s="206" t="s">
        <v>521</v>
      </c>
      <c r="D447" s="206" t="s">
        <v>128</v>
      </c>
      <c r="E447" s="207" t="s">
        <v>522</v>
      </c>
      <c r="F447" s="208" t="s">
        <v>523</v>
      </c>
      <c r="G447" s="209" t="s">
        <v>524</v>
      </c>
      <c r="H447" s="210">
        <v>8</v>
      </c>
      <c r="I447" s="211"/>
      <c r="J447" s="212">
        <f>ROUND(I447*H447,2)</f>
        <v>0</v>
      </c>
      <c r="K447" s="208" t="s">
        <v>132</v>
      </c>
      <c r="L447" s="46"/>
      <c r="M447" s="213" t="s">
        <v>75</v>
      </c>
      <c r="N447" s="214" t="s">
        <v>47</v>
      </c>
      <c r="O447" s="86"/>
      <c r="P447" s="215">
        <f>O447*H447</f>
        <v>0</v>
      </c>
      <c r="Q447" s="215">
        <v>0.00010000000000000001</v>
      </c>
      <c r="R447" s="215">
        <f>Q447*H447</f>
        <v>0.00080000000000000004</v>
      </c>
      <c r="S447" s="215">
        <v>0</v>
      </c>
      <c r="T447" s="21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7" t="s">
        <v>133</v>
      </c>
      <c r="AT447" s="217" t="s">
        <v>128</v>
      </c>
      <c r="AU447" s="217" t="s">
        <v>87</v>
      </c>
      <c r="AY447" s="19" t="s">
        <v>126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9" t="s">
        <v>85</v>
      </c>
      <c r="BK447" s="218">
        <f>ROUND(I447*H447,2)</f>
        <v>0</v>
      </c>
      <c r="BL447" s="19" t="s">
        <v>133</v>
      </c>
      <c r="BM447" s="217" t="s">
        <v>525</v>
      </c>
    </row>
    <row r="448" s="2" customFormat="1">
      <c r="A448" s="40"/>
      <c r="B448" s="41"/>
      <c r="C448" s="42"/>
      <c r="D448" s="219" t="s">
        <v>135</v>
      </c>
      <c r="E448" s="42"/>
      <c r="F448" s="220" t="s">
        <v>526</v>
      </c>
      <c r="G448" s="42"/>
      <c r="H448" s="42"/>
      <c r="I448" s="221"/>
      <c r="J448" s="42"/>
      <c r="K448" s="42"/>
      <c r="L448" s="46"/>
      <c r="M448" s="222"/>
      <c r="N448" s="223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135</v>
      </c>
      <c r="AU448" s="19" t="s">
        <v>87</v>
      </c>
    </row>
    <row r="449" s="2" customFormat="1">
      <c r="A449" s="40"/>
      <c r="B449" s="41"/>
      <c r="C449" s="42"/>
      <c r="D449" s="224" t="s">
        <v>137</v>
      </c>
      <c r="E449" s="42"/>
      <c r="F449" s="225" t="s">
        <v>527</v>
      </c>
      <c r="G449" s="42"/>
      <c r="H449" s="42"/>
      <c r="I449" s="221"/>
      <c r="J449" s="42"/>
      <c r="K449" s="42"/>
      <c r="L449" s="46"/>
      <c r="M449" s="222"/>
      <c r="N449" s="223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137</v>
      </c>
      <c r="AU449" s="19" t="s">
        <v>87</v>
      </c>
    </row>
    <row r="450" s="2" customFormat="1">
      <c r="A450" s="40"/>
      <c r="B450" s="41"/>
      <c r="C450" s="42"/>
      <c r="D450" s="219" t="s">
        <v>169</v>
      </c>
      <c r="E450" s="42"/>
      <c r="F450" s="248" t="s">
        <v>528</v>
      </c>
      <c r="G450" s="42"/>
      <c r="H450" s="42"/>
      <c r="I450" s="221"/>
      <c r="J450" s="42"/>
      <c r="K450" s="42"/>
      <c r="L450" s="46"/>
      <c r="M450" s="222"/>
      <c r="N450" s="223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169</v>
      </c>
      <c r="AU450" s="19" t="s">
        <v>87</v>
      </c>
    </row>
    <row r="451" s="2" customFormat="1" ht="16.5" customHeight="1">
      <c r="A451" s="40"/>
      <c r="B451" s="41"/>
      <c r="C451" s="206" t="s">
        <v>529</v>
      </c>
      <c r="D451" s="206" t="s">
        <v>128</v>
      </c>
      <c r="E451" s="207" t="s">
        <v>530</v>
      </c>
      <c r="F451" s="208" t="s">
        <v>531</v>
      </c>
      <c r="G451" s="209" t="s">
        <v>524</v>
      </c>
      <c r="H451" s="210">
        <v>1</v>
      </c>
      <c r="I451" s="211"/>
      <c r="J451" s="212">
        <f>ROUND(I451*H451,2)</f>
        <v>0</v>
      </c>
      <c r="K451" s="208" t="s">
        <v>132</v>
      </c>
      <c r="L451" s="46"/>
      <c r="M451" s="213" t="s">
        <v>75</v>
      </c>
      <c r="N451" s="214" t="s">
        <v>47</v>
      </c>
      <c r="O451" s="86"/>
      <c r="P451" s="215">
        <f>O451*H451</f>
        <v>0</v>
      </c>
      <c r="Q451" s="215">
        <v>0.00018000000000000001</v>
      </c>
      <c r="R451" s="215">
        <f>Q451*H451</f>
        <v>0.00018000000000000001</v>
      </c>
      <c r="S451" s="215">
        <v>0</v>
      </c>
      <c r="T451" s="216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17" t="s">
        <v>133</v>
      </c>
      <c r="AT451" s="217" t="s">
        <v>128</v>
      </c>
      <c r="AU451" s="217" t="s">
        <v>87</v>
      </c>
      <c r="AY451" s="19" t="s">
        <v>126</v>
      </c>
      <c r="BE451" s="218">
        <f>IF(N451="základní",J451,0)</f>
        <v>0</v>
      </c>
      <c r="BF451" s="218">
        <f>IF(N451="snížená",J451,0)</f>
        <v>0</v>
      </c>
      <c r="BG451" s="218">
        <f>IF(N451="zákl. přenesená",J451,0)</f>
        <v>0</v>
      </c>
      <c r="BH451" s="218">
        <f>IF(N451="sníž. přenesená",J451,0)</f>
        <v>0</v>
      </c>
      <c r="BI451" s="218">
        <f>IF(N451="nulová",J451,0)</f>
        <v>0</v>
      </c>
      <c r="BJ451" s="19" t="s">
        <v>85</v>
      </c>
      <c r="BK451" s="218">
        <f>ROUND(I451*H451,2)</f>
        <v>0</v>
      </c>
      <c r="BL451" s="19" t="s">
        <v>133</v>
      </c>
      <c r="BM451" s="217" t="s">
        <v>532</v>
      </c>
    </row>
    <row r="452" s="2" customFormat="1">
      <c r="A452" s="40"/>
      <c r="B452" s="41"/>
      <c r="C452" s="42"/>
      <c r="D452" s="219" t="s">
        <v>135</v>
      </c>
      <c r="E452" s="42"/>
      <c r="F452" s="220" t="s">
        <v>533</v>
      </c>
      <c r="G452" s="42"/>
      <c r="H452" s="42"/>
      <c r="I452" s="221"/>
      <c r="J452" s="42"/>
      <c r="K452" s="42"/>
      <c r="L452" s="46"/>
      <c r="M452" s="222"/>
      <c r="N452" s="223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135</v>
      </c>
      <c r="AU452" s="19" t="s">
        <v>87</v>
      </c>
    </row>
    <row r="453" s="2" customFormat="1">
      <c r="A453" s="40"/>
      <c r="B453" s="41"/>
      <c r="C453" s="42"/>
      <c r="D453" s="224" t="s">
        <v>137</v>
      </c>
      <c r="E453" s="42"/>
      <c r="F453" s="225" t="s">
        <v>534</v>
      </c>
      <c r="G453" s="42"/>
      <c r="H453" s="42"/>
      <c r="I453" s="221"/>
      <c r="J453" s="42"/>
      <c r="K453" s="42"/>
      <c r="L453" s="46"/>
      <c r="M453" s="222"/>
      <c r="N453" s="223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137</v>
      </c>
      <c r="AU453" s="19" t="s">
        <v>87</v>
      </c>
    </row>
    <row r="454" s="2" customFormat="1" ht="16.5" customHeight="1">
      <c r="A454" s="40"/>
      <c r="B454" s="41"/>
      <c r="C454" s="206" t="s">
        <v>535</v>
      </c>
      <c r="D454" s="206" t="s">
        <v>128</v>
      </c>
      <c r="E454" s="207" t="s">
        <v>536</v>
      </c>
      <c r="F454" s="208" t="s">
        <v>537</v>
      </c>
      <c r="G454" s="209" t="s">
        <v>501</v>
      </c>
      <c r="H454" s="210">
        <v>8</v>
      </c>
      <c r="I454" s="211"/>
      <c r="J454" s="212">
        <f>ROUND(I454*H454,2)</f>
        <v>0</v>
      </c>
      <c r="K454" s="208" t="s">
        <v>132</v>
      </c>
      <c r="L454" s="46"/>
      <c r="M454" s="213" t="s">
        <v>75</v>
      </c>
      <c r="N454" s="214" t="s">
        <v>47</v>
      </c>
      <c r="O454" s="86"/>
      <c r="P454" s="215">
        <f>O454*H454</f>
        <v>0</v>
      </c>
      <c r="Q454" s="215">
        <v>0.040050000000000002</v>
      </c>
      <c r="R454" s="215">
        <f>Q454*H454</f>
        <v>0.32040000000000002</v>
      </c>
      <c r="S454" s="215">
        <v>0</v>
      </c>
      <c r="T454" s="216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7" t="s">
        <v>133</v>
      </c>
      <c r="AT454" s="217" t="s">
        <v>128</v>
      </c>
      <c r="AU454" s="217" t="s">
        <v>87</v>
      </c>
      <c r="AY454" s="19" t="s">
        <v>126</v>
      </c>
      <c r="BE454" s="218">
        <f>IF(N454="základní",J454,0)</f>
        <v>0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9" t="s">
        <v>85</v>
      </c>
      <c r="BK454" s="218">
        <f>ROUND(I454*H454,2)</f>
        <v>0</v>
      </c>
      <c r="BL454" s="19" t="s">
        <v>133</v>
      </c>
      <c r="BM454" s="217" t="s">
        <v>538</v>
      </c>
    </row>
    <row r="455" s="2" customFormat="1">
      <c r="A455" s="40"/>
      <c r="B455" s="41"/>
      <c r="C455" s="42"/>
      <c r="D455" s="219" t="s">
        <v>135</v>
      </c>
      <c r="E455" s="42"/>
      <c r="F455" s="220" t="s">
        <v>539</v>
      </c>
      <c r="G455" s="42"/>
      <c r="H455" s="42"/>
      <c r="I455" s="221"/>
      <c r="J455" s="42"/>
      <c r="K455" s="42"/>
      <c r="L455" s="46"/>
      <c r="M455" s="222"/>
      <c r="N455" s="223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135</v>
      </c>
      <c r="AU455" s="19" t="s">
        <v>87</v>
      </c>
    </row>
    <row r="456" s="2" customFormat="1">
      <c r="A456" s="40"/>
      <c r="B456" s="41"/>
      <c r="C456" s="42"/>
      <c r="D456" s="224" t="s">
        <v>137</v>
      </c>
      <c r="E456" s="42"/>
      <c r="F456" s="225" t="s">
        <v>540</v>
      </c>
      <c r="G456" s="42"/>
      <c r="H456" s="42"/>
      <c r="I456" s="221"/>
      <c r="J456" s="42"/>
      <c r="K456" s="42"/>
      <c r="L456" s="46"/>
      <c r="M456" s="222"/>
      <c r="N456" s="223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137</v>
      </c>
      <c r="AU456" s="19" t="s">
        <v>87</v>
      </c>
    </row>
    <row r="457" s="2" customFormat="1" ht="16.5" customHeight="1">
      <c r="A457" s="40"/>
      <c r="B457" s="41"/>
      <c r="C457" s="206" t="s">
        <v>541</v>
      </c>
      <c r="D457" s="206" t="s">
        <v>128</v>
      </c>
      <c r="E457" s="207" t="s">
        <v>542</v>
      </c>
      <c r="F457" s="208" t="s">
        <v>543</v>
      </c>
      <c r="G457" s="209" t="s">
        <v>501</v>
      </c>
      <c r="H457" s="210">
        <v>1</v>
      </c>
      <c r="I457" s="211"/>
      <c r="J457" s="212">
        <f>ROUND(I457*H457,2)</f>
        <v>0</v>
      </c>
      <c r="K457" s="208" t="s">
        <v>132</v>
      </c>
      <c r="L457" s="46"/>
      <c r="M457" s="213" t="s">
        <v>75</v>
      </c>
      <c r="N457" s="214" t="s">
        <v>47</v>
      </c>
      <c r="O457" s="86"/>
      <c r="P457" s="215">
        <f>O457*H457</f>
        <v>0</v>
      </c>
      <c r="Q457" s="215">
        <v>0.049050000000000003</v>
      </c>
      <c r="R457" s="215">
        <f>Q457*H457</f>
        <v>0.049050000000000003</v>
      </c>
      <c r="S457" s="215">
        <v>0</v>
      </c>
      <c r="T457" s="216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7" t="s">
        <v>133</v>
      </c>
      <c r="AT457" s="217" t="s">
        <v>128</v>
      </c>
      <c r="AU457" s="217" t="s">
        <v>87</v>
      </c>
      <c r="AY457" s="19" t="s">
        <v>126</v>
      </c>
      <c r="BE457" s="218">
        <f>IF(N457="základní",J457,0)</f>
        <v>0</v>
      </c>
      <c r="BF457" s="218">
        <f>IF(N457="snížená",J457,0)</f>
        <v>0</v>
      </c>
      <c r="BG457" s="218">
        <f>IF(N457="zákl. přenesená",J457,0)</f>
        <v>0</v>
      </c>
      <c r="BH457" s="218">
        <f>IF(N457="sníž. přenesená",J457,0)</f>
        <v>0</v>
      </c>
      <c r="BI457" s="218">
        <f>IF(N457="nulová",J457,0)</f>
        <v>0</v>
      </c>
      <c r="BJ457" s="19" t="s">
        <v>85</v>
      </c>
      <c r="BK457" s="218">
        <f>ROUND(I457*H457,2)</f>
        <v>0</v>
      </c>
      <c r="BL457" s="19" t="s">
        <v>133</v>
      </c>
      <c r="BM457" s="217" t="s">
        <v>544</v>
      </c>
    </row>
    <row r="458" s="2" customFormat="1">
      <c r="A458" s="40"/>
      <c r="B458" s="41"/>
      <c r="C458" s="42"/>
      <c r="D458" s="219" t="s">
        <v>135</v>
      </c>
      <c r="E458" s="42"/>
      <c r="F458" s="220" t="s">
        <v>545</v>
      </c>
      <c r="G458" s="42"/>
      <c r="H458" s="42"/>
      <c r="I458" s="221"/>
      <c r="J458" s="42"/>
      <c r="K458" s="42"/>
      <c r="L458" s="46"/>
      <c r="M458" s="222"/>
      <c r="N458" s="223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135</v>
      </c>
      <c r="AU458" s="19" t="s">
        <v>87</v>
      </c>
    </row>
    <row r="459" s="2" customFormat="1">
      <c r="A459" s="40"/>
      <c r="B459" s="41"/>
      <c r="C459" s="42"/>
      <c r="D459" s="224" t="s">
        <v>137</v>
      </c>
      <c r="E459" s="42"/>
      <c r="F459" s="225" t="s">
        <v>546</v>
      </c>
      <c r="G459" s="42"/>
      <c r="H459" s="42"/>
      <c r="I459" s="221"/>
      <c r="J459" s="42"/>
      <c r="K459" s="42"/>
      <c r="L459" s="46"/>
      <c r="M459" s="222"/>
      <c r="N459" s="223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137</v>
      </c>
      <c r="AU459" s="19" t="s">
        <v>87</v>
      </c>
    </row>
    <row r="460" s="2" customFormat="1" ht="21.75" customHeight="1">
      <c r="A460" s="40"/>
      <c r="B460" s="41"/>
      <c r="C460" s="206" t="s">
        <v>547</v>
      </c>
      <c r="D460" s="206" t="s">
        <v>128</v>
      </c>
      <c r="E460" s="207" t="s">
        <v>548</v>
      </c>
      <c r="F460" s="208" t="s">
        <v>549</v>
      </c>
      <c r="G460" s="209" t="s">
        <v>501</v>
      </c>
      <c r="H460" s="210">
        <v>9</v>
      </c>
      <c r="I460" s="211"/>
      <c r="J460" s="212">
        <f>ROUND(I460*H460,2)</f>
        <v>0</v>
      </c>
      <c r="K460" s="208" t="s">
        <v>132</v>
      </c>
      <c r="L460" s="46"/>
      <c r="M460" s="213" t="s">
        <v>75</v>
      </c>
      <c r="N460" s="214" t="s">
        <v>47</v>
      </c>
      <c r="O460" s="86"/>
      <c r="P460" s="215">
        <f>O460*H460</f>
        <v>0</v>
      </c>
      <c r="Q460" s="215">
        <v>0.0081399999999999997</v>
      </c>
      <c r="R460" s="215">
        <f>Q460*H460</f>
        <v>0.073259999999999992</v>
      </c>
      <c r="S460" s="215">
        <v>0</v>
      </c>
      <c r="T460" s="21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7" t="s">
        <v>133</v>
      </c>
      <c r="AT460" s="217" t="s">
        <v>128</v>
      </c>
      <c r="AU460" s="217" t="s">
        <v>87</v>
      </c>
      <c r="AY460" s="19" t="s">
        <v>126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9" t="s">
        <v>85</v>
      </c>
      <c r="BK460" s="218">
        <f>ROUND(I460*H460,2)</f>
        <v>0</v>
      </c>
      <c r="BL460" s="19" t="s">
        <v>133</v>
      </c>
      <c r="BM460" s="217" t="s">
        <v>550</v>
      </c>
    </row>
    <row r="461" s="2" customFormat="1">
      <c r="A461" s="40"/>
      <c r="B461" s="41"/>
      <c r="C461" s="42"/>
      <c r="D461" s="219" t="s">
        <v>135</v>
      </c>
      <c r="E461" s="42"/>
      <c r="F461" s="220" t="s">
        <v>551</v>
      </c>
      <c r="G461" s="42"/>
      <c r="H461" s="42"/>
      <c r="I461" s="221"/>
      <c r="J461" s="42"/>
      <c r="K461" s="42"/>
      <c r="L461" s="46"/>
      <c r="M461" s="222"/>
      <c r="N461" s="223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135</v>
      </c>
      <c r="AU461" s="19" t="s">
        <v>87</v>
      </c>
    </row>
    <row r="462" s="2" customFormat="1">
      <c r="A462" s="40"/>
      <c r="B462" s="41"/>
      <c r="C462" s="42"/>
      <c r="D462" s="224" t="s">
        <v>137</v>
      </c>
      <c r="E462" s="42"/>
      <c r="F462" s="225" t="s">
        <v>552</v>
      </c>
      <c r="G462" s="42"/>
      <c r="H462" s="42"/>
      <c r="I462" s="221"/>
      <c r="J462" s="42"/>
      <c r="K462" s="42"/>
      <c r="L462" s="46"/>
      <c r="M462" s="222"/>
      <c r="N462" s="223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137</v>
      </c>
      <c r="AU462" s="19" t="s">
        <v>87</v>
      </c>
    </row>
    <row r="463" s="2" customFormat="1" ht="16.5" customHeight="1">
      <c r="A463" s="40"/>
      <c r="B463" s="41"/>
      <c r="C463" s="206" t="s">
        <v>553</v>
      </c>
      <c r="D463" s="206" t="s">
        <v>128</v>
      </c>
      <c r="E463" s="207" t="s">
        <v>554</v>
      </c>
      <c r="F463" s="208" t="s">
        <v>555</v>
      </c>
      <c r="G463" s="209" t="s">
        <v>501</v>
      </c>
      <c r="H463" s="210">
        <v>9</v>
      </c>
      <c r="I463" s="211"/>
      <c r="J463" s="212">
        <f>ROUND(I463*H463,2)</f>
        <v>0</v>
      </c>
      <c r="K463" s="208" t="s">
        <v>132</v>
      </c>
      <c r="L463" s="46"/>
      <c r="M463" s="213" t="s">
        <v>75</v>
      </c>
      <c r="N463" s="214" t="s">
        <v>47</v>
      </c>
      <c r="O463" s="86"/>
      <c r="P463" s="215">
        <f>O463*H463</f>
        <v>0</v>
      </c>
      <c r="Q463" s="215">
        <v>0</v>
      </c>
      <c r="R463" s="215">
        <f>Q463*H463</f>
        <v>0</v>
      </c>
      <c r="S463" s="215">
        <v>0</v>
      </c>
      <c r="T463" s="216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7" t="s">
        <v>133</v>
      </c>
      <c r="AT463" s="217" t="s">
        <v>128</v>
      </c>
      <c r="AU463" s="217" t="s">
        <v>87</v>
      </c>
      <c r="AY463" s="19" t="s">
        <v>126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9" t="s">
        <v>85</v>
      </c>
      <c r="BK463" s="218">
        <f>ROUND(I463*H463,2)</f>
        <v>0</v>
      </c>
      <c r="BL463" s="19" t="s">
        <v>133</v>
      </c>
      <c r="BM463" s="217" t="s">
        <v>556</v>
      </c>
    </row>
    <row r="464" s="2" customFormat="1">
      <c r="A464" s="40"/>
      <c r="B464" s="41"/>
      <c r="C464" s="42"/>
      <c r="D464" s="219" t="s">
        <v>135</v>
      </c>
      <c r="E464" s="42"/>
      <c r="F464" s="220" t="s">
        <v>557</v>
      </c>
      <c r="G464" s="42"/>
      <c r="H464" s="42"/>
      <c r="I464" s="221"/>
      <c r="J464" s="42"/>
      <c r="K464" s="42"/>
      <c r="L464" s="46"/>
      <c r="M464" s="222"/>
      <c r="N464" s="223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135</v>
      </c>
      <c r="AU464" s="19" t="s">
        <v>87</v>
      </c>
    </row>
    <row r="465" s="2" customFormat="1">
      <c r="A465" s="40"/>
      <c r="B465" s="41"/>
      <c r="C465" s="42"/>
      <c r="D465" s="224" t="s">
        <v>137</v>
      </c>
      <c r="E465" s="42"/>
      <c r="F465" s="225" t="s">
        <v>558</v>
      </c>
      <c r="G465" s="42"/>
      <c r="H465" s="42"/>
      <c r="I465" s="221"/>
      <c r="J465" s="42"/>
      <c r="K465" s="42"/>
      <c r="L465" s="46"/>
      <c r="M465" s="222"/>
      <c r="N465" s="22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137</v>
      </c>
      <c r="AU465" s="19" t="s">
        <v>87</v>
      </c>
    </row>
    <row r="466" s="2" customFormat="1" ht="21.75" customHeight="1">
      <c r="A466" s="40"/>
      <c r="B466" s="41"/>
      <c r="C466" s="206" t="s">
        <v>559</v>
      </c>
      <c r="D466" s="206" t="s">
        <v>128</v>
      </c>
      <c r="E466" s="207" t="s">
        <v>560</v>
      </c>
      <c r="F466" s="208" t="s">
        <v>561</v>
      </c>
      <c r="G466" s="209" t="s">
        <v>501</v>
      </c>
      <c r="H466" s="210">
        <v>9</v>
      </c>
      <c r="I466" s="211"/>
      <c r="J466" s="212">
        <f>ROUND(I466*H466,2)</f>
        <v>0</v>
      </c>
      <c r="K466" s="208" t="s">
        <v>132</v>
      </c>
      <c r="L466" s="46"/>
      <c r="M466" s="213" t="s">
        <v>75</v>
      </c>
      <c r="N466" s="214" t="s">
        <v>47</v>
      </c>
      <c r="O466" s="86"/>
      <c r="P466" s="215">
        <f>O466*H466</f>
        <v>0</v>
      </c>
      <c r="Q466" s="215">
        <v>0.037249999999999998</v>
      </c>
      <c r="R466" s="215">
        <f>Q466*H466</f>
        <v>0.33524999999999999</v>
      </c>
      <c r="S466" s="215">
        <v>0</v>
      </c>
      <c r="T466" s="216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7" t="s">
        <v>133</v>
      </c>
      <c r="AT466" s="217" t="s">
        <v>128</v>
      </c>
      <c r="AU466" s="217" t="s">
        <v>87</v>
      </c>
      <c r="AY466" s="19" t="s">
        <v>126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9" t="s">
        <v>85</v>
      </c>
      <c r="BK466" s="218">
        <f>ROUND(I466*H466,2)</f>
        <v>0</v>
      </c>
      <c r="BL466" s="19" t="s">
        <v>133</v>
      </c>
      <c r="BM466" s="217" t="s">
        <v>562</v>
      </c>
    </row>
    <row r="467" s="2" customFormat="1">
      <c r="A467" s="40"/>
      <c r="B467" s="41"/>
      <c r="C467" s="42"/>
      <c r="D467" s="219" t="s">
        <v>135</v>
      </c>
      <c r="E467" s="42"/>
      <c r="F467" s="220" t="s">
        <v>563</v>
      </c>
      <c r="G467" s="42"/>
      <c r="H467" s="42"/>
      <c r="I467" s="221"/>
      <c r="J467" s="42"/>
      <c r="K467" s="42"/>
      <c r="L467" s="46"/>
      <c r="M467" s="222"/>
      <c r="N467" s="223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135</v>
      </c>
      <c r="AU467" s="19" t="s">
        <v>87</v>
      </c>
    </row>
    <row r="468" s="2" customFormat="1">
      <c r="A468" s="40"/>
      <c r="B468" s="41"/>
      <c r="C468" s="42"/>
      <c r="D468" s="224" t="s">
        <v>137</v>
      </c>
      <c r="E468" s="42"/>
      <c r="F468" s="225" t="s">
        <v>564</v>
      </c>
      <c r="G468" s="42"/>
      <c r="H468" s="42"/>
      <c r="I468" s="221"/>
      <c r="J468" s="42"/>
      <c r="K468" s="42"/>
      <c r="L468" s="46"/>
      <c r="M468" s="222"/>
      <c r="N468" s="223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137</v>
      </c>
      <c r="AU468" s="19" t="s">
        <v>87</v>
      </c>
    </row>
    <row r="469" s="2" customFormat="1" ht="16.5" customHeight="1">
      <c r="A469" s="40"/>
      <c r="B469" s="41"/>
      <c r="C469" s="206" t="s">
        <v>565</v>
      </c>
      <c r="D469" s="206" t="s">
        <v>128</v>
      </c>
      <c r="E469" s="207" t="s">
        <v>566</v>
      </c>
      <c r="F469" s="208" t="s">
        <v>567</v>
      </c>
      <c r="G469" s="209" t="s">
        <v>501</v>
      </c>
      <c r="H469" s="210">
        <v>9</v>
      </c>
      <c r="I469" s="211"/>
      <c r="J469" s="212">
        <f>ROUND(I469*H469,2)</f>
        <v>0</v>
      </c>
      <c r="K469" s="208" t="s">
        <v>75</v>
      </c>
      <c r="L469" s="46"/>
      <c r="M469" s="213" t="s">
        <v>75</v>
      </c>
      <c r="N469" s="214" t="s">
        <v>47</v>
      </c>
      <c r="O469" s="86"/>
      <c r="P469" s="215">
        <f>O469*H469</f>
        <v>0</v>
      </c>
      <c r="Q469" s="215">
        <v>0</v>
      </c>
      <c r="R469" s="215">
        <f>Q469*H469</f>
        <v>0</v>
      </c>
      <c r="S469" s="215">
        <v>0</v>
      </c>
      <c r="T469" s="216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7" t="s">
        <v>133</v>
      </c>
      <c r="AT469" s="217" t="s">
        <v>128</v>
      </c>
      <c r="AU469" s="217" t="s">
        <v>87</v>
      </c>
      <c r="AY469" s="19" t="s">
        <v>126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9" t="s">
        <v>85</v>
      </c>
      <c r="BK469" s="218">
        <f>ROUND(I469*H469,2)</f>
        <v>0</v>
      </c>
      <c r="BL469" s="19" t="s">
        <v>133</v>
      </c>
      <c r="BM469" s="217" t="s">
        <v>568</v>
      </c>
    </row>
    <row r="470" s="2" customFormat="1">
      <c r="A470" s="40"/>
      <c r="B470" s="41"/>
      <c r="C470" s="42"/>
      <c r="D470" s="219" t="s">
        <v>135</v>
      </c>
      <c r="E470" s="42"/>
      <c r="F470" s="220" t="s">
        <v>569</v>
      </c>
      <c r="G470" s="42"/>
      <c r="H470" s="42"/>
      <c r="I470" s="221"/>
      <c r="J470" s="42"/>
      <c r="K470" s="42"/>
      <c r="L470" s="46"/>
      <c r="M470" s="222"/>
      <c r="N470" s="223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135</v>
      </c>
      <c r="AU470" s="19" t="s">
        <v>87</v>
      </c>
    </row>
    <row r="471" s="12" customFormat="1" ht="22.8" customHeight="1">
      <c r="A471" s="12"/>
      <c r="B471" s="190"/>
      <c r="C471" s="191"/>
      <c r="D471" s="192" t="s">
        <v>76</v>
      </c>
      <c r="E471" s="204" t="s">
        <v>195</v>
      </c>
      <c r="F471" s="204" t="s">
        <v>570</v>
      </c>
      <c r="G471" s="191"/>
      <c r="H471" s="191"/>
      <c r="I471" s="194"/>
      <c r="J471" s="205">
        <f>BK471</f>
        <v>0</v>
      </c>
      <c r="K471" s="191"/>
      <c r="L471" s="196"/>
      <c r="M471" s="197"/>
      <c r="N471" s="198"/>
      <c r="O471" s="198"/>
      <c r="P471" s="199">
        <f>SUM(P472:P488)</f>
        <v>0</v>
      </c>
      <c r="Q471" s="198"/>
      <c r="R471" s="199">
        <f>SUM(R472:R488)</f>
        <v>0.010529999999999999</v>
      </c>
      <c r="S471" s="198"/>
      <c r="T471" s="200">
        <f>SUM(T472:T488)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01" t="s">
        <v>85</v>
      </c>
      <c r="AT471" s="202" t="s">
        <v>76</v>
      </c>
      <c r="AU471" s="202" t="s">
        <v>85</v>
      </c>
      <c r="AY471" s="201" t="s">
        <v>126</v>
      </c>
      <c r="BK471" s="203">
        <f>SUM(BK472:BK488)</f>
        <v>0</v>
      </c>
    </row>
    <row r="472" s="2" customFormat="1" ht="16.5" customHeight="1">
      <c r="A472" s="40"/>
      <c r="B472" s="41"/>
      <c r="C472" s="206" t="s">
        <v>571</v>
      </c>
      <c r="D472" s="206" t="s">
        <v>128</v>
      </c>
      <c r="E472" s="207" t="s">
        <v>572</v>
      </c>
      <c r="F472" s="208" t="s">
        <v>573</v>
      </c>
      <c r="G472" s="209" t="s">
        <v>165</v>
      </c>
      <c r="H472" s="210">
        <v>81</v>
      </c>
      <c r="I472" s="211"/>
      <c r="J472" s="212">
        <f>ROUND(I472*H472,2)</f>
        <v>0</v>
      </c>
      <c r="K472" s="208" t="s">
        <v>132</v>
      </c>
      <c r="L472" s="46"/>
      <c r="M472" s="213" t="s">
        <v>75</v>
      </c>
      <c r="N472" s="214" t="s">
        <v>47</v>
      </c>
      <c r="O472" s="86"/>
      <c r="P472" s="215">
        <f>O472*H472</f>
        <v>0</v>
      </c>
      <c r="Q472" s="215">
        <v>1.0000000000000001E-05</v>
      </c>
      <c r="R472" s="215">
        <f>Q472*H472</f>
        <v>0.00081000000000000006</v>
      </c>
      <c r="S472" s="215">
        <v>0</v>
      </c>
      <c r="T472" s="21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133</v>
      </c>
      <c r="AT472" s="217" t="s">
        <v>128</v>
      </c>
      <c r="AU472" s="217" t="s">
        <v>87</v>
      </c>
      <c r="AY472" s="19" t="s">
        <v>126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9" t="s">
        <v>85</v>
      </c>
      <c r="BK472" s="218">
        <f>ROUND(I472*H472,2)</f>
        <v>0</v>
      </c>
      <c r="BL472" s="19" t="s">
        <v>133</v>
      </c>
      <c r="BM472" s="217" t="s">
        <v>574</v>
      </c>
    </row>
    <row r="473" s="2" customFormat="1">
      <c r="A473" s="40"/>
      <c r="B473" s="41"/>
      <c r="C473" s="42"/>
      <c r="D473" s="219" t="s">
        <v>135</v>
      </c>
      <c r="E473" s="42"/>
      <c r="F473" s="220" t="s">
        <v>575</v>
      </c>
      <c r="G473" s="42"/>
      <c r="H473" s="42"/>
      <c r="I473" s="221"/>
      <c r="J473" s="42"/>
      <c r="K473" s="42"/>
      <c r="L473" s="46"/>
      <c r="M473" s="222"/>
      <c r="N473" s="22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135</v>
      </c>
      <c r="AU473" s="19" t="s">
        <v>87</v>
      </c>
    </row>
    <row r="474" s="2" customFormat="1">
      <c r="A474" s="40"/>
      <c r="B474" s="41"/>
      <c r="C474" s="42"/>
      <c r="D474" s="224" t="s">
        <v>137</v>
      </c>
      <c r="E474" s="42"/>
      <c r="F474" s="225" t="s">
        <v>576</v>
      </c>
      <c r="G474" s="42"/>
      <c r="H474" s="42"/>
      <c r="I474" s="221"/>
      <c r="J474" s="42"/>
      <c r="K474" s="42"/>
      <c r="L474" s="46"/>
      <c r="M474" s="222"/>
      <c r="N474" s="223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137</v>
      </c>
      <c r="AU474" s="19" t="s">
        <v>87</v>
      </c>
    </row>
    <row r="475" s="13" customFormat="1">
      <c r="A475" s="13"/>
      <c r="B475" s="226"/>
      <c r="C475" s="227"/>
      <c r="D475" s="219" t="s">
        <v>139</v>
      </c>
      <c r="E475" s="228" t="s">
        <v>75</v>
      </c>
      <c r="F475" s="229" t="s">
        <v>577</v>
      </c>
      <c r="G475" s="227"/>
      <c r="H475" s="230">
        <v>81</v>
      </c>
      <c r="I475" s="231"/>
      <c r="J475" s="227"/>
      <c r="K475" s="227"/>
      <c r="L475" s="232"/>
      <c r="M475" s="233"/>
      <c r="N475" s="234"/>
      <c r="O475" s="234"/>
      <c r="P475" s="234"/>
      <c r="Q475" s="234"/>
      <c r="R475" s="234"/>
      <c r="S475" s="234"/>
      <c r="T475" s="23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6" t="s">
        <v>139</v>
      </c>
      <c r="AU475" s="236" t="s">
        <v>87</v>
      </c>
      <c r="AV475" s="13" t="s">
        <v>87</v>
      </c>
      <c r="AW475" s="13" t="s">
        <v>38</v>
      </c>
      <c r="AX475" s="13" t="s">
        <v>77</v>
      </c>
      <c r="AY475" s="236" t="s">
        <v>126</v>
      </c>
    </row>
    <row r="476" s="14" customFormat="1">
      <c r="A476" s="14"/>
      <c r="B476" s="237"/>
      <c r="C476" s="238"/>
      <c r="D476" s="219" t="s">
        <v>139</v>
      </c>
      <c r="E476" s="239" t="s">
        <v>75</v>
      </c>
      <c r="F476" s="240" t="s">
        <v>142</v>
      </c>
      <c r="G476" s="238"/>
      <c r="H476" s="241">
        <v>81</v>
      </c>
      <c r="I476" s="242"/>
      <c r="J476" s="238"/>
      <c r="K476" s="238"/>
      <c r="L476" s="243"/>
      <c r="M476" s="244"/>
      <c r="N476" s="245"/>
      <c r="O476" s="245"/>
      <c r="P476" s="245"/>
      <c r="Q476" s="245"/>
      <c r="R476" s="245"/>
      <c r="S476" s="245"/>
      <c r="T476" s="246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7" t="s">
        <v>139</v>
      </c>
      <c r="AU476" s="247" t="s">
        <v>87</v>
      </c>
      <c r="AV476" s="14" t="s">
        <v>133</v>
      </c>
      <c r="AW476" s="14" t="s">
        <v>38</v>
      </c>
      <c r="AX476" s="14" t="s">
        <v>85</v>
      </c>
      <c r="AY476" s="247" t="s">
        <v>126</v>
      </c>
    </row>
    <row r="477" s="2" customFormat="1" ht="16.5" customHeight="1">
      <c r="A477" s="40"/>
      <c r="B477" s="41"/>
      <c r="C477" s="206" t="s">
        <v>578</v>
      </c>
      <c r="D477" s="206" t="s">
        <v>128</v>
      </c>
      <c r="E477" s="207" t="s">
        <v>579</v>
      </c>
      <c r="F477" s="208" t="s">
        <v>580</v>
      </c>
      <c r="G477" s="209" t="s">
        <v>165</v>
      </c>
      <c r="H477" s="210">
        <v>81</v>
      </c>
      <c r="I477" s="211"/>
      <c r="J477" s="212">
        <f>ROUND(I477*H477,2)</f>
        <v>0</v>
      </c>
      <c r="K477" s="208" t="s">
        <v>132</v>
      </c>
      <c r="L477" s="46"/>
      <c r="M477" s="213" t="s">
        <v>75</v>
      </c>
      <c r="N477" s="214" t="s">
        <v>47</v>
      </c>
      <c r="O477" s="86"/>
      <c r="P477" s="215">
        <f>O477*H477</f>
        <v>0</v>
      </c>
      <c r="Q477" s="215">
        <v>0.00012</v>
      </c>
      <c r="R477" s="215">
        <f>Q477*H477</f>
        <v>0.0097199999999999995</v>
      </c>
      <c r="S477" s="215">
        <v>0</v>
      </c>
      <c r="T477" s="216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7" t="s">
        <v>133</v>
      </c>
      <c r="AT477" s="217" t="s">
        <v>128</v>
      </c>
      <c r="AU477" s="217" t="s">
        <v>87</v>
      </c>
      <c r="AY477" s="19" t="s">
        <v>126</v>
      </c>
      <c r="BE477" s="218">
        <f>IF(N477="základní",J477,0)</f>
        <v>0</v>
      </c>
      <c r="BF477" s="218">
        <f>IF(N477="snížená",J477,0)</f>
        <v>0</v>
      </c>
      <c r="BG477" s="218">
        <f>IF(N477="zákl. přenesená",J477,0)</f>
        <v>0</v>
      </c>
      <c r="BH477" s="218">
        <f>IF(N477="sníž. přenesená",J477,0)</f>
        <v>0</v>
      </c>
      <c r="BI477" s="218">
        <f>IF(N477="nulová",J477,0)</f>
        <v>0</v>
      </c>
      <c r="BJ477" s="19" t="s">
        <v>85</v>
      </c>
      <c r="BK477" s="218">
        <f>ROUND(I477*H477,2)</f>
        <v>0</v>
      </c>
      <c r="BL477" s="19" t="s">
        <v>133</v>
      </c>
      <c r="BM477" s="217" t="s">
        <v>581</v>
      </c>
    </row>
    <row r="478" s="2" customFormat="1">
      <c r="A478" s="40"/>
      <c r="B478" s="41"/>
      <c r="C478" s="42"/>
      <c r="D478" s="219" t="s">
        <v>135</v>
      </c>
      <c r="E478" s="42"/>
      <c r="F478" s="220" t="s">
        <v>582</v>
      </c>
      <c r="G478" s="42"/>
      <c r="H478" s="42"/>
      <c r="I478" s="221"/>
      <c r="J478" s="42"/>
      <c r="K478" s="42"/>
      <c r="L478" s="46"/>
      <c r="M478" s="222"/>
      <c r="N478" s="223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135</v>
      </c>
      <c r="AU478" s="19" t="s">
        <v>87</v>
      </c>
    </row>
    <row r="479" s="2" customFormat="1">
      <c r="A479" s="40"/>
      <c r="B479" s="41"/>
      <c r="C479" s="42"/>
      <c r="D479" s="224" t="s">
        <v>137</v>
      </c>
      <c r="E479" s="42"/>
      <c r="F479" s="225" t="s">
        <v>583</v>
      </c>
      <c r="G479" s="42"/>
      <c r="H479" s="42"/>
      <c r="I479" s="221"/>
      <c r="J479" s="42"/>
      <c r="K479" s="42"/>
      <c r="L479" s="46"/>
      <c r="M479" s="222"/>
      <c r="N479" s="223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137</v>
      </c>
      <c r="AU479" s="19" t="s">
        <v>87</v>
      </c>
    </row>
    <row r="480" s="2" customFormat="1" ht="16.5" customHeight="1">
      <c r="A480" s="40"/>
      <c r="B480" s="41"/>
      <c r="C480" s="206" t="s">
        <v>584</v>
      </c>
      <c r="D480" s="206" t="s">
        <v>128</v>
      </c>
      <c r="E480" s="207" t="s">
        <v>585</v>
      </c>
      <c r="F480" s="208" t="s">
        <v>586</v>
      </c>
      <c r="G480" s="209" t="s">
        <v>165</v>
      </c>
      <c r="H480" s="210">
        <v>81</v>
      </c>
      <c r="I480" s="211"/>
      <c r="J480" s="212">
        <f>ROUND(I480*H480,2)</f>
        <v>0</v>
      </c>
      <c r="K480" s="208" t="s">
        <v>132</v>
      </c>
      <c r="L480" s="46"/>
      <c r="M480" s="213" t="s">
        <v>75</v>
      </c>
      <c r="N480" s="214" t="s">
        <v>47</v>
      </c>
      <c r="O480" s="86"/>
      <c r="P480" s="215">
        <f>O480*H480</f>
        <v>0</v>
      </c>
      <c r="Q480" s="215">
        <v>0</v>
      </c>
      <c r="R480" s="215">
        <f>Q480*H480</f>
        <v>0</v>
      </c>
      <c r="S480" s="215">
        <v>0</v>
      </c>
      <c r="T480" s="216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7" t="s">
        <v>133</v>
      </c>
      <c r="AT480" s="217" t="s">
        <v>128</v>
      </c>
      <c r="AU480" s="217" t="s">
        <v>87</v>
      </c>
      <c r="AY480" s="19" t="s">
        <v>126</v>
      </c>
      <c r="BE480" s="218">
        <f>IF(N480="základní",J480,0)</f>
        <v>0</v>
      </c>
      <c r="BF480" s="218">
        <f>IF(N480="snížená",J480,0)</f>
        <v>0</v>
      </c>
      <c r="BG480" s="218">
        <f>IF(N480="zákl. přenesená",J480,0)</f>
        <v>0</v>
      </c>
      <c r="BH480" s="218">
        <f>IF(N480="sníž. přenesená",J480,0)</f>
        <v>0</v>
      </c>
      <c r="BI480" s="218">
        <f>IF(N480="nulová",J480,0)</f>
        <v>0</v>
      </c>
      <c r="BJ480" s="19" t="s">
        <v>85</v>
      </c>
      <c r="BK480" s="218">
        <f>ROUND(I480*H480,2)</f>
        <v>0</v>
      </c>
      <c r="BL480" s="19" t="s">
        <v>133</v>
      </c>
      <c r="BM480" s="217" t="s">
        <v>587</v>
      </c>
    </row>
    <row r="481" s="2" customFormat="1">
      <c r="A481" s="40"/>
      <c r="B481" s="41"/>
      <c r="C481" s="42"/>
      <c r="D481" s="219" t="s">
        <v>135</v>
      </c>
      <c r="E481" s="42"/>
      <c r="F481" s="220" t="s">
        <v>588</v>
      </c>
      <c r="G481" s="42"/>
      <c r="H481" s="42"/>
      <c r="I481" s="221"/>
      <c r="J481" s="42"/>
      <c r="K481" s="42"/>
      <c r="L481" s="46"/>
      <c r="M481" s="222"/>
      <c r="N481" s="223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135</v>
      </c>
      <c r="AU481" s="19" t="s">
        <v>87</v>
      </c>
    </row>
    <row r="482" s="2" customFormat="1">
      <c r="A482" s="40"/>
      <c r="B482" s="41"/>
      <c r="C482" s="42"/>
      <c r="D482" s="224" t="s">
        <v>137</v>
      </c>
      <c r="E482" s="42"/>
      <c r="F482" s="225" t="s">
        <v>589</v>
      </c>
      <c r="G482" s="42"/>
      <c r="H482" s="42"/>
      <c r="I482" s="221"/>
      <c r="J482" s="42"/>
      <c r="K482" s="42"/>
      <c r="L482" s="46"/>
      <c r="M482" s="222"/>
      <c r="N482" s="223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137</v>
      </c>
      <c r="AU482" s="19" t="s">
        <v>87</v>
      </c>
    </row>
    <row r="483" s="13" customFormat="1">
      <c r="A483" s="13"/>
      <c r="B483" s="226"/>
      <c r="C483" s="227"/>
      <c r="D483" s="219" t="s">
        <v>139</v>
      </c>
      <c r="E483" s="228" t="s">
        <v>75</v>
      </c>
      <c r="F483" s="229" t="s">
        <v>577</v>
      </c>
      <c r="G483" s="227"/>
      <c r="H483" s="230">
        <v>81</v>
      </c>
      <c r="I483" s="231"/>
      <c r="J483" s="227"/>
      <c r="K483" s="227"/>
      <c r="L483" s="232"/>
      <c r="M483" s="233"/>
      <c r="N483" s="234"/>
      <c r="O483" s="234"/>
      <c r="P483" s="234"/>
      <c r="Q483" s="234"/>
      <c r="R483" s="234"/>
      <c r="S483" s="234"/>
      <c r="T483" s="23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6" t="s">
        <v>139</v>
      </c>
      <c r="AU483" s="236" t="s">
        <v>87</v>
      </c>
      <c r="AV483" s="13" t="s">
        <v>87</v>
      </c>
      <c r="AW483" s="13" t="s">
        <v>38</v>
      </c>
      <c r="AX483" s="13" t="s">
        <v>77</v>
      </c>
      <c r="AY483" s="236" t="s">
        <v>126</v>
      </c>
    </row>
    <row r="484" s="14" customFormat="1">
      <c r="A484" s="14"/>
      <c r="B484" s="237"/>
      <c r="C484" s="238"/>
      <c r="D484" s="219" t="s">
        <v>139</v>
      </c>
      <c r="E484" s="239" t="s">
        <v>75</v>
      </c>
      <c r="F484" s="240" t="s">
        <v>142</v>
      </c>
      <c r="G484" s="238"/>
      <c r="H484" s="241">
        <v>81</v>
      </c>
      <c r="I484" s="242"/>
      <c r="J484" s="238"/>
      <c r="K484" s="238"/>
      <c r="L484" s="243"/>
      <c r="M484" s="244"/>
      <c r="N484" s="245"/>
      <c r="O484" s="245"/>
      <c r="P484" s="245"/>
      <c r="Q484" s="245"/>
      <c r="R484" s="245"/>
      <c r="S484" s="245"/>
      <c r="T484" s="246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7" t="s">
        <v>139</v>
      </c>
      <c r="AU484" s="247" t="s">
        <v>87</v>
      </c>
      <c r="AV484" s="14" t="s">
        <v>133</v>
      </c>
      <c r="AW484" s="14" t="s">
        <v>38</v>
      </c>
      <c r="AX484" s="14" t="s">
        <v>85</v>
      </c>
      <c r="AY484" s="247" t="s">
        <v>126</v>
      </c>
    </row>
    <row r="485" s="2" customFormat="1" ht="16.5" customHeight="1">
      <c r="A485" s="40"/>
      <c r="B485" s="41"/>
      <c r="C485" s="206" t="s">
        <v>590</v>
      </c>
      <c r="D485" s="206" t="s">
        <v>128</v>
      </c>
      <c r="E485" s="207" t="s">
        <v>591</v>
      </c>
      <c r="F485" s="208" t="s">
        <v>592</v>
      </c>
      <c r="G485" s="209" t="s">
        <v>165</v>
      </c>
      <c r="H485" s="210">
        <v>81</v>
      </c>
      <c r="I485" s="211"/>
      <c r="J485" s="212">
        <f>ROUND(I485*H485,2)</f>
        <v>0</v>
      </c>
      <c r="K485" s="208" t="s">
        <v>132</v>
      </c>
      <c r="L485" s="46"/>
      <c r="M485" s="213" t="s">
        <v>75</v>
      </c>
      <c r="N485" s="214" t="s">
        <v>47</v>
      </c>
      <c r="O485" s="86"/>
      <c r="P485" s="215">
        <f>O485*H485</f>
        <v>0</v>
      </c>
      <c r="Q485" s="215">
        <v>0</v>
      </c>
      <c r="R485" s="215">
        <f>Q485*H485</f>
        <v>0</v>
      </c>
      <c r="S485" s="215">
        <v>0</v>
      </c>
      <c r="T485" s="216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7" t="s">
        <v>133</v>
      </c>
      <c r="AT485" s="217" t="s">
        <v>128</v>
      </c>
      <c r="AU485" s="217" t="s">
        <v>87</v>
      </c>
      <c r="AY485" s="19" t="s">
        <v>126</v>
      </c>
      <c r="BE485" s="218">
        <f>IF(N485="základní",J485,0)</f>
        <v>0</v>
      </c>
      <c r="BF485" s="218">
        <f>IF(N485="snížená",J485,0)</f>
        <v>0</v>
      </c>
      <c r="BG485" s="218">
        <f>IF(N485="zákl. přenesená",J485,0)</f>
        <v>0</v>
      </c>
      <c r="BH485" s="218">
        <f>IF(N485="sníž. přenesená",J485,0)</f>
        <v>0</v>
      </c>
      <c r="BI485" s="218">
        <f>IF(N485="nulová",J485,0)</f>
        <v>0</v>
      </c>
      <c r="BJ485" s="19" t="s">
        <v>85</v>
      </c>
      <c r="BK485" s="218">
        <f>ROUND(I485*H485,2)</f>
        <v>0</v>
      </c>
      <c r="BL485" s="19" t="s">
        <v>133</v>
      </c>
      <c r="BM485" s="217" t="s">
        <v>593</v>
      </c>
    </row>
    <row r="486" s="2" customFormat="1">
      <c r="A486" s="40"/>
      <c r="B486" s="41"/>
      <c r="C486" s="42"/>
      <c r="D486" s="219" t="s">
        <v>135</v>
      </c>
      <c r="E486" s="42"/>
      <c r="F486" s="220" t="s">
        <v>594</v>
      </c>
      <c r="G486" s="42"/>
      <c r="H486" s="42"/>
      <c r="I486" s="221"/>
      <c r="J486" s="42"/>
      <c r="K486" s="42"/>
      <c r="L486" s="46"/>
      <c r="M486" s="222"/>
      <c r="N486" s="223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135</v>
      </c>
      <c r="AU486" s="19" t="s">
        <v>87</v>
      </c>
    </row>
    <row r="487" s="2" customFormat="1">
      <c r="A487" s="40"/>
      <c r="B487" s="41"/>
      <c r="C487" s="42"/>
      <c r="D487" s="224" t="s">
        <v>137</v>
      </c>
      <c r="E487" s="42"/>
      <c r="F487" s="225" t="s">
        <v>595</v>
      </c>
      <c r="G487" s="42"/>
      <c r="H487" s="42"/>
      <c r="I487" s="221"/>
      <c r="J487" s="42"/>
      <c r="K487" s="42"/>
      <c r="L487" s="46"/>
      <c r="M487" s="222"/>
      <c r="N487" s="223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137</v>
      </c>
      <c r="AU487" s="19" t="s">
        <v>87</v>
      </c>
    </row>
    <row r="488" s="13" customFormat="1">
      <c r="A488" s="13"/>
      <c r="B488" s="226"/>
      <c r="C488" s="227"/>
      <c r="D488" s="219" t="s">
        <v>139</v>
      </c>
      <c r="E488" s="228" t="s">
        <v>75</v>
      </c>
      <c r="F488" s="229" t="s">
        <v>577</v>
      </c>
      <c r="G488" s="227"/>
      <c r="H488" s="230">
        <v>81</v>
      </c>
      <c r="I488" s="231"/>
      <c r="J488" s="227"/>
      <c r="K488" s="227"/>
      <c r="L488" s="232"/>
      <c r="M488" s="233"/>
      <c r="N488" s="234"/>
      <c r="O488" s="234"/>
      <c r="P488" s="234"/>
      <c r="Q488" s="234"/>
      <c r="R488" s="234"/>
      <c r="S488" s="234"/>
      <c r="T488" s="23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6" t="s">
        <v>139</v>
      </c>
      <c r="AU488" s="236" t="s">
        <v>87</v>
      </c>
      <c r="AV488" s="13" t="s">
        <v>87</v>
      </c>
      <c r="AW488" s="13" t="s">
        <v>38</v>
      </c>
      <c r="AX488" s="13" t="s">
        <v>85</v>
      </c>
      <c r="AY488" s="236" t="s">
        <v>126</v>
      </c>
    </row>
    <row r="489" s="12" customFormat="1" ht="22.8" customHeight="1">
      <c r="A489" s="12"/>
      <c r="B489" s="190"/>
      <c r="C489" s="191"/>
      <c r="D489" s="192" t="s">
        <v>76</v>
      </c>
      <c r="E489" s="204" t="s">
        <v>596</v>
      </c>
      <c r="F489" s="204" t="s">
        <v>597</v>
      </c>
      <c r="G489" s="191"/>
      <c r="H489" s="191"/>
      <c r="I489" s="194"/>
      <c r="J489" s="205">
        <f>BK489</f>
        <v>0</v>
      </c>
      <c r="K489" s="191"/>
      <c r="L489" s="196"/>
      <c r="M489" s="197"/>
      <c r="N489" s="198"/>
      <c r="O489" s="198"/>
      <c r="P489" s="199">
        <f>SUM(P490:P524)</f>
        <v>0</v>
      </c>
      <c r="Q489" s="198"/>
      <c r="R489" s="199">
        <f>SUM(R490:R524)</f>
        <v>0</v>
      </c>
      <c r="S489" s="198"/>
      <c r="T489" s="200">
        <f>SUM(T490:T524)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01" t="s">
        <v>85</v>
      </c>
      <c r="AT489" s="202" t="s">
        <v>76</v>
      </c>
      <c r="AU489" s="202" t="s">
        <v>85</v>
      </c>
      <c r="AY489" s="201" t="s">
        <v>126</v>
      </c>
      <c r="BK489" s="203">
        <f>SUM(BK490:BK524)</f>
        <v>0</v>
      </c>
    </row>
    <row r="490" s="2" customFormat="1" ht="16.5" customHeight="1">
      <c r="A490" s="40"/>
      <c r="B490" s="41"/>
      <c r="C490" s="206" t="s">
        <v>598</v>
      </c>
      <c r="D490" s="206" t="s">
        <v>128</v>
      </c>
      <c r="E490" s="207" t="s">
        <v>599</v>
      </c>
      <c r="F490" s="208" t="s">
        <v>600</v>
      </c>
      <c r="G490" s="209" t="s">
        <v>326</v>
      </c>
      <c r="H490" s="210">
        <v>9.5239999999999991</v>
      </c>
      <c r="I490" s="211"/>
      <c r="J490" s="212">
        <f>ROUND(I490*H490,2)</f>
        <v>0</v>
      </c>
      <c r="K490" s="208" t="s">
        <v>132</v>
      </c>
      <c r="L490" s="46"/>
      <c r="M490" s="213" t="s">
        <v>75</v>
      </c>
      <c r="N490" s="214" t="s">
        <v>47</v>
      </c>
      <c r="O490" s="86"/>
      <c r="P490" s="215">
        <f>O490*H490</f>
        <v>0</v>
      </c>
      <c r="Q490" s="215">
        <v>0</v>
      </c>
      <c r="R490" s="215">
        <f>Q490*H490</f>
        <v>0</v>
      </c>
      <c r="S490" s="215">
        <v>0</v>
      </c>
      <c r="T490" s="216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7" t="s">
        <v>133</v>
      </c>
      <c r="AT490" s="217" t="s">
        <v>128</v>
      </c>
      <c r="AU490" s="217" t="s">
        <v>87</v>
      </c>
      <c r="AY490" s="19" t="s">
        <v>126</v>
      </c>
      <c r="BE490" s="218">
        <f>IF(N490="základní",J490,0)</f>
        <v>0</v>
      </c>
      <c r="BF490" s="218">
        <f>IF(N490="snížená",J490,0)</f>
        <v>0</v>
      </c>
      <c r="BG490" s="218">
        <f>IF(N490="zákl. přenesená",J490,0)</f>
        <v>0</v>
      </c>
      <c r="BH490" s="218">
        <f>IF(N490="sníž. přenesená",J490,0)</f>
        <v>0</v>
      </c>
      <c r="BI490" s="218">
        <f>IF(N490="nulová",J490,0)</f>
        <v>0</v>
      </c>
      <c r="BJ490" s="19" t="s">
        <v>85</v>
      </c>
      <c r="BK490" s="218">
        <f>ROUND(I490*H490,2)</f>
        <v>0</v>
      </c>
      <c r="BL490" s="19" t="s">
        <v>133</v>
      </c>
      <c r="BM490" s="217" t="s">
        <v>601</v>
      </c>
    </row>
    <row r="491" s="2" customFormat="1">
      <c r="A491" s="40"/>
      <c r="B491" s="41"/>
      <c r="C491" s="42"/>
      <c r="D491" s="219" t="s">
        <v>135</v>
      </c>
      <c r="E491" s="42"/>
      <c r="F491" s="220" t="s">
        <v>602</v>
      </c>
      <c r="G491" s="42"/>
      <c r="H491" s="42"/>
      <c r="I491" s="221"/>
      <c r="J491" s="42"/>
      <c r="K491" s="42"/>
      <c r="L491" s="46"/>
      <c r="M491" s="222"/>
      <c r="N491" s="223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135</v>
      </c>
      <c r="AU491" s="19" t="s">
        <v>87</v>
      </c>
    </row>
    <row r="492" s="2" customFormat="1">
      <c r="A492" s="40"/>
      <c r="B492" s="41"/>
      <c r="C492" s="42"/>
      <c r="D492" s="224" t="s">
        <v>137</v>
      </c>
      <c r="E492" s="42"/>
      <c r="F492" s="225" t="s">
        <v>603</v>
      </c>
      <c r="G492" s="42"/>
      <c r="H492" s="42"/>
      <c r="I492" s="221"/>
      <c r="J492" s="42"/>
      <c r="K492" s="42"/>
      <c r="L492" s="46"/>
      <c r="M492" s="222"/>
      <c r="N492" s="223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137</v>
      </c>
      <c r="AU492" s="19" t="s">
        <v>87</v>
      </c>
    </row>
    <row r="493" s="16" customFormat="1">
      <c r="A493" s="16"/>
      <c r="B493" s="260"/>
      <c r="C493" s="261"/>
      <c r="D493" s="219" t="s">
        <v>139</v>
      </c>
      <c r="E493" s="262" t="s">
        <v>75</v>
      </c>
      <c r="F493" s="263" t="s">
        <v>604</v>
      </c>
      <c r="G493" s="261"/>
      <c r="H493" s="262" t="s">
        <v>75</v>
      </c>
      <c r="I493" s="264"/>
      <c r="J493" s="261"/>
      <c r="K493" s="261"/>
      <c r="L493" s="265"/>
      <c r="M493" s="266"/>
      <c r="N493" s="267"/>
      <c r="O493" s="267"/>
      <c r="P493" s="267"/>
      <c r="Q493" s="267"/>
      <c r="R493" s="267"/>
      <c r="S493" s="267"/>
      <c r="T493" s="268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T493" s="269" t="s">
        <v>139</v>
      </c>
      <c r="AU493" s="269" t="s">
        <v>87</v>
      </c>
      <c r="AV493" s="16" t="s">
        <v>85</v>
      </c>
      <c r="AW493" s="16" t="s">
        <v>38</v>
      </c>
      <c r="AX493" s="16" t="s">
        <v>77</v>
      </c>
      <c r="AY493" s="269" t="s">
        <v>126</v>
      </c>
    </row>
    <row r="494" s="13" customFormat="1">
      <c r="A494" s="13"/>
      <c r="B494" s="226"/>
      <c r="C494" s="227"/>
      <c r="D494" s="219" t="s">
        <v>139</v>
      </c>
      <c r="E494" s="228" t="s">
        <v>75</v>
      </c>
      <c r="F494" s="229" t="s">
        <v>605</v>
      </c>
      <c r="G494" s="227"/>
      <c r="H494" s="230">
        <v>9.5239999999999991</v>
      </c>
      <c r="I494" s="231"/>
      <c r="J494" s="227"/>
      <c r="K494" s="227"/>
      <c r="L494" s="232"/>
      <c r="M494" s="233"/>
      <c r="N494" s="234"/>
      <c r="O494" s="234"/>
      <c r="P494" s="234"/>
      <c r="Q494" s="234"/>
      <c r="R494" s="234"/>
      <c r="S494" s="234"/>
      <c r="T494" s="23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6" t="s">
        <v>139</v>
      </c>
      <c r="AU494" s="236" t="s">
        <v>87</v>
      </c>
      <c r="AV494" s="13" t="s">
        <v>87</v>
      </c>
      <c r="AW494" s="13" t="s">
        <v>38</v>
      </c>
      <c r="AX494" s="13" t="s">
        <v>85</v>
      </c>
      <c r="AY494" s="236" t="s">
        <v>126</v>
      </c>
    </row>
    <row r="495" s="2" customFormat="1" ht="16.5" customHeight="1">
      <c r="A495" s="40"/>
      <c r="B495" s="41"/>
      <c r="C495" s="206" t="s">
        <v>606</v>
      </c>
      <c r="D495" s="206" t="s">
        <v>128</v>
      </c>
      <c r="E495" s="207" t="s">
        <v>607</v>
      </c>
      <c r="F495" s="208" t="s">
        <v>608</v>
      </c>
      <c r="G495" s="209" t="s">
        <v>326</v>
      </c>
      <c r="H495" s="210">
        <v>66.668000000000006</v>
      </c>
      <c r="I495" s="211"/>
      <c r="J495" s="212">
        <f>ROUND(I495*H495,2)</f>
        <v>0</v>
      </c>
      <c r="K495" s="208" t="s">
        <v>132</v>
      </c>
      <c r="L495" s="46"/>
      <c r="M495" s="213" t="s">
        <v>75</v>
      </c>
      <c r="N495" s="214" t="s">
        <v>47</v>
      </c>
      <c r="O495" s="86"/>
      <c r="P495" s="215">
        <f>O495*H495</f>
        <v>0</v>
      </c>
      <c r="Q495" s="215">
        <v>0</v>
      </c>
      <c r="R495" s="215">
        <f>Q495*H495</f>
        <v>0</v>
      </c>
      <c r="S495" s="215">
        <v>0</v>
      </c>
      <c r="T495" s="216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7" t="s">
        <v>133</v>
      </c>
      <c r="AT495" s="217" t="s">
        <v>128</v>
      </c>
      <c r="AU495" s="217" t="s">
        <v>87</v>
      </c>
      <c r="AY495" s="19" t="s">
        <v>126</v>
      </c>
      <c r="BE495" s="218">
        <f>IF(N495="základní",J495,0)</f>
        <v>0</v>
      </c>
      <c r="BF495" s="218">
        <f>IF(N495="snížená",J495,0)</f>
        <v>0</v>
      </c>
      <c r="BG495" s="218">
        <f>IF(N495="zákl. přenesená",J495,0)</f>
        <v>0</v>
      </c>
      <c r="BH495" s="218">
        <f>IF(N495="sníž. přenesená",J495,0)</f>
        <v>0</v>
      </c>
      <c r="BI495" s="218">
        <f>IF(N495="nulová",J495,0)</f>
        <v>0</v>
      </c>
      <c r="BJ495" s="19" t="s">
        <v>85</v>
      </c>
      <c r="BK495" s="218">
        <f>ROUND(I495*H495,2)</f>
        <v>0</v>
      </c>
      <c r="BL495" s="19" t="s">
        <v>133</v>
      </c>
      <c r="BM495" s="217" t="s">
        <v>609</v>
      </c>
    </row>
    <row r="496" s="2" customFormat="1">
      <c r="A496" s="40"/>
      <c r="B496" s="41"/>
      <c r="C496" s="42"/>
      <c r="D496" s="219" t="s">
        <v>135</v>
      </c>
      <c r="E496" s="42"/>
      <c r="F496" s="220" t="s">
        <v>610</v>
      </c>
      <c r="G496" s="42"/>
      <c r="H496" s="42"/>
      <c r="I496" s="221"/>
      <c r="J496" s="42"/>
      <c r="K496" s="42"/>
      <c r="L496" s="46"/>
      <c r="M496" s="222"/>
      <c r="N496" s="223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135</v>
      </c>
      <c r="AU496" s="19" t="s">
        <v>87</v>
      </c>
    </row>
    <row r="497" s="2" customFormat="1">
      <c r="A497" s="40"/>
      <c r="B497" s="41"/>
      <c r="C497" s="42"/>
      <c r="D497" s="224" t="s">
        <v>137</v>
      </c>
      <c r="E497" s="42"/>
      <c r="F497" s="225" t="s">
        <v>611</v>
      </c>
      <c r="G497" s="42"/>
      <c r="H497" s="42"/>
      <c r="I497" s="221"/>
      <c r="J497" s="42"/>
      <c r="K497" s="42"/>
      <c r="L497" s="46"/>
      <c r="M497" s="222"/>
      <c r="N497" s="223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137</v>
      </c>
      <c r="AU497" s="19" t="s">
        <v>87</v>
      </c>
    </row>
    <row r="498" s="13" customFormat="1">
      <c r="A498" s="13"/>
      <c r="B498" s="226"/>
      <c r="C498" s="227"/>
      <c r="D498" s="219" t="s">
        <v>139</v>
      </c>
      <c r="E498" s="228" t="s">
        <v>75</v>
      </c>
      <c r="F498" s="229" t="s">
        <v>612</v>
      </c>
      <c r="G498" s="227"/>
      <c r="H498" s="230">
        <v>66.668000000000006</v>
      </c>
      <c r="I498" s="231"/>
      <c r="J498" s="227"/>
      <c r="K498" s="227"/>
      <c r="L498" s="232"/>
      <c r="M498" s="233"/>
      <c r="N498" s="234"/>
      <c r="O498" s="234"/>
      <c r="P498" s="234"/>
      <c r="Q498" s="234"/>
      <c r="R498" s="234"/>
      <c r="S498" s="234"/>
      <c r="T498" s="23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6" t="s">
        <v>139</v>
      </c>
      <c r="AU498" s="236" t="s">
        <v>87</v>
      </c>
      <c r="AV498" s="13" t="s">
        <v>87</v>
      </c>
      <c r="AW498" s="13" t="s">
        <v>38</v>
      </c>
      <c r="AX498" s="13" t="s">
        <v>85</v>
      </c>
      <c r="AY498" s="236" t="s">
        <v>126</v>
      </c>
    </row>
    <row r="499" s="2" customFormat="1" ht="16.5" customHeight="1">
      <c r="A499" s="40"/>
      <c r="B499" s="41"/>
      <c r="C499" s="206" t="s">
        <v>613</v>
      </c>
      <c r="D499" s="206" t="s">
        <v>128</v>
      </c>
      <c r="E499" s="207" t="s">
        <v>614</v>
      </c>
      <c r="F499" s="208" t="s">
        <v>615</v>
      </c>
      <c r="G499" s="209" t="s">
        <v>326</v>
      </c>
      <c r="H499" s="210">
        <v>26.381</v>
      </c>
      <c r="I499" s="211"/>
      <c r="J499" s="212">
        <f>ROUND(I499*H499,2)</f>
        <v>0</v>
      </c>
      <c r="K499" s="208" t="s">
        <v>132</v>
      </c>
      <c r="L499" s="46"/>
      <c r="M499" s="213" t="s">
        <v>75</v>
      </c>
      <c r="N499" s="214" t="s">
        <v>47</v>
      </c>
      <c r="O499" s="86"/>
      <c r="P499" s="215">
        <f>O499*H499</f>
        <v>0</v>
      </c>
      <c r="Q499" s="215">
        <v>0</v>
      </c>
      <c r="R499" s="215">
        <f>Q499*H499</f>
        <v>0</v>
      </c>
      <c r="S499" s="215">
        <v>0</v>
      </c>
      <c r="T499" s="216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17" t="s">
        <v>133</v>
      </c>
      <c r="AT499" s="217" t="s">
        <v>128</v>
      </c>
      <c r="AU499" s="217" t="s">
        <v>87</v>
      </c>
      <c r="AY499" s="19" t="s">
        <v>126</v>
      </c>
      <c r="BE499" s="218">
        <f>IF(N499="základní",J499,0)</f>
        <v>0</v>
      </c>
      <c r="BF499" s="218">
        <f>IF(N499="snížená",J499,0)</f>
        <v>0</v>
      </c>
      <c r="BG499" s="218">
        <f>IF(N499="zákl. přenesená",J499,0)</f>
        <v>0</v>
      </c>
      <c r="BH499" s="218">
        <f>IF(N499="sníž. přenesená",J499,0)</f>
        <v>0</v>
      </c>
      <c r="BI499" s="218">
        <f>IF(N499="nulová",J499,0)</f>
        <v>0</v>
      </c>
      <c r="BJ499" s="19" t="s">
        <v>85</v>
      </c>
      <c r="BK499" s="218">
        <f>ROUND(I499*H499,2)</f>
        <v>0</v>
      </c>
      <c r="BL499" s="19" t="s">
        <v>133</v>
      </c>
      <c r="BM499" s="217" t="s">
        <v>616</v>
      </c>
    </row>
    <row r="500" s="2" customFormat="1">
      <c r="A500" s="40"/>
      <c r="B500" s="41"/>
      <c r="C500" s="42"/>
      <c r="D500" s="219" t="s">
        <v>135</v>
      </c>
      <c r="E500" s="42"/>
      <c r="F500" s="220" t="s">
        <v>617</v>
      </c>
      <c r="G500" s="42"/>
      <c r="H500" s="42"/>
      <c r="I500" s="221"/>
      <c r="J500" s="42"/>
      <c r="K500" s="42"/>
      <c r="L500" s="46"/>
      <c r="M500" s="222"/>
      <c r="N500" s="223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135</v>
      </c>
      <c r="AU500" s="19" t="s">
        <v>87</v>
      </c>
    </row>
    <row r="501" s="2" customFormat="1">
      <c r="A501" s="40"/>
      <c r="B501" s="41"/>
      <c r="C501" s="42"/>
      <c r="D501" s="224" t="s">
        <v>137</v>
      </c>
      <c r="E501" s="42"/>
      <c r="F501" s="225" t="s">
        <v>618</v>
      </c>
      <c r="G501" s="42"/>
      <c r="H501" s="42"/>
      <c r="I501" s="221"/>
      <c r="J501" s="42"/>
      <c r="K501" s="42"/>
      <c r="L501" s="46"/>
      <c r="M501" s="222"/>
      <c r="N501" s="223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137</v>
      </c>
      <c r="AU501" s="19" t="s">
        <v>87</v>
      </c>
    </row>
    <row r="502" s="16" customFormat="1">
      <c r="A502" s="16"/>
      <c r="B502" s="260"/>
      <c r="C502" s="261"/>
      <c r="D502" s="219" t="s">
        <v>139</v>
      </c>
      <c r="E502" s="262" t="s">
        <v>75</v>
      </c>
      <c r="F502" s="263" t="s">
        <v>604</v>
      </c>
      <c r="G502" s="261"/>
      <c r="H502" s="262" t="s">
        <v>75</v>
      </c>
      <c r="I502" s="264"/>
      <c r="J502" s="261"/>
      <c r="K502" s="261"/>
      <c r="L502" s="265"/>
      <c r="M502" s="266"/>
      <c r="N502" s="267"/>
      <c r="O502" s="267"/>
      <c r="P502" s="267"/>
      <c r="Q502" s="267"/>
      <c r="R502" s="267"/>
      <c r="S502" s="267"/>
      <c r="T502" s="268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T502" s="269" t="s">
        <v>139</v>
      </c>
      <c r="AU502" s="269" t="s">
        <v>87</v>
      </c>
      <c r="AV502" s="16" t="s">
        <v>85</v>
      </c>
      <c r="AW502" s="16" t="s">
        <v>38</v>
      </c>
      <c r="AX502" s="16" t="s">
        <v>77</v>
      </c>
      <c r="AY502" s="269" t="s">
        <v>126</v>
      </c>
    </row>
    <row r="503" s="13" customFormat="1">
      <c r="A503" s="13"/>
      <c r="B503" s="226"/>
      <c r="C503" s="227"/>
      <c r="D503" s="219" t="s">
        <v>139</v>
      </c>
      <c r="E503" s="228" t="s">
        <v>75</v>
      </c>
      <c r="F503" s="229" t="s">
        <v>619</v>
      </c>
      <c r="G503" s="227"/>
      <c r="H503" s="230">
        <v>7.5140000000000002</v>
      </c>
      <c r="I503" s="231"/>
      <c r="J503" s="227"/>
      <c r="K503" s="227"/>
      <c r="L503" s="232"/>
      <c r="M503" s="233"/>
      <c r="N503" s="234"/>
      <c r="O503" s="234"/>
      <c r="P503" s="234"/>
      <c r="Q503" s="234"/>
      <c r="R503" s="234"/>
      <c r="S503" s="234"/>
      <c r="T503" s="23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6" t="s">
        <v>139</v>
      </c>
      <c r="AU503" s="236" t="s">
        <v>87</v>
      </c>
      <c r="AV503" s="13" t="s">
        <v>87</v>
      </c>
      <c r="AW503" s="13" t="s">
        <v>38</v>
      </c>
      <c r="AX503" s="13" t="s">
        <v>77</v>
      </c>
      <c r="AY503" s="236" t="s">
        <v>126</v>
      </c>
    </row>
    <row r="504" s="13" customFormat="1">
      <c r="A504" s="13"/>
      <c r="B504" s="226"/>
      <c r="C504" s="227"/>
      <c r="D504" s="219" t="s">
        <v>139</v>
      </c>
      <c r="E504" s="228" t="s">
        <v>75</v>
      </c>
      <c r="F504" s="229" t="s">
        <v>620</v>
      </c>
      <c r="G504" s="227"/>
      <c r="H504" s="230">
        <v>18.867000000000001</v>
      </c>
      <c r="I504" s="231"/>
      <c r="J504" s="227"/>
      <c r="K504" s="227"/>
      <c r="L504" s="232"/>
      <c r="M504" s="233"/>
      <c r="N504" s="234"/>
      <c r="O504" s="234"/>
      <c r="P504" s="234"/>
      <c r="Q504" s="234"/>
      <c r="R504" s="234"/>
      <c r="S504" s="234"/>
      <c r="T504" s="23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6" t="s">
        <v>139</v>
      </c>
      <c r="AU504" s="236" t="s">
        <v>87</v>
      </c>
      <c r="AV504" s="13" t="s">
        <v>87</v>
      </c>
      <c r="AW504" s="13" t="s">
        <v>38</v>
      </c>
      <c r="AX504" s="13" t="s">
        <v>77</v>
      </c>
      <c r="AY504" s="236" t="s">
        <v>126</v>
      </c>
    </row>
    <row r="505" s="14" customFormat="1">
      <c r="A505" s="14"/>
      <c r="B505" s="237"/>
      <c r="C505" s="238"/>
      <c r="D505" s="219" t="s">
        <v>139</v>
      </c>
      <c r="E505" s="239" t="s">
        <v>75</v>
      </c>
      <c r="F505" s="240" t="s">
        <v>142</v>
      </c>
      <c r="G505" s="238"/>
      <c r="H505" s="241">
        <v>26.381</v>
      </c>
      <c r="I505" s="242"/>
      <c r="J505" s="238"/>
      <c r="K505" s="238"/>
      <c r="L505" s="243"/>
      <c r="M505" s="244"/>
      <c r="N505" s="245"/>
      <c r="O505" s="245"/>
      <c r="P505" s="245"/>
      <c r="Q505" s="245"/>
      <c r="R505" s="245"/>
      <c r="S505" s="245"/>
      <c r="T505" s="246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7" t="s">
        <v>139</v>
      </c>
      <c r="AU505" s="247" t="s">
        <v>87</v>
      </c>
      <c r="AV505" s="14" t="s">
        <v>133</v>
      </c>
      <c r="AW505" s="14" t="s">
        <v>38</v>
      </c>
      <c r="AX505" s="14" t="s">
        <v>85</v>
      </c>
      <c r="AY505" s="247" t="s">
        <v>126</v>
      </c>
    </row>
    <row r="506" s="2" customFormat="1" ht="16.5" customHeight="1">
      <c r="A506" s="40"/>
      <c r="B506" s="41"/>
      <c r="C506" s="206" t="s">
        <v>621</v>
      </c>
      <c r="D506" s="206" t="s">
        <v>128</v>
      </c>
      <c r="E506" s="207" t="s">
        <v>622</v>
      </c>
      <c r="F506" s="208" t="s">
        <v>623</v>
      </c>
      <c r="G506" s="209" t="s">
        <v>326</v>
      </c>
      <c r="H506" s="210">
        <v>198.737</v>
      </c>
      <c r="I506" s="211"/>
      <c r="J506" s="212">
        <f>ROUND(I506*H506,2)</f>
        <v>0</v>
      </c>
      <c r="K506" s="208" t="s">
        <v>132</v>
      </c>
      <c r="L506" s="46"/>
      <c r="M506" s="213" t="s">
        <v>75</v>
      </c>
      <c r="N506" s="214" t="s">
        <v>47</v>
      </c>
      <c r="O506" s="86"/>
      <c r="P506" s="215">
        <f>O506*H506</f>
        <v>0</v>
      </c>
      <c r="Q506" s="215">
        <v>0</v>
      </c>
      <c r="R506" s="215">
        <f>Q506*H506</f>
        <v>0</v>
      </c>
      <c r="S506" s="215">
        <v>0</v>
      </c>
      <c r="T506" s="216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7" t="s">
        <v>133</v>
      </c>
      <c r="AT506" s="217" t="s">
        <v>128</v>
      </c>
      <c r="AU506" s="217" t="s">
        <v>87</v>
      </c>
      <c r="AY506" s="19" t="s">
        <v>126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9" t="s">
        <v>85</v>
      </c>
      <c r="BK506" s="218">
        <f>ROUND(I506*H506,2)</f>
        <v>0</v>
      </c>
      <c r="BL506" s="19" t="s">
        <v>133</v>
      </c>
      <c r="BM506" s="217" t="s">
        <v>624</v>
      </c>
    </row>
    <row r="507" s="2" customFormat="1">
      <c r="A507" s="40"/>
      <c r="B507" s="41"/>
      <c r="C507" s="42"/>
      <c r="D507" s="219" t="s">
        <v>135</v>
      </c>
      <c r="E507" s="42"/>
      <c r="F507" s="220" t="s">
        <v>610</v>
      </c>
      <c r="G507" s="42"/>
      <c r="H507" s="42"/>
      <c r="I507" s="221"/>
      <c r="J507" s="42"/>
      <c r="K507" s="42"/>
      <c r="L507" s="46"/>
      <c r="M507" s="222"/>
      <c r="N507" s="223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135</v>
      </c>
      <c r="AU507" s="19" t="s">
        <v>87</v>
      </c>
    </row>
    <row r="508" s="2" customFormat="1">
      <c r="A508" s="40"/>
      <c r="B508" s="41"/>
      <c r="C508" s="42"/>
      <c r="D508" s="224" t="s">
        <v>137</v>
      </c>
      <c r="E508" s="42"/>
      <c r="F508" s="225" t="s">
        <v>625</v>
      </c>
      <c r="G508" s="42"/>
      <c r="H508" s="42"/>
      <c r="I508" s="221"/>
      <c r="J508" s="42"/>
      <c r="K508" s="42"/>
      <c r="L508" s="46"/>
      <c r="M508" s="222"/>
      <c r="N508" s="223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137</v>
      </c>
      <c r="AU508" s="19" t="s">
        <v>87</v>
      </c>
    </row>
    <row r="509" s="16" customFormat="1">
      <c r="A509" s="16"/>
      <c r="B509" s="260"/>
      <c r="C509" s="261"/>
      <c r="D509" s="219" t="s">
        <v>139</v>
      </c>
      <c r="E509" s="262" t="s">
        <v>75</v>
      </c>
      <c r="F509" s="263" t="s">
        <v>626</v>
      </c>
      <c r="G509" s="261"/>
      <c r="H509" s="262" t="s">
        <v>75</v>
      </c>
      <c r="I509" s="264"/>
      <c r="J509" s="261"/>
      <c r="K509" s="261"/>
      <c r="L509" s="265"/>
      <c r="M509" s="266"/>
      <c r="N509" s="267"/>
      <c r="O509" s="267"/>
      <c r="P509" s="267"/>
      <c r="Q509" s="267"/>
      <c r="R509" s="267"/>
      <c r="S509" s="267"/>
      <c r="T509" s="268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T509" s="269" t="s">
        <v>139</v>
      </c>
      <c r="AU509" s="269" t="s">
        <v>87</v>
      </c>
      <c r="AV509" s="16" t="s">
        <v>85</v>
      </c>
      <c r="AW509" s="16" t="s">
        <v>38</v>
      </c>
      <c r="AX509" s="16" t="s">
        <v>77</v>
      </c>
      <c r="AY509" s="269" t="s">
        <v>126</v>
      </c>
    </row>
    <row r="510" s="13" customFormat="1">
      <c r="A510" s="13"/>
      <c r="B510" s="226"/>
      <c r="C510" s="227"/>
      <c r="D510" s="219" t="s">
        <v>139</v>
      </c>
      <c r="E510" s="228" t="s">
        <v>75</v>
      </c>
      <c r="F510" s="229" t="s">
        <v>627</v>
      </c>
      <c r="G510" s="227"/>
      <c r="H510" s="230">
        <v>66.668000000000006</v>
      </c>
      <c r="I510" s="231"/>
      <c r="J510" s="227"/>
      <c r="K510" s="227"/>
      <c r="L510" s="232"/>
      <c r="M510" s="233"/>
      <c r="N510" s="234"/>
      <c r="O510" s="234"/>
      <c r="P510" s="234"/>
      <c r="Q510" s="234"/>
      <c r="R510" s="234"/>
      <c r="S510" s="234"/>
      <c r="T510" s="23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6" t="s">
        <v>139</v>
      </c>
      <c r="AU510" s="236" t="s">
        <v>87</v>
      </c>
      <c r="AV510" s="13" t="s">
        <v>87</v>
      </c>
      <c r="AW510" s="13" t="s">
        <v>38</v>
      </c>
      <c r="AX510" s="13" t="s">
        <v>77</v>
      </c>
      <c r="AY510" s="236" t="s">
        <v>126</v>
      </c>
    </row>
    <row r="511" s="13" customFormat="1">
      <c r="A511" s="13"/>
      <c r="B511" s="226"/>
      <c r="C511" s="227"/>
      <c r="D511" s="219" t="s">
        <v>139</v>
      </c>
      <c r="E511" s="228" t="s">
        <v>75</v>
      </c>
      <c r="F511" s="229" t="s">
        <v>628</v>
      </c>
      <c r="G511" s="227"/>
      <c r="H511" s="230">
        <v>132.06899999999999</v>
      </c>
      <c r="I511" s="231"/>
      <c r="J511" s="227"/>
      <c r="K511" s="227"/>
      <c r="L511" s="232"/>
      <c r="M511" s="233"/>
      <c r="N511" s="234"/>
      <c r="O511" s="234"/>
      <c r="P511" s="234"/>
      <c r="Q511" s="234"/>
      <c r="R511" s="234"/>
      <c r="S511" s="234"/>
      <c r="T511" s="23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6" t="s">
        <v>139</v>
      </c>
      <c r="AU511" s="236" t="s">
        <v>87</v>
      </c>
      <c r="AV511" s="13" t="s">
        <v>87</v>
      </c>
      <c r="AW511" s="13" t="s">
        <v>38</v>
      </c>
      <c r="AX511" s="13" t="s">
        <v>77</v>
      </c>
      <c r="AY511" s="236" t="s">
        <v>126</v>
      </c>
    </row>
    <row r="512" s="15" customFormat="1">
      <c r="A512" s="15"/>
      <c r="B512" s="249"/>
      <c r="C512" s="250"/>
      <c r="D512" s="219" t="s">
        <v>139</v>
      </c>
      <c r="E512" s="251" t="s">
        <v>75</v>
      </c>
      <c r="F512" s="252" t="s">
        <v>191</v>
      </c>
      <c r="G512" s="250"/>
      <c r="H512" s="253">
        <v>198.737</v>
      </c>
      <c r="I512" s="254"/>
      <c r="J512" s="250"/>
      <c r="K512" s="250"/>
      <c r="L512" s="255"/>
      <c r="M512" s="256"/>
      <c r="N512" s="257"/>
      <c r="O512" s="257"/>
      <c r="P512" s="257"/>
      <c r="Q512" s="257"/>
      <c r="R512" s="257"/>
      <c r="S512" s="257"/>
      <c r="T512" s="258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59" t="s">
        <v>139</v>
      </c>
      <c r="AU512" s="259" t="s">
        <v>87</v>
      </c>
      <c r="AV512" s="15" t="s">
        <v>150</v>
      </c>
      <c r="AW512" s="15" t="s">
        <v>38</v>
      </c>
      <c r="AX512" s="15" t="s">
        <v>85</v>
      </c>
      <c r="AY512" s="259" t="s">
        <v>126</v>
      </c>
    </row>
    <row r="513" s="2" customFormat="1" ht="21.75" customHeight="1">
      <c r="A513" s="40"/>
      <c r="B513" s="41"/>
      <c r="C513" s="206" t="s">
        <v>629</v>
      </c>
      <c r="D513" s="206" t="s">
        <v>128</v>
      </c>
      <c r="E513" s="207" t="s">
        <v>630</v>
      </c>
      <c r="F513" s="208" t="s">
        <v>631</v>
      </c>
      <c r="G513" s="209" t="s">
        <v>326</v>
      </c>
      <c r="H513" s="210">
        <v>7.5140000000000002</v>
      </c>
      <c r="I513" s="211"/>
      <c r="J513" s="212">
        <f>ROUND(I513*H513,2)</f>
        <v>0</v>
      </c>
      <c r="K513" s="208" t="s">
        <v>132</v>
      </c>
      <c r="L513" s="46"/>
      <c r="M513" s="213" t="s">
        <v>75</v>
      </c>
      <c r="N513" s="214" t="s">
        <v>47</v>
      </c>
      <c r="O513" s="86"/>
      <c r="P513" s="215">
        <f>O513*H513</f>
        <v>0</v>
      </c>
      <c r="Q513" s="215">
        <v>0</v>
      </c>
      <c r="R513" s="215">
        <f>Q513*H513</f>
        <v>0</v>
      </c>
      <c r="S513" s="215">
        <v>0</v>
      </c>
      <c r="T513" s="216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7" t="s">
        <v>133</v>
      </c>
      <c r="AT513" s="217" t="s">
        <v>128</v>
      </c>
      <c r="AU513" s="217" t="s">
        <v>87</v>
      </c>
      <c r="AY513" s="19" t="s">
        <v>126</v>
      </c>
      <c r="BE513" s="218">
        <f>IF(N513="základní",J513,0)</f>
        <v>0</v>
      </c>
      <c r="BF513" s="218">
        <f>IF(N513="snížená",J513,0)</f>
        <v>0</v>
      </c>
      <c r="BG513" s="218">
        <f>IF(N513="zákl. přenesená",J513,0)</f>
        <v>0</v>
      </c>
      <c r="BH513" s="218">
        <f>IF(N513="sníž. přenesená",J513,0)</f>
        <v>0</v>
      </c>
      <c r="BI513" s="218">
        <f>IF(N513="nulová",J513,0)</f>
        <v>0</v>
      </c>
      <c r="BJ513" s="19" t="s">
        <v>85</v>
      </c>
      <c r="BK513" s="218">
        <f>ROUND(I513*H513,2)</f>
        <v>0</v>
      </c>
      <c r="BL513" s="19" t="s">
        <v>133</v>
      </c>
      <c r="BM513" s="217" t="s">
        <v>632</v>
      </c>
    </row>
    <row r="514" s="2" customFormat="1">
      <c r="A514" s="40"/>
      <c r="B514" s="41"/>
      <c r="C514" s="42"/>
      <c r="D514" s="219" t="s">
        <v>135</v>
      </c>
      <c r="E514" s="42"/>
      <c r="F514" s="220" t="s">
        <v>633</v>
      </c>
      <c r="G514" s="42"/>
      <c r="H514" s="42"/>
      <c r="I514" s="221"/>
      <c r="J514" s="42"/>
      <c r="K514" s="42"/>
      <c r="L514" s="46"/>
      <c r="M514" s="222"/>
      <c r="N514" s="223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135</v>
      </c>
      <c r="AU514" s="19" t="s">
        <v>87</v>
      </c>
    </row>
    <row r="515" s="2" customFormat="1">
      <c r="A515" s="40"/>
      <c r="B515" s="41"/>
      <c r="C515" s="42"/>
      <c r="D515" s="224" t="s">
        <v>137</v>
      </c>
      <c r="E515" s="42"/>
      <c r="F515" s="225" t="s">
        <v>634</v>
      </c>
      <c r="G515" s="42"/>
      <c r="H515" s="42"/>
      <c r="I515" s="221"/>
      <c r="J515" s="42"/>
      <c r="K515" s="42"/>
      <c r="L515" s="46"/>
      <c r="M515" s="222"/>
      <c r="N515" s="223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137</v>
      </c>
      <c r="AU515" s="19" t="s">
        <v>87</v>
      </c>
    </row>
    <row r="516" s="13" customFormat="1">
      <c r="A516" s="13"/>
      <c r="B516" s="226"/>
      <c r="C516" s="227"/>
      <c r="D516" s="219" t="s">
        <v>139</v>
      </c>
      <c r="E516" s="228" t="s">
        <v>75</v>
      </c>
      <c r="F516" s="229" t="s">
        <v>619</v>
      </c>
      <c r="G516" s="227"/>
      <c r="H516" s="230">
        <v>7.5140000000000002</v>
      </c>
      <c r="I516" s="231"/>
      <c r="J516" s="227"/>
      <c r="K516" s="227"/>
      <c r="L516" s="232"/>
      <c r="M516" s="233"/>
      <c r="N516" s="234"/>
      <c r="O516" s="234"/>
      <c r="P516" s="234"/>
      <c r="Q516" s="234"/>
      <c r="R516" s="234"/>
      <c r="S516" s="234"/>
      <c r="T516" s="23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6" t="s">
        <v>139</v>
      </c>
      <c r="AU516" s="236" t="s">
        <v>87</v>
      </c>
      <c r="AV516" s="13" t="s">
        <v>87</v>
      </c>
      <c r="AW516" s="13" t="s">
        <v>38</v>
      </c>
      <c r="AX516" s="13" t="s">
        <v>85</v>
      </c>
      <c r="AY516" s="236" t="s">
        <v>126</v>
      </c>
    </row>
    <row r="517" s="2" customFormat="1" ht="21.75" customHeight="1">
      <c r="A517" s="40"/>
      <c r="B517" s="41"/>
      <c r="C517" s="206" t="s">
        <v>635</v>
      </c>
      <c r="D517" s="206" t="s">
        <v>128</v>
      </c>
      <c r="E517" s="207" t="s">
        <v>636</v>
      </c>
      <c r="F517" s="208" t="s">
        <v>637</v>
      </c>
      <c r="G517" s="209" t="s">
        <v>326</v>
      </c>
      <c r="H517" s="210">
        <v>18.867000000000001</v>
      </c>
      <c r="I517" s="211"/>
      <c r="J517" s="212">
        <f>ROUND(I517*H517,2)</f>
        <v>0</v>
      </c>
      <c r="K517" s="208" t="s">
        <v>132</v>
      </c>
      <c r="L517" s="46"/>
      <c r="M517" s="213" t="s">
        <v>75</v>
      </c>
      <c r="N517" s="214" t="s">
        <v>47</v>
      </c>
      <c r="O517" s="86"/>
      <c r="P517" s="215">
        <f>O517*H517</f>
        <v>0</v>
      </c>
      <c r="Q517" s="215">
        <v>0</v>
      </c>
      <c r="R517" s="215">
        <f>Q517*H517</f>
        <v>0</v>
      </c>
      <c r="S517" s="215">
        <v>0</v>
      </c>
      <c r="T517" s="216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17" t="s">
        <v>133</v>
      </c>
      <c r="AT517" s="217" t="s">
        <v>128</v>
      </c>
      <c r="AU517" s="217" t="s">
        <v>87</v>
      </c>
      <c r="AY517" s="19" t="s">
        <v>126</v>
      </c>
      <c r="BE517" s="218">
        <f>IF(N517="základní",J517,0)</f>
        <v>0</v>
      </c>
      <c r="BF517" s="218">
        <f>IF(N517="snížená",J517,0)</f>
        <v>0</v>
      </c>
      <c r="BG517" s="218">
        <f>IF(N517="zákl. přenesená",J517,0)</f>
        <v>0</v>
      </c>
      <c r="BH517" s="218">
        <f>IF(N517="sníž. přenesená",J517,0)</f>
        <v>0</v>
      </c>
      <c r="BI517" s="218">
        <f>IF(N517="nulová",J517,0)</f>
        <v>0</v>
      </c>
      <c r="BJ517" s="19" t="s">
        <v>85</v>
      </c>
      <c r="BK517" s="218">
        <f>ROUND(I517*H517,2)</f>
        <v>0</v>
      </c>
      <c r="BL517" s="19" t="s">
        <v>133</v>
      </c>
      <c r="BM517" s="217" t="s">
        <v>638</v>
      </c>
    </row>
    <row r="518" s="2" customFormat="1">
      <c r="A518" s="40"/>
      <c r="B518" s="41"/>
      <c r="C518" s="42"/>
      <c r="D518" s="219" t="s">
        <v>135</v>
      </c>
      <c r="E518" s="42"/>
      <c r="F518" s="220" t="s">
        <v>639</v>
      </c>
      <c r="G518" s="42"/>
      <c r="H518" s="42"/>
      <c r="I518" s="221"/>
      <c r="J518" s="42"/>
      <c r="K518" s="42"/>
      <c r="L518" s="46"/>
      <c r="M518" s="222"/>
      <c r="N518" s="223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135</v>
      </c>
      <c r="AU518" s="19" t="s">
        <v>87</v>
      </c>
    </row>
    <row r="519" s="2" customFormat="1">
      <c r="A519" s="40"/>
      <c r="B519" s="41"/>
      <c r="C519" s="42"/>
      <c r="D519" s="224" t="s">
        <v>137</v>
      </c>
      <c r="E519" s="42"/>
      <c r="F519" s="225" t="s">
        <v>640</v>
      </c>
      <c r="G519" s="42"/>
      <c r="H519" s="42"/>
      <c r="I519" s="221"/>
      <c r="J519" s="42"/>
      <c r="K519" s="42"/>
      <c r="L519" s="46"/>
      <c r="M519" s="222"/>
      <c r="N519" s="223"/>
      <c r="O519" s="86"/>
      <c r="P519" s="86"/>
      <c r="Q519" s="86"/>
      <c r="R519" s="86"/>
      <c r="S519" s="86"/>
      <c r="T519" s="87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137</v>
      </c>
      <c r="AU519" s="19" t="s">
        <v>87</v>
      </c>
    </row>
    <row r="520" s="13" customFormat="1">
      <c r="A520" s="13"/>
      <c r="B520" s="226"/>
      <c r="C520" s="227"/>
      <c r="D520" s="219" t="s">
        <v>139</v>
      </c>
      <c r="E520" s="228" t="s">
        <v>75</v>
      </c>
      <c r="F520" s="229" t="s">
        <v>620</v>
      </c>
      <c r="G520" s="227"/>
      <c r="H520" s="230">
        <v>18.867000000000001</v>
      </c>
      <c r="I520" s="231"/>
      <c r="J520" s="227"/>
      <c r="K520" s="227"/>
      <c r="L520" s="232"/>
      <c r="M520" s="233"/>
      <c r="N520" s="234"/>
      <c r="O520" s="234"/>
      <c r="P520" s="234"/>
      <c r="Q520" s="234"/>
      <c r="R520" s="234"/>
      <c r="S520" s="234"/>
      <c r="T520" s="235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6" t="s">
        <v>139</v>
      </c>
      <c r="AU520" s="236" t="s">
        <v>87</v>
      </c>
      <c r="AV520" s="13" t="s">
        <v>87</v>
      </c>
      <c r="AW520" s="13" t="s">
        <v>38</v>
      </c>
      <c r="AX520" s="13" t="s">
        <v>85</v>
      </c>
      <c r="AY520" s="236" t="s">
        <v>126</v>
      </c>
    </row>
    <row r="521" s="2" customFormat="1" ht="16.5" customHeight="1">
      <c r="A521" s="40"/>
      <c r="B521" s="41"/>
      <c r="C521" s="206" t="s">
        <v>641</v>
      </c>
      <c r="D521" s="206" t="s">
        <v>128</v>
      </c>
      <c r="E521" s="207" t="s">
        <v>642</v>
      </c>
      <c r="F521" s="208" t="s">
        <v>325</v>
      </c>
      <c r="G521" s="209" t="s">
        <v>326</v>
      </c>
      <c r="H521" s="210">
        <v>9.5239999999999991</v>
      </c>
      <c r="I521" s="211"/>
      <c r="J521" s="212">
        <f>ROUND(I521*H521,2)</f>
        <v>0</v>
      </c>
      <c r="K521" s="208" t="s">
        <v>132</v>
      </c>
      <c r="L521" s="46"/>
      <c r="M521" s="213" t="s">
        <v>75</v>
      </c>
      <c r="N521" s="214" t="s">
        <v>47</v>
      </c>
      <c r="O521" s="86"/>
      <c r="P521" s="215">
        <f>O521*H521</f>
        <v>0</v>
      </c>
      <c r="Q521" s="215">
        <v>0</v>
      </c>
      <c r="R521" s="215">
        <f>Q521*H521</f>
        <v>0</v>
      </c>
      <c r="S521" s="215">
        <v>0</v>
      </c>
      <c r="T521" s="216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17" t="s">
        <v>133</v>
      </c>
      <c r="AT521" s="217" t="s">
        <v>128</v>
      </c>
      <c r="AU521" s="217" t="s">
        <v>87</v>
      </c>
      <c r="AY521" s="19" t="s">
        <v>126</v>
      </c>
      <c r="BE521" s="218">
        <f>IF(N521="základní",J521,0)</f>
        <v>0</v>
      </c>
      <c r="BF521" s="218">
        <f>IF(N521="snížená",J521,0)</f>
        <v>0</v>
      </c>
      <c r="BG521" s="218">
        <f>IF(N521="zákl. přenesená",J521,0)</f>
        <v>0</v>
      </c>
      <c r="BH521" s="218">
        <f>IF(N521="sníž. přenesená",J521,0)</f>
        <v>0</v>
      </c>
      <c r="BI521" s="218">
        <f>IF(N521="nulová",J521,0)</f>
        <v>0</v>
      </c>
      <c r="BJ521" s="19" t="s">
        <v>85</v>
      </c>
      <c r="BK521" s="218">
        <f>ROUND(I521*H521,2)</f>
        <v>0</v>
      </c>
      <c r="BL521" s="19" t="s">
        <v>133</v>
      </c>
      <c r="BM521" s="217" t="s">
        <v>643</v>
      </c>
    </row>
    <row r="522" s="2" customFormat="1">
      <c r="A522" s="40"/>
      <c r="B522" s="41"/>
      <c r="C522" s="42"/>
      <c r="D522" s="219" t="s">
        <v>135</v>
      </c>
      <c r="E522" s="42"/>
      <c r="F522" s="220" t="s">
        <v>328</v>
      </c>
      <c r="G522" s="42"/>
      <c r="H522" s="42"/>
      <c r="I522" s="221"/>
      <c r="J522" s="42"/>
      <c r="K522" s="42"/>
      <c r="L522" s="46"/>
      <c r="M522" s="222"/>
      <c r="N522" s="223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135</v>
      </c>
      <c r="AU522" s="19" t="s">
        <v>87</v>
      </c>
    </row>
    <row r="523" s="2" customFormat="1">
      <c r="A523" s="40"/>
      <c r="B523" s="41"/>
      <c r="C523" s="42"/>
      <c r="D523" s="224" t="s">
        <v>137</v>
      </c>
      <c r="E523" s="42"/>
      <c r="F523" s="225" t="s">
        <v>644</v>
      </c>
      <c r="G523" s="42"/>
      <c r="H523" s="42"/>
      <c r="I523" s="221"/>
      <c r="J523" s="42"/>
      <c r="K523" s="42"/>
      <c r="L523" s="46"/>
      <c r="M523" s="222"/>
      <c r="N523" s="223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137</v>
      </c>
      <c r="AU523" s="19" t="s">
        <v>87</v>
      </c>
    </row>
    <row r="524" s="13" customFormat="1">
      <c r="A524" s="13"/>
      <c r="B524" s="226"/>
      <c r="C524" s="227"/>
      <c r="D524" s="219" t="s">
        <v>139</v>
      </c>
      <c r="E524" s="228" t="s">
        <v>75</v>
      </c>
      <c r="F524" s="229" t="s">
        <v>605</v>
      </c>
      <c r="G524" s="227"/>
      <c r="H524" s="230">
        <v>9.5239999999999991</v>
      </c>
      <c r="I524" s="231"/>
      <c r="J524" s="227"/>
      <c r="K524" s="227"/>
      <c r="L524" s="232"/>
      <c r="M524" s="233"/>
      <c r="N524" s="234"/>
      <c r="O524" s="234"/>
      <c r="P524" s="234"/>
      <c r="Q524" s="234"/>
      <c r="R524" s="234"/>
      <c r="S524" s="234"/>
      <c r="T524" s="23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6" t="s">
        <v>139</v>
      </c>
      <c r="AU524" s="236" t="s">
        <v>87</v>
      </c>
      <c r="AV524" s="13" t="s">
        <v>87</v>
      </c>
      <c r="AW524" s="13" t="s">
        <v>38</v>
      </c>
      <c r="AX524" s="13" t="s">
        <v>85</v>
      </c>
      <c r="AY524" s="236" t="s">
        <v>126</v>
      </c>
    </row>
    <row r="525" s="12" customFormat="1" ht="22.8" customHeight="1">
      <c r="A525" s="12"/>
      <c r="B525" s="190"/>
      <c r="C525" s="191"/>
      <c r="D525" s="192" t="s">
        <v>76</v>
      </c>
      <c r="E525" s="204" t="s">
        <v>645</v>
      </c>
      <c r="F525" s="204" t="s">
        <v>646</v>
      </c>
      <c r="G525" s="191"/>
      <c r="H525" s="191"/>
      <c r="I525" s="194"/>
      <c r="J525" s="205">
        <f>BK525</f>
        <v>0</v>
      </c>
      <c r="K525" s="191"/>
      <c r="L525" s="196"/>
      <c r="M525" s="197"/>
      <c r="N525" s="198"/>
      <c r="O525" s="198"/>
      <c r="P525" s="199">
        <f>SUM(P526:P529)</f>
        <v>0</v>
      </c>
      <c r="Q525" s="198"/>
      <c r="R525" s="199">
        <f>SUM(R526:R529)</f>
        <v>0</v>
      </c>
      <c r="S525" s="198"/>
      <c r="T525" s="200">
        <f>SUM(T526:T529)</f>
        <v>0</v>
      </c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R525" s="201" t="s">
        <v>85</v>
      </c>
      <c r="AT525" s="202" t="s">
        <v>76</v>
      </c>
      <c r="AU525" s="202" t="s">
        <v>85</v>
      </c>
      <c r="AY525" s="201" t="s">
        <v>126</v>
      </c>
      <c r="BK525" s="203">
        <f>SUM(BK526:BK529)</f>
        <v>0</v>
      </c>
    </row>
    <row r="526" s="2" customFormat="1" ht="16.5" customHeight="1">
      <c r="A526" s="40"/>
      <c r="B526" s="41"/>
      <c r="C526" s="206" t="s">
        <v>647</v>
      </c>
      <c r="D526" s="206" t="s">
        <v>128</v>
      </c>
      <c r="E526" s="207" t="s">
        <v>648</v>
      </c>
      <c r="F526" s="208" t="s">
        <v>649</v>
      </c>
      <c r="G526" s="209" t="s">
        <v>326</v>
      </c>
      <c r="H526" s="210">
        <v>9.9380000000000006</v>
      </c>
      <c r="I526" s="211"/>
      <c r="J526" s="212">
        <f>ROUND(I526*H526,2)</f>
        <v>0</v>
      </c>
      <c r="K526" s="208" t="s">
        <v>132</v>
      </c>
      <c r="L526" s="46"/>
      <c r="M526" s="213" t="s">
        <v>75</v>
      </c>
      <c r="N526" s="214" t="s">
        <v>47</v>
      </c>
      <c r="O526" s="86"/>
      <c r="P526" s="215">
        <f>O526*H526</f>
        <v>0</v>
      </c>
      <c r="Q526" s="215">
        <v>0</v>
      </c>
      <c r="R526" s="215">
        <f>Q526*H526</f>
        <v>0</v>
      </c>
      <c r="S526" s="215">
        <v>0</v>
      </c>
      <c r="T526" s="216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17" t="s">
        <v>133</v>
      </c>
      <c r="AT526" s="217" t="s">
        <v>128</v>
      </c>
      <c r="AU526" s="217" t="s">
        <v>87</v>
      </c>
      <c r="AY526" s="19" t="s">
        <v>126</v>
      </c>
      <c r="BE526" s="218">
        <f>IF(N526="základní",J526,0)</f>
        <v>0</v>
      </c>
      <c r="BF526" s="218">
        <f>IF(N526="snížená",J526,0)</f>
        <v>0</v>
      </c>
      <c r="BG526" s="218">
        <f>IF(N526="zákl. přenesená",J526,0)</f>
        <v>0</v>
      </c>
      <c r="BH526" s="218">
        <f>IF(N526="sníž. přenesená",J526,0)</f>
        <v>0</v>
      </c>
      <c r="BI526" s="218">
        <f>IF(N526="nulová",J526,0)</f>
        <v>0</v>
      </c>
      <c r="BJ526" s="19" t="s">
        <v>85</v>
      </c>
      <c r="BK526" s="218">
        <f>ROUND(I526*H526,2)</f>
        <v>0</v>
      </c>
      <c r="BL526" s="19" t="s">
        <v>133</v>
      </c>
      <c r="BM526" s="217" t="s">
        <v>650</v>
      </c>
    </row>
    <row r="527" s="2" customFormat="1">
      <c r="A527" s="40"/>
      <c r="B527" s="41"/>
      <c r="C527" s="42"/>
      <c r="D527" s="219" t="s">
        <v>135</v>
      </c>
      <c r="E527" s="42"/>
      <c r="F527" s="220" t="s">
        <v>651</v>
      </c>
      <c r="G527" s="42"/>
      <c r="H527" s="42"/>
      <c r="I527" s="221"/>
      <c r="J527" s="42"/>
      <c r="K527" s="42"/>
      <c r="L527" s="46"/>
      <c r="M527" s="222"/>
      <c r="N527" s="223"/>
      <c r="O527" s="86"/>
      <c r="P527" s="86"/>
      <c r="Q527" s="86"/>
      <c r="R527" s="86"/>
      <c r="S527" s="86"/>
      <c r="T527" s="87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135</v>
      </c>
      <c r="AU527" s="19" t="s">
        <v>87</v>
      </c>
    </row>
    <row r="528" s="2" customFormat="1">
      <c r="A528" s="40"/>
      <c r="B528" s="41"/>
      <c r="C528" s="42"/>
      <c r="D528" s="224" t="s">
        <v>137</v>
      </c>
      <c r="E528" s="42"/>
      <c r="F528" s="225" t="s">
        <v>652</v>
      </c>
      <c r="G528" s="42"/>
      <c r="H528" s="42"/>
      <c r="I528" s="221"/>
      <c r="J528" s="42"/>
      <c r="K528" s="42"/>
      <c r="L528" s="46"/>
      <c r="M528" s="222"/>
      <c r="N528" s="223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137</v>
      </c>
      <c r="AU528" s="19" t="s">
        <v>87</v>
      </c>
    </row>
    <row r="529" s="2" customFormat="1">
      <c r="A529" s="40"/>
      <c r="B529" s="41"/>
      <c r="C529" s="42"/>
      <c r="D529" s="219" t="s">
        <v>169</v>
      </c>
      <c r="E529" s="42"/>
      <c r="F529" s="248" t="s">
        <v>653</v>
      </c>
      <c r="G529" s="42"/>
      <c r="H529" s="42"/>
      <c r="I529" s="221"/>
      <c r="J529" s="42"/>
      <c r="K529" s="42"/>
      <c r="L529" s="46"/>
      <c r="M529" s="280"/>
      <c r="N529" s="281"/>
      <c r="O529" s="282"/>
      <c r="P529" s="282"/>
      <c r="Q529" s="282"/>
      <c r="R529" s="282"/>
      <c r="S529" s="282"/>
      <c r="T529" s="283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9" t="s">
        <v>169</v>
      </c>
      <c r="AU529" s="19" t="s">
        <v>87</v>
      </c>
    </row>
    <row r="530" s="2" customFormat="1" ht="6.96" customHeight="1">
      <c r="A530" s="40"/>
      <c r="B530" s="61"/>
      <c r="C530" s="62"/>
      <c r="D530" s="62"/>
      <c r="E530" s="62"/>
      <c r="F530" s="62"/>
      <c r="G530" s="62"/>
      <c r="H530" s="62"/>
      <c r="I530" s="62"/>
      <c r="J530" s="62"/>
      <c r="K530" s="62"/>
      <c r="L530" s="46"/>
      <c r="M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</row>
  </sheetData>
  <sheetProtection sheet="1" autoFilter="0" formatColumns="0" formatRows="0" objects="1" scenarios="1" spinCount="100000" saltValue="Skp77wSLJEqEVDz6RHb0Pr52fPyLiq61lMTwgzMU/jAnwDgf1AKHqv98oZz90T48AXJd4EqIbwRAEtatzqbftQ==" hashValue="hWTu/A9EvUaoVjuBDoEVCAbE/z9LMVTVKbJOQ723cSsSBeU3/v7KywQ2sd4KgflV46Hku5eHLAJwJ4XE+CKCFA==" algorithmName="SHA-512" password="CC35"/>
  <autoFilter ref="C88:K529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1_02/113107322"/>
    <hyperlink ref="F100" r:id="rId2" display="https://podminky.urs.cz/item/CS_URS_2021_02/113107341"/>
    <hyperlink ref="F106" r:id="rId3" display="https://podminky.urs.cz/item/CS_URS_2021_02/113107342"/>
    <hyperlink ref="F117" r:id="rId4" display="https://podminky.urs.cz/item/CS_URS_2021_02/119001401"/>
    <hyperlink ref="F121" r:id="rId5" display="https://podminky.urs.cz/item/CS_URS_2021_02/119001405"/>
    <hyperlink ref="F124" r:id="rId6" display="https://podminky.urs.cz/item/CS_URS_2021_02/119001421"/>
    <hyperlink ref="F127" r:id="rId7" display="https://podminky.urs.cz/item/CS_URS_2021_02/132212111"/>
    <hyperlink ref="F136" r:id="rId8" display="https://podminky.urs.cz/item/CS_URS_2021_02/132212211"/>
    <hyperlink ref="F145" r:id="rId9" display="https://podminky.urs.cz/item/CS_URS_2021_01/132254101"/>
    <hyperlink ref="F155" r:id="rId10" display="https://podminky.urs.cz/item/CS_URS_2021_02/132254201"/>
    <hyperlink ref="F164" r:id="rId11" display="https://podminky.urs.cz/item/CS_URS_2021_02/132312111"/>
    <hyperlink ref="F173" r:id="rId12" display="https://podminky.urs.cz/item/CS_URS_2021_02/132312211"/>
    <hyperlink ref="F182" r:id="rId13" display="https://podminky.urs.cz/item/CS_URS_2021_01/132354101"/>
    <hyperlink ref="F192" r:id="rId14" display="https://podminky.urs.cz/item/CS_URS_2021_02/132354201"/>
    <hyperlink ref="F201" r:id="rId15" display="https://podminky.urs.cz/item/CS_URS_2021_02/132412111"/>
    <hyperlink ref="F210" r:id="rId16" display="https://podminky.urs.cz/item/CS_URS_2021_02/132412211"/>
    <hyperlink ref="F219" r:id="rId17" display="https://podminky.urs.cz/item/CS_URS_2021_02/132454101"/>
    <hyperlink ref="F228" r:id="rId18" display="https://podminky.urs.cz/item/CS_URS_2021_02/132454201"/>
    <hyperlink ref="F237" r:id="rId19" display="https://podminky.urs.cz/item/CS_URS_2021_02/151101102"/>
    <hyperlink ref="F243" r:id="rId20" display="https://podminky.urs.cz/item/CS_URS_2021_02/151101112"/>
    <hyperlink ref="F246" r:id="rId21" display="https://podminky.urs.cz/item/CS_URS_2021_02/162351123"/>
    <hyperlink ref="F254" r:id="rId22" display="https://podminky.urs.cz/item/CS_URS_2021_02/162751115"/>
    <hyperlink ref="F268" r:id="rId23" display="https://podminky.urs.cz/item/CS_URS_2021_02/162751135"/>
    <hyperlink ref="F283" r:id="rId24" display="https://podminky.urs.cz/item/CS_URS_2021_02/167151102"/>
    <hyperlink ref="F287" r:id="rId25" display="https://podminky.urs.cz/item/CS_URS_2021_02/171151103"/>
    <hyperlink ref="F292" r:id="rId26" display="https://podminky.urs.cz/item/CS_URS_2021_02/1712012-kam"/>
    <hyperlink ref="F297" r:id="rId27" display="https://podminky.urs.cz/item/CS_URS_2021_02/171251201"/>
    <hyperlink ref="F301" r:id="rId28" display="https://podminky.urs.cz/item/CS_URS_2021_02/174101101"/>
    <hyperlink ref="F319" r:id="rId29" display="https://podminky.urs.cz/item/CS_URS_2021_02/58344171"/>
    <hyperlink ref="F323" r:id="rId30" display="https://podminky.urs.cz/item/CS_URS_2021_02/174151101"/>
    <hyperlink ref="F326" r:id="rId31" display="https://podminky.urs.cz/item/CS_URS_2021_02/175151101"/>
    <hyperlink ref="F334" r:id="rId32" display="https://podminky.urs.cz/item/CS_URS_2021_02/583373030"/>
    <hyperlink ref="F341" r:id="rId33" display="https://podminky.urs.cz/item/CS_URS_2021_02/212751101"/>
    <hyperlink ref="F349" r:id="rId34" display="https://podminky.urs.cz/item/CS_URS_2021_02/359901111"/>
    <hyperlink ref="F357" r:id="rId35" display="https://podminky.urs.cz/item/CS_URS_2021_02/451541111"/>
    <hyperlink ref="F363" r:id="rId36" display="https://podminky.urs.cz/item/CS_URS_2021_02/452312131"/>
    <hyperlink ref="F372" r:id="rId37" display="https://podminky.urs.cz/item/CS_URS_2021_02/452321131"/>
    <hyperlink ref="F378" r:id="rId38" display="https://podminky.urs.cz/item/CS_URS_2021_02/452351101.1"/>
    <hyperlink ref="F385" r:id="rId39" display="https://podminky.urs.cz/item/CS_URS_2021_02/452368211"/>
    <hyperlink ref="F390" r:id="rId40" display="https://podminky.urs.cz/item/CS_URS_2021_02/564861111"/>
    <hyperlink ref="F396" r:id="rId41" display="https://podminky.urs.cz/item/CS_URS_2021_02/565155111"/>
    <hyperlink ref="F402" r:id="rId42" display="https://podminky.urs.cz/item/CS_URS_2021_02/567122112"/>
    <hyperlink ref="F408" r:id="rId43" display="https://podminky.urs.cz/item/CS_URS_2021_02/573211112"/>
    <hyperlink ref="F414" r:id="rId44" display="https://podminky.urs.cz/item/CS_URS_2021_02/577134131"/>
    <hyperlink ref="F421" r:id="rId45" display="https://podminky.urs.cz/item/CS_URS_2021_02/831312121"/>
    <hyperlink ref="F425" r:id="rId46" display="https://podminky.urs.cz/item/CS_URS_2021_02/59710675"/>
    <hyperlink ref="F430" r:id="rId47" display="https://podminky.urs.cz/item/CS_URS_2021_02/831352121"/>
    <hyperlink ref="F433" r:id="rId48" display="https://podminky.urs.cz/item/CS_URS_2021_02/59710703"/>
    <hyperlink ref="F437" r:id="rId49" display="https://podminky.urs.cz/item/CS_URS_2021_02/877315211"/>
    <hyperlink ref="F440" r:id="rId50" display="https://podminky.urs.cz/item/CS_URS_2021_02/28611528"/>
    <hyperlink ref="F443" r:id="rId51" display="https://podminky.urs.cz/item/CS_URS_2021_02/877355211"/>
    <hyperlink ref="F446" r:id="rId52" display="https://podminky.urs.cz/item/CS_URS_2021_02/28611530"/>
    <hyperlink ref="F449" r:id="rId53" display="https://podminky.urs.cz/item/CS_URS_2021_02/892312121"/>
    <hyperlink ref="F453" r:id="rId54" display="https://podminky.urs.cz/item/CS_URS_2021_02/892352121"/>
    <hyperlink ref="F456" r:id="rId55" display="https://podminky.urs.cz/item/CS_URS_2021_02/894812001"/>
    <hyperlink ref="F459" r:id="rId56" display="https://podminky.urs.cz/item/CS_URS_2021_02/894812006"/>
    <hyperlink ref="F462" r:id="rId57" display="https://podminky.urs.cz/item/CS_URS_2021_02/894812033"/>
    <hyperlink ref="F465" r:id="rId58" display="https://podminky.urs.cz/item/CS_URS_2021_02/894812041"/>
    <hyperlink ref="F468" r:id="rId59" display="https://podminky.urs.cz/item/CS_URS_2021_02/894812063"/>
    <hyperlink ref="F474" r:id="rId60" display="https://podminky.urs.cz/item/CS_URS_2021_02/919112232"/>
    <hyperlink ref="F479" r:id="rId61" display="https://podminky.urs.cz/item/CS_URS_2021_02/919121131"/>
    <hyperlink ref="F482" r:id="rId62" display="https://podminky.urs.cz/item/CS_URS_2021_02/919735111"/>
    <hyperlink ref="F487" r:id="rId63" display="https://podminky.urs.cz/item/CS_URS_2021_02/919735112"/>
    <hyperlink ref="F492" r:id="rId64" display="https://podminky.urs.cz/item/CS_URS_2021_02/997221551"/>
    <hyperlink ref="F497" r:id="rId65" display="https://podminky.urs.cz/item/CS_URS_2021_02/997221559"/>
    <hyperlink ref="F501" r:id="rId66" display="https://podminky.urs.cz/item/CS_URS_2021_02/997221561"/>
    <hyperlink ref="F508" r:id="rId67" display="https://podminky.urs.cz/item/CS_URS_2021_02/997221569"/>
    <hyperlink ref="F515" r:id="rId68" display="https://podminky.urs.cz/item/CS_URS_2021_02/9972216-bet"/>
    <hyperlink ref="F519" r:id="rId69" display="https://podminky.urs.cz/item/CS_URS_2021_02/9972216-asf"/>
    <hyperlink ref="F523" r:id="rId70" display="https://podminky.urs.cz/item/CS_URS_2021_02/9972216-kam"/>
    <hyperlink ref="F528" r:id="rId71" display="https://podminky.urs.cz/item/CS_URS_2021_02/99827510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7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87</v>
      </c>
    </row>
    <row r="4" s="1" customFormat="1" ht="24.96" customHeight="1">
      <c r="B4" s="22"/>
      <c r="D4" s="132" t="s">
        <v>94</v>
      </c>
      <c r="L4" s="22"/>
      <c r="M4" s="13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34" t="s">
        <v>16</v>
      </c>
      <c r="L6" s="22"/>
    </row>
    <row r="7" s="1" customFormat="1" ht="16.5" customHeight="1">
      <c r="B7" s="22"/>
      <c r="E7" s="135" t="str">
        <f>'Rekapitulace stavby'!K6</f>
        <v>Volgogradská ulice, Liberec, Prodloužení splaškové kanalizace</v>
      </c>
      <c r="F7" s="134"/>
      <c r="G7" s="134"/>
      <c r="H7" s="134"/>
      <c r="L7" s="22"/>
    </row>
    <row r="8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654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75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21. 10. 2021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">
        <v>28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34" t="s">
        <v>30</v>
      </c>
      <c r="J15" s="138" t="s">
        <v>31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32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30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34</v>
      </c>
      <c r="E20" s="40"/>
      <c r="F20" s="40"/>
      <c r="G20" s="40"/>
      <c r="H20" s="40"/>
      <c r="I20" s="134" t="s">
        <v>27</v>
      </c>
      <c r="J20" s="138" t="s">
        <v>35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36</v>
      </c>
      <c r="F21" s="40"/>
      <c r="G21" s="40"/>
      <c r="H21" s="40"/>
      <c r="I21" s="134" t="s">
        <v>30</v>
      </c>
      <c r="J21" s="138" t="s">
        <v>37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39</v>
      </c>
      <c r="E23" s="40"/>
      <c r="F23" s="40"/>
      <c r="G23" s="40"/>
      <c r="H23" s="40"/>
      <c r="I23" s="134" t="s">
        <v>27</v>
      </c>
      <c r="J23" s="138" t="s">
        <v>35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36</v>
      </c>
      <c r="F24" s="40"/>
      <c r="G24" s="40"/>
      <c r="H24" s="40"/>
      <c r="I24" s="134" t="s">
        <v>30</v>
      </c>
      <c r="J24" s="138" t="s">
        <v>37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0"/>
      <c r="B27" s="141"/>
      <c r="C27" s="140"/>
      <c r="D27" s="140"/>
      <c r="E27" s="142" t="s">
        <v>75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ROUND(J89,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ROUND((SUM(BE89:BE565)),  2)</f>
        <v>0</v>
      </c>
      <c r="G33" s="40"/>
      <c r="H33" s="40"/>
      <c r="I33" s="150">
        <v>0.20999999999999999</v>
      </c>
      <c r="J33" s="149">
        <f>ROUND(((SUM(BE89:BE565))*I33),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48</v>
      </c>
      <c r="F34" s="149">
        <f>ROUND((SUM(BF89:BF565)),  2)</f>
        <v>0</v>
      </c>
      <c r="G34" s="40"/>
      <c r="H34" s="40"/>
      <c r="I34" s="150">
        <v>0.14999999999999999</v>
      </c>
      <c r="J34" s="149">
        <f>ROUND(((SUM(BF89:BF565))*I34),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49</v>
      </c>
      <c r="F35" s="149">
        <f>ROUND((SUM(BG89:BG565)),  2)</f>
        <v>0</v>
      </c>
      <c r="G35" s="40"/>
      <c r="H35" s="40"/>
      <c r="I35" s="150">
        <v>0.20999999999999999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50</v>
      </c>
      <c r="F36" s="149">
        <f>ROUND((SUM(BH89:BH565)),  2)</f>
        <v>0</v>
      </c>
      <c r="G36" s="40"/>
      <c r="H36" s="40"/>
      <c r="I36" s="150">
        <v>0.14999999999999999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51</v>
      </c>
      <c r="F37" s="149">
        <f>ROUND((SUM(BI89:BI565)),  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97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2" t="str">
        <f>E7</f>
        <v>Volgogradská ulice, Liberec, Prodloužení splaškové kanalizace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02 - SO 310.2 - splaškové kanalizační přípojky - II.etapa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22</v>
      </c>
      <c r="D52" s="42"/>
      <c r="E52" s="42"/>
      <c r="F52" s="29" t="str">
        <f>F12</f>
        <v>Liberec</v>
      </c>
      <c r="G52" s="42"/>
      <c r="H52" s="42"/>
      <c r="I52" s="34" t="s">
        <v>24</v>
      </c>
      <c r="J52" s="74" t="str">
        <f>IF(J12="","",J12)</f>
        <v>21. 10. 2021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Statutární město Liberec</v>
      </c>
      <c r="G54" s="42"/>
      <c r="H54" s="42"/>
      <c r="I54" s="34" t="s">
        <v>34</v>
      </c>
      <c r="J54" s="38" t="str">
        <f>E21</f>
        <v>SNOWPLAN,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25.6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SNOWPLAN, spol. s 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3" t="s">
        <v>98</v>
      </c>
      <c r="D57" s="164"/>
      <c r="E57" s="164"/>
      <c r="F57" s="164"/>
      <c r="G57" s="164"/>
      <c r="H57" s="164"/>
      <c r="I57" s="164"/>
      <c r="J57" s="165" t="s">
        <v>99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100</v>
      </c>
    </row>
    <row r="60" s="9" customFormat="1" ht="24.96" customHeight="1">
      <c r="A60" s="9"/>
      <c r="B60" s="167"/>
      <c r="C60" s="168"/>
      <c r="D60" s="169" t="s">
        <v>101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3"/>
      <c r="C61" s="174"/>
      <c r="D61" s="175" t="s">
        <v>102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3"/>
      <c r="C62" s="174"/>
      <c r="D62" s="175" t="s">
        <v>103</v>
      </c>
      <c r="E62" s="176"/>
      <c r="F62" s="176"/>
      <c r="G62" s="176"/>
      <c r="H62" s="176"/>
      <c r="I62" s="176"/>
      <c r="J62" s="177">
        <f>J362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3"/>
      <c r="C63" s="174"/>
      <c r="D63" s="175" t="s">
        <v>104</v>
      </c>
      <c r="E63" s="176"/>
      <c r="F63" s="176"/>
      <c r="G63" s="176"/>
      <c r="H63" s="176"/>
      <c r="I63" s="176"/>
      <c r="J63" s="177">
        <f>J370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3"/>
      <c r="C64" s="174"/>
      <c r="D64" s="175" t="s">
        <v>105</v>
      </c>
      <c r="E64" s="176"/>
      <c r="F64" s="176"/>
      <c r="G64" s="176"/>
      <c r="H64" s="176"/>
      <c r="I64" s="176"/>
      <c r="J64" s="177">
        <f>J378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3"/>
      <c r="C65" s="174"/>
      <c r="D65" s="175" t="s">
        <v>106</v>
      </c>
      <c r="E65" s="176"/>
      <c r="F65" s="176"/>
      <c r="G65" s="176"/>
      <c r="H65" s="176"/>
      <c r="I65" s="176"/>
      <c r="J65" s="177">
        <f>J411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3"/>
      <c r="C66" s="174"/>
      <c r="D66" s="175" t="s">
        <v>107</v>
      </c>
      <c r="E66" s="176"/>
      <c r="F66" s="176"/>
      <c r="G66" s="176"/>
      <c r="H66" s="176"/>
      <c r="I66" s="176"/>
      <c r="J66" s="177">
        <f>J452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3"/>
      <c r="C67" s="174"/>
      <c r="D67" s="175" t="s">
        <v>108</v>
      </c>
      <c r="E67" s="176"/>
      <c r="F67" s="176"/>
      <c r="G67" s="176"/>
      <c r="H67" s="176"/>
      <c r="I67" s="176"/>
      <c r="J67" s="177">
        <f>J505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3"/>
      <c r="C68" s="174"/>
      <c r="D68" s="175" t="s">
        <v>109</v>
      </c>
      <c r="E68" s="176"/>
      <c r="F68" s="176"/>
      <c r="G68" s="176"/>
      <c r="H68" s="176"/>
      <c r="I68" s="176"/>
      <c r="J68" s="177">
        <f>J525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3"/>
      <c r="C69" s="174"/>
      <c r="D69" s="175" t="s">
        <v>110</v>
      </c>
      <c r="E69" s="176"/>
      <c r="F69" s="176"/>
      <c r="G69" s="176"/>
      <c r="H69" s="176"/>
      <c r="I69" s="176"/>
      <c r="J69" s="177">
        <f>J561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="2" customFormat="1" ht="6.96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24.96" customHeight="1">
      <c r="A76" s="40"/>
      <c r="B76" s="41"/>
      <c r="C76" s="25" t="s">
        <v>111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6.5" customHeight="1">
      <c r="A79" s="40"/>
      <c r="B79" s="41"/>
      <c r="C79" s="42"/>
      <c r="D79" s="42"/>
      <c r="E79" s="162" t="str">
        <f>E7</f>
        <v>Volgogradská ulice, Liberec, Prodloužení splaškové kanalizace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95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71" t="str">
        <f>E9</f>
        <v>02 - SO 310.2 - splaškové kanalizační přípojky - II.etapa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22</v>
      </c>
      <c r="D83" s="42"/>
      <c r="E83" s="42"/>
      <c r="F83" s="29" t="str">
        <f>F12</f>
        <v>Liberec</v>
      </c>
      <c r="G83" s="42"/>
      <c r="H83" s="42"/>
      <c r="I83" s="34" t="s">
        <v>24</v>
      </c>
      <c r="J83" s="74" t="str">
        <f>IF(J12="","",J12)</f>
        <v>21. 10. 2021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6.96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25.65" customHeight="1">
      <c r="A85" s="40"/>
      <c r="B85" s="41"/>
      <c r="C85" s="34" t="s">
        <v>26</v>
      </c>
      <c r="D85" s="42"/>
      <c r="E85" s="42"/>
      <c r="F85" s="29" t="str">
        <f>E15</f>
        <v>Statutární město Liberec</v>
      </c>
      <c r="G85" s="42"/>
      <c r="H85" s="42"/>
      <c r="I85" s="34" t="s">
        <v>34</v>
      </c>
      <c r="J85" s="38" t="str">
        <f>E21</f>
        <v>SNOWPLAN, spol. s r.o.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25.65" customHeight="1">
      <c r="A86" s="40"/>
      <c r="B86" s="41"/>
      <c r="C86" s="34" t="s">
        <v>32</v>
      </c>
      <c r="D86" s="42"/>
      <c r="E86" s="42"/>
      <c r="F86" s="29" t="str">
        <f>IF(E18="","",E18)</f>
        <v>Vyplň údaj</v>
      </c>
      <c r="G86" s="42"/>
      <c r="H86" s="42"/>
      <c r="I86" s="34" t="s">
        <v>39</v>
      </c>
      <c r="J86" s="38" t="str">
        <f>E24</f>
        <v>SNOWPLAN, spol. s r.o.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0.32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11" customFormat="1" ht="29.28" customHeight="1">
      <c r="A88" s="179"/>
      <c r="B88" s="180"/>
      <c r="C88" s="181" t="s">
        <v>112</v>
      </c>
      <c r="D88" s="182" t="s">
        <v>61</v>
      </c>
      <c r="E88" s="182" t="s">
        <v>57</v>
      </c>
      <c r="F88" s="182" t="s">
        <v>58</v>
      </c>
      <c r="G88" s="182" t="s">
        <v>113</v>
      </c>
      <c r="H88" s="182" t="s">
        <v>114</v>
      </c>
      <c r="I88" s="182" t="s">
        <v>115</v>
      </c>
      <c r="J88" s="182" t="s">
        <v>99</v>
      </c>
      <c r="K88" s="183" t="s">
        <v>116</v>
      </c>
      <c r="L88" s="184"/>
      <c r="M88" s="94" t="s">
        <v>75</v>
      </c>
      <c r="N88" s="95" t="s">
        <v>46</v>
      </c>
      <c r="O88" s="95" t="s">
        <v>117</v>
      </c>
      <c r="P88" s="95" t="s">
        <v>118</v>
      </c>
      <c r="Q88" s="95" t="s">
        <v>119</v>
      </c>
      <c r="R88" s="95" t="s">
        <v>120</v>
      </c>
      <c r="S88" s="95" t="s">
        <v>121</v>
      </c>
      <c r="T88" s="96" t="s">
        <v>122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="2" customFormat="1" ht="22.8" customHeight="1">
      <c r="A89" s="40"/>
      <c r="B89" s="41"/>
      <c r="C89" s="101" t="s">
        <v>123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</f>
        <v>0</v>
      </c>
      <c r="Q89" s="98"/>
      <c r="R89" s="187">
        <f>R90</f>
        <v>28.216865830000003</v>
      </c>
      <c r="S89" s="98"/>
      <c r="T89" s="188">
        <f>T90</f>
        <v>97.301332000000002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76</v>
      </c>
      <c r="AU89" s="19" t="s">
        <v>100</v>
      </c>
      <c r="BK89" s="189">
        <f>BK90</f>
        <v>0</v>
      </c>
    </row>
    <row r="90" s="12" customFormat="1" ht="25.92" customHeight="1">
      <c r="A90" s="12"/>
      <c r="B90" s="190"/>
      <c r="C90" s="191"/>
      <c r="D90" s="192" t="s">
        <v>76</v>
      </c>
      <c r="E90" s="193" t="s">
        <v>124</v>
      </c>
      <c r="F90" s="193" t="s">
        <v>125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P91+P362+P370+P378+P411+P452+P505+P525+P561</f>
        <v>0</v>
      </c>
      <c r="Q90" s="198"/>
      <c r="R90" s="199">
        <f>R91+R362+R370+R378+R411+R452+R505+R525+R561</f>
        <v>28.216865830000003</v>
      </c>
      <c r="S90" s="198"/>
      <c r="T90" s="200">
        <f>T91+T362+T370+T378+T411+T452+T505+T525+T561</f>
        <v>97.301332000000002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85</v>
      </c>
      <c r="AT90" s="202" t="s">
        <v>76</v>
      </c>
      <c r="AU90" s="202" t="s">
        <v>77</v>
      </c>
      <c r="AY90" s="201" t="s">
        <v>126</v>
      </c>
      <c r="BK90" s="203">
        <f>BK91+BK362+BK370+BK378+BK411+BK452+BK505+BK525+BK561</f>
        <v>0</v>
      </c>
    </row>
    <row r="91" s="12" customFormat="1" ht="22.8" customHeight="1">
      <c r="A91" s="12"/>
      <c r="B91" s="190"/>
      <c r="C91" s="191"/>
      <c r="D91" s="192" t="s">
        <v>76</v>
      </c>
      <c r="E91" s="204" t="s">
        <v>85</v>
      </c>
      <c r="F91" s="204" t="s">
        <v>127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SUM(P92:P361)</f>
        <v>0</v>
      </c>
      <c r="Q91" s="198"/>
      <c r="R91" s="199">
        <f>SUM(R92:R361)</f>
        <v>4.9466478300000007</v>
      </c>
      <c r="S91" s="198"/>
      <c r="T91" s="200">
        <f>SUM(T92:T361)</f>
        <v>97.301332000000002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85</v>
      </c>
      <c r="AT91" s="202" t="s">
        <v>76</v>
      </c>
      <c r="AU91" s="202" t="s">
        <v>85</v>
      </c>
      <c r="AY91" s="201" t="s">
        <v>126</v>
      </c>
      <c r="BK91" s="203">
        <f>SUM(BK92:BK361)</f>
        <v>0</v>
      </c>
    </row>
    <row r="92" s="2" customFormat="1" ht="16.5" customHeight="1">
      <c r="A92" s="40"/>
      <c r="B92" s="41"/>
      <c r="C92" s="206" t="s">
        <v>85</v>
      </c>
      <c r="D92" s="206" t="s">
        <v>128</v>
      </c>
      <c r="E92" s="207" t="s">
        <v>129</v>
      </c>
      <c r="F92" s="208" t="s">
        <v>130</v>
      </c>
      <c r="G92" s="209" t="s">
        <v>131</v>
      </c>
      <c r="H92" s="210">
        <v>97.180000000000007</v>
      </c>
      <c r="I92" s="211"/>
      <c r="J92" s="212">
        <f>ROUND(I92*H92,2)</f>
        <v>0</v>
      </c>
      <c r="K92" s="208" t="s">
        <v>132</v>
      </c>
      <c r="L92" s="46"/>
      <c r="M92" s="213" t="s">
        <v>75</v>
      </c>
      <c r="N92" s="214" t="s">
        <v>47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0.28999999999999998</v>
      </c>
      <c r="T92" s="216">
        <f>S92*H92</f>
        <v>28.182200000000002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133</v>
      </c>
      <c r="AT92" s="217" t="s">
        <v>128</v>
      </c>
      <c r="AU92" s="217" t="s">
        <v>87</v>
      </c>
      <c r="AY92" s="19" t="s">
        <v>126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85</v>
      </c>
      <c r="BK92" s="218">
        <f>ROUND(I92*H92,2)</f>
        <v>0</v>
      </c>
      <c r="BL92" s="19" t="s">
        <v>133</v>
      </c>
      <c r="BM92" s="217" t="s">
        <v>655</v>
      </c>
    </row>
    <row r="93" s="2" customFormat="1">
      <c r="A93" s="40"/>
      <c r="B93" s="41"/>
      <c r="C93" s="42"/>
      <c r="D93" s="219" t="s">
        <v>135</v>
      </c>
      <c r="E93" s="42"/>
      <c r="F93" s="220" t="s">
        <v>136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135</v>
      </c>
      <c r="AU93" s="19" t="s">
        <v>87</v>
      </c>
    </row>
    <row r="94" s="2" customFormat="1">
      <c r="A94" s="40"/>
      <c r="B94" s="41"/>
      <c r="C94" s="42"/>
      <c r="D94" s="224" t="s">
        <v>137</v>
      </c>
      <c r="E94" s="42"/>
      <c r="F94" s="225" t="s">
        <v>138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137</v>
      </c>
      <c r="AU94" s="19" t="s">
        <v>87</v>
      </c>
    </row>
    <row r="95" s="13" customFormat="1">
      <c r="A95" s="13"/>
      <c r="B95" s="226"/>
      <c r="C95" s="227"/>
      <c r="D95" s="219" t="s">
        <v>139</v>
      </c>
      <c r="E95" s="228" t="s">
        <v>75</v>
      </c>
      <c r="F95" s="229" t="s">
        <v>656</v>
      </c>
      <c r="G95" s="227"/>
      <c r="H95" s="230">
        <v>72.939999999999998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139</v>
      </c>
      <c r="AU95" s="236" t="s">
        <v>87</v>
      </c>
      <c r="AV95" s="13" t="s">
        <v>87</v>
      </c>
      <c r="AW95" s="13" t="s">
        <v>38</v>
      </c>
      <c r="AX95" s="13" t="s">
        <v>77</v>
      </c>
      <c r="AY95" s="236" t="s">
        <v>126</v>
      </c>
    </row>
    <row r="96" s="13" customFormat="1">
      <c r="A96" s="13"/>
      <c r="B96" s="226"/>
      <c r="C96" s="227"/>
      <c r="D96" s="219" t="s">
        <v>139</v>
      </c>
      <c r="E96" s="228" t="s">
        <v>75</v>
      </c>
      <c r="F96" s="229" t="s">
        <v>657</v>
      </c>
      <c r="G96" s="227"/>
      <c r="H96" s="230">
        <v>24.239999999999998</v>
      </c>
      <c r="I96" s="231"/>
      <c r="J96" s="227"/>
      <c r="K96" s="227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139</v>
      </c>
      <c r="AU96" s="236" t="s">
        <v>87</v>
      </c>
      <c r="AV96" s="13" t="s">
        <v>87</v>
      </c>
      <c r="AW96" s="13" t="s">
        <v>38</v>
      </c>
      <c r="AX96" s="13" t="s">
        <v>77</v>
      </c>
      <c r="AY96" s="236" t="s">
        <v>126</v>
      </c>
    </row>
    <row r="97" s="14" customFormat="1">
      <c r="A97" s="14"/>
      <c r="B97" s="237"/>
      <c r="C97" s="238"/>
      <c r="D97" s="219" t="s">
        <v>139</v>
      </c>
      <c r="E97" s="239" t="s">
        <v>75</v>
      </c>
      <c r="F97" s="240" t="s">
        <v>142</v>
      </c>
      <c r="G97" s="238"/>
      <c r="H97" s="241">
        <v>97.179999999999993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7" t="s">
        <v>139</v>
      </c>
      <c r="AU97" s="247" t="s">
        <v>87</v>
      </c>
      <c r="AV97" s="14" t="s">
        <v>133</v>
      </c>
      <c r="AW97" s="14" t="s">
        <v>38</v>
      </c>
      <c r="AX97" s="14" t="s">
        <v>85</v>
      </c>
      <c r="AY97" s="247" t="s">
        <v>126</v>
      </c>
    </row>
    <row r="98" s="2" customFormat="1" ht="16.5" customHeight="1">
      <c r="A98" s="40"/>
      <c r="B98" s="41"/>
      <c r="C98" s="206" t="s">
        <v>87</v>
      </c>
      <c r="D98" s="206" t="s">
        <v>128</v>
      </c>
      <c r="E98" s="207" t="s">
        <v>658</v>
      </c>
      <c r="F98" s="208" t="s">
        <v>659</v>
      </c>
      <c r="G98" s="209" t="s">
        <v>131</v>
      </c>
      <c r="H98" s="210">
        <v>2.6000000000000001</v>
      </c>
      <c r="I98" s="211"/>
      <c r="J98" s="212">
        <f>ROUND(I98*H98,2)</f>
        <v>0</v>
      </c>
      <c r="K98" s="208" t="s">
        <v>132</v>
      </c>
      <c r="L98" s="46"/>
      <c r="M98" s="213" t="s">
        <v>75</v>
      </c>
      <c r="N98" s="214" t="s">
        <v>47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0.44</v>
      </c>
      <c r="T98" s="216">
        <f>S98*H98</f>
        <v>1.1440000000000001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133</v>
      </c>
      <c r="AT98" s="217" t="s">
        <v>128</v>
      </c>
      <c r="AU98" s="217" t="s">
        <v>87</v>
      </c>
      <c r="AY98" s="19" t="s">
        <v>126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85</v>
      </c>
      <c r="BK98" s="218">
        <f>ROUND(I98*H98,2)</f>
        <v>0</v>
      </c>
      <c r="BL98" s="19" t="s">
        <v>133</v>
      </c>
      <c r="BM98" s="217" t="s">
        <v>660</v>
      </c>
    </row>
    <row r="99" s="2" customFormat="1">
      <c r="A99" s="40"/>
      <c r="B99" s="41"/>
      <c r="C99" s="42"/>
      <c r="D99" s="219" t="s">
        <v>135</v>
      </c>
      <c r="E99" s="42"/>
      <c r="F99" s="220" t="s">
        <v>661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135</v>
      </c>
      <c r="AU99" s="19" t="s">
        <v>87</v>
      </c>
    </row>
    <row r="100" s="2" customFormat="1">
      <c r="A100" s="40"/>
      <c r="B100" s="41"/>
      <c r="C100" s="42"/>
      <c r="D100" s="224" t="s">
        <v>137</v>
      </c>
      <c r="E100" s="42"/>
      <c r="F100" s="225" t="s">
        <v>662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137</v>
      </c>
      <c r="AU100" s="19" t="s">
        <v>87</v>
      </c>
    </row>
    <row r="101" s="13" customFormat="1">
      <c r="A101" s="13"/>
      <c r="B101" s="226"/>
      <c r="C101" s="227"/>
      <c r="D101" s="219" t="s">
        <v>139</v>
      </c>
      <c r="E101" s="228" t="s">
        <v>75</v>
      </c>
      <c r="F101" s="229" t="s">
        <v>663</v>
      </c>
      <c r="G101" s="227"/>
      <c r="H101" s="230">
        <v>2.6000000000000001</v>
      </c>
      <c r="I101" s="231"/>
      <c r="J101" s="227"/>
      <c r="K101" s="227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139</v>
      </c>
      <c r="AU101" s="236" t="s">
        <v>87</v>
      </c>
      <c r="AV101" s="13" t="s">
        <v>87</v>
      </c>
      <c r="AW101" s="13" t="s">
        <v>38</v>
      </c>
      <c r="AX101" s="13" t="s">
        <v>85</v>
      </c>
      <c r="AY101" s="236" t="s">
        <v>126</v>
      </c>
    </row>
    <row r="102" s="2" customFormat="1" ht="16.5" customHeight="1">
      <c r="A102" s="40"/>
      <c r="B102" s="41"/>
      <c r="C102" s="206" t="s">
        <v>150</v>
      </c>
      <c r="D102" s="206" t="s">
        <v>128</v>
      </c>
      <c r="E102" s="207" t="s">
        <v>143</v>
      </c>
      <c r="F102" s="208" t="s">
        <v>144</v>
      </c>
      <c r="G102" s="209" t="s">
        <v>131</v>
      </c>
      <c r="H102" s="210">
        <v>257.67000000000002</v>
      </c>
      <c r="I102" s="211"/>
      <c r="J102" s="212">
        <f>ROUND(I102*H102,2)</f>
        <v>0</v>
      </c>
      <c r="K102" s="208" t="s">
        <v>132</v>
      </c>
      <c r="L102" s="46"/>
      <c r="M102" s="213" t="s">
        <v>75</v>
      </c>
      <c r="N102" s="214" t="s">
        <v>47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0.098000000000000004</v>
      </c>
      <c r="T102" s="216">
        <f>S102*H102</f>
        <v>25.251660000000001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133</v>
      </c>
      <c r="AT102" s="217" t="s">
        <v>128</v>
      </c>
      <c r="AU102" s="217" t="s">
        <v>87</v>
      </c>
      <c r="AY102" s="19" t="s">
        <v>126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85</v>
      </c>
      <c r="BK102" s="218">
        <f>ROUND(I102*H102,2)</f>
        <v>0</v>
      </c>
      <c r="BL102" s="19" t="s">
        <v>133</v>
      </c>
      <c r="BM102" s="217" t="s">
        <v>664</v>
      </c>
    </row>
    <row r="103" s="2" customFormat="1">
      <c r="A103" s="40"/>
      <c r="B103" s="41"/>
      <c r="C103" s="42"/>
      <c r="D103" s="219" t="s">
        <v>135</v>
      </c>
      <c r="E103" s="42"/>
      <c r="F103" s="220" t="s">
        <v>146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135</v>
      </c>
      <c r="AU103" s="19" t="s">
        <v>87</v>
      </c>
    </row>
    <row r="104" s="2" customFormat="1">
      <c r="A104" s="40"/>
      <c r="B104" s="41"/>
      <c r="C104" s="42"/>
      <c r="D104" s="224" t="s">
        <v>137</v>
      </c>
      <c r="E104" s="42"/>
      <c r="F104" s="225" t="s">
        <v>147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137</v>
      </c>
      <c r="AU104" s="19" t="s">
        <v>87</v>
      </c>
    </row>
    <row r="105" s="13" customFormat="1">
      <c r="A105" s="13"/>
      <c r="B105" s="226"/>
      <c r="C105" s="227"/>
      <c r="D105" s="219" t="s">
        <v>139</v>
      </c>
      <c r="E105" s="228" t="s">
        <v>75</v>
      </c>
      <c r="F105" s="229" t="s">
        <v>665</v>
      </c>
      <c r="G105" s="227"/>
      <c r="H105" s="230">
        <v>163.74000000000001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139</v>
      </c>
      <c r="AU105" s="236" t="s">
        <v>87</v>
      </c>
      <c r="AV105" s="13" t="s">
        <v>87</v>
      </c>
      <c r="AW105" s="13" t="s">
        <v>38</v>
      </c>
      <c r="AX105" s="13" t="s">
        <v>77</v>
      </c>
      <c r="AY105" s="236" t="s">
        <v>126</v>
      </c>
    </row>
    <row r="106" s="13" customFormat="1">
      <c r="A106" s="13"/>
      <c r="B106" s="226"/>
      <c r="C106" s="227"/>
      <c r="D106" s="219" t="s">
        <v>139</v>
      </c>
      <c r="E106" s="228" t="s">
        <v>75</v>
      </c>
      <c r="F106" s="229" t="s">
        <v>666</v>
      </c>
      <c r="G106" s="227"/>
      <c r="H106" s="230">
        <v>93.930000000000007</v>
      </c>
      <c r="I106" s="231"/>
      <c r="J106" s="227"/>
      <c r="K106" s="227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139</v>
      </c>
      <c r="AU106" s="236" t="s">
        <v>87</v>
      </c>
      <c r="AV106" s="13" t="s">
        <v>87</v>
      </c>
      <c r="AW106" s="13" t="s">
        <v>38</v>
      </c>
      <c r="AX106" s="13" t="s">
        <v>77</v>
      </c>
      <c r="AY106" s="236" t="s">
        <v>126</v>
      </c>
    </row>
    <row r="107" s="14" customFormat="1">
      <c r="A107" s="14"/>
      <c r="B107" s="237"/>
      <c r="C107" s="238"/>
      <c r="D107" s="219" t="s">
        <v>139</v>
      </c>
      <c r="E107" s="239" t="s">
        <v>75</v>
      </c>
      <c r="F107" s="240" t="s">
        <v>142</v>
      </c>
      <c r="G107" s="238"/>
      <c r="H107" s="241">
        <v>257.67000000000002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139</v>
      </c>
      <c r="AU107" s="247" t="s">
        <v>87</v>
      </c>
      <c r="AV107" s="14" t="s">
        <v>133</v>
      </c>
      <c r="AW107" s="14" t="s">
        <v>38</v>
      </c>
      <c r="AX107" s="14" t="s">
        <v>85</v>
      </c>
      <c r="AY107" s="247" t="s">
        <v>126</v>
      </c>
    </row>
    <row r="108" s="2" customFormat="1" ht="16.5" customHeight="1">
      <c r="A108" s="40"/>
      <c r="B108" s="41"/>
      <c r="C108" s="206" t="s">
        <v>133</v>
      </c>
      <c r="D108" s="206" t="s">
        <v>128</v>
      </c>
      <c r="E108" s="207" t="s">
        <v>151</v>
      </c>
      <c r="F108" s="208" t="s">
        <v>152</v>
      </c>
      <c r="G108" s="209" t="s">
        <v>131</v>
      </c>
      <c r="H108" s="210">
        <v>118.34</v>
      </c>
      <c r="I108" s="211"/>
      <c r="J108" s="212">
        <f>ROUND(I108*H108,2)</f>
        <v>0</v>
      </c>
      <c r="K108" s="208" t="s">
        <v>132</v>
      </c>
      <c r="L108" s="46"/>
      <c r="M108" s="213" t="s">
        <v>75</v>
      </c>
      <c r="N108" s="214" t="s">
        <v>47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0.22</v>
      </c>
      <c r="T108" s="216">
        <f>S108*H108</f>
        <v>26.034800000000001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133</v>
      </c>
      <c r="AT108" s="217" t="s">
        <v>128</v>
      </c>
      <c r="AU108" s="217" t="s">
        <v>87</v>
      </c>
      <c r="AY108" s="19" t="s">
        <v>126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85</v>
      </c>
      <c r="BK108" s="218">
        <f>ROUND(I108*H108,2)</f>
        <v>0</v>
      </c>
      <c r="BL108" s="19" t="s">
        <v>133</v>
      </c>
      <c r="BM108" s="217" t="s">
        <v>667</v>
      </c>
    </row>
    <row r="109" s="2" customFormat="1">
      <c r="A109" s="40"/>
      <c r="B109" s="41"/>
      <c r="C109" s="42"/>
      <c r="D109" s="219" t="s">
        <v>135</v>
      </c>
      <c r="E109" s="42"/>
      <c r="F109" s="220" t="s">
        <v>154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135</v>
      </c>
      <c r="AU109" s="19" t="s">
        <v>87</v>
      </c>
    </row>
    <row r="110" s="2" customFormat="1">
      <c r="A110" s="40"/>
      <c r="B110" s="41"/>
      <c r="C110" s="42"/>
      <c r="D110" s="224" t="s">
        <v>137</v>
      </c>
      <c r="E110" s="42"/>
      <c r="F110" s="225" t="s">
        <v>155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137</v>
      </c>
      <c r="AU110" s="19" t="s">
        <v>87</v>
      </c>
    </row>
    <row r="111" s="13" customFormat="1">
      <c r="A111" s="13"/>
      <c r="B111" s="226"/>
      <c r="C111" s="227"/>
      <c r="D111" s="219" t="s">
        <v>139</v>
      </c>
      <c r="E111" s="228" t="s">
        <v>75</v>
      </c>
      <c r="F111" s="229" t="s">
        <v>668</v>
      </c>
      <c r="G111" s="227"/>
      <c r="H111" s="230">
        <v>118.34</v>
      </c>
      <c r="I111" s="231"/>
      <c r="J111" s="227"/>
      <c r="K111" s="227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139</v>
      </c>
      <c r="AU111" s="236" t="s">
        <v>87</v>
      </c>
      <c r="AV111" s="13" t="s">
        <v>87</v>
      </c>
      <c r="AW111" s="13" t="s">
        <v>38</v>
      </c>
      <c r="AX111" s="13" t="s">
        <v>77</v>
      </c>
      <c r="AY111" s="236" t="s">
        <v>126</v>
      </c>
    </row>
    <row r="112" s="14" customFormat="1">
      <c r="A112" s="14"/>
      <c r="B112" s="237"/>
      <c r="C112" s="238"/>
      <c r="D112" s="219" t="s">
        <v>139</v>
      </c>
      <c r="E112" s="239" t="s">
        <v>75</v>
      </c>
      <c r="F112" s="240" t="s">
        <v>142</v>
      </c>
      <c r="G112" s="238"/>
      <c r="H112" s="241">
        <v>118.34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7" t="s">
        <v>139</v>
      </c>
      <c r="AU112" s="247" t="s">
        <v>87</v>
      </c>
      <c r="AV112" s="14" t="s">
        <v>133</v>
      </c>
      <c r="AW112" s="14" t="s">
        <v>38</v>
      </c>
      <c r="AX112" s="14" t="s">
        <v>85</v>
      </c>
      <c r="AY112" s="247" t="s">
        <v>126</v>
      </c>
    </row>
    <row r="113" s="2" customFormat="1" ht="16.5" customHeight="1">
      <c r="A113" s="40"/>
      <c r="B113" s="41"/>
      <c r="C113" s="206" t="s">
        <v>162</v>
      </c>
      <c r="D113" s="206" t="s">
        <v>128</v>
      </c>
      <c r="E113" s="207" t="s">
        <v>158</v>
      </c>
      <c r="F113" s="208" t="s">
        <v>159</v>
      </c>
      <c r="G113" s="209" t="s">
        <v>131</v>
      </c>
      <c r="H113" s="210">
        <v>72.939999999999998</v>
      </c>
      <c r="I113" s="211"/>
      <c r="J113" s="212">
        <f>ROUND(I113*H113,2)</f>
        <v>0</v>
      </c>
      <c r="K113" s="208" t="s">
        <v>75</v>
      </c>
      <c r="L113" s="46"/>
      <c r="M113" s="213" t="s">
        <v>75</v>
      </c>
      <c r="N113" s="214" t="s">
        <v>47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0.2288</v>
      </c>
      <c r="T113" s="216">
        <f>S113*H113</f>
        <v>16.688672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133</v>
      </c>
      <c r="AT113" s="217" t="s">
        <v>128</v>
      </c>
      <c r="AU113" s="217" t="s">
        <v>87</v>
      </c>
      <c r="AY113" s="19" t="s">
        <v>126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85</v>
      </c>
      <c r="BK113" s="218">
        <f>ROUND(I113*H113,2)</f>
        <v>0</v>
      </c>
      <c r="BL113" s="19" t="s">
        <v>133</v>
      </c>
      <c r="BM113" s="217" t="s">
        <v>669</v>
      </c>
    </row>
    <row r="114" s="2" customFormat="1">
      <c r="A114" s="40"/>
      <c r="B114" s="41"/>
      <c r="C114" s="42"/>
      <c r="D114" s="219" t="s">
        <v>135</v>
      </c>
      <c r="E114" s="42"/>
      <c r="F114" s="220" t="s">
        <v>161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135</v>
      </c>
      <c r="AU114" s="19" t="s">
        <v>87</v>
      </c>
    </row>
    <row r="115" s="13" customFormat="1">
      <c r="A115" s="13"/>
      <c r="B115" s="226"/>
      <c r="C115" s="227"/>
      <c r="D115" s="219" t="s">
        <v>139</v>
      </c>
      <c r="E115" s="228" t="s">
        <v>75</v>
      </c>
      <c r="F115" s="229" t="s">
        <v>656</v>
      </c>
      <c r="G115" s="227"/>
      <c r="H115" s="230">
        <v>72.939999999999998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139</v>
      </c>
      <c r="AU115" s="236" t="s">
        <v>87</v>
      </c>
      <c r="AV115" s="13" t="s">
        <v>87</v>
      </c>
      <c r="AW115" s="13" t="s">
        <v>38</v>
      </c>
      <c r="AX115" s="13" t="s">
        <v>77</v>
      </c>
      <c r="AY115" s="236" t="s">
        <v>126</v>
      </c>
    </row>
    <row r="116" s="14" customFormat="1">
      <c r="A116" s="14"/>
      <c r="B116" s="237"/>
      <c r="C116" s="238"/>
      <c r="D116" s="219" t="s">
        <v>139</v>
      </c>
      <c r="E116" s="239" t="s">
        <v>75</v>
      </c>
      <c r="F116" s="240" t="s">
        <v>142</v>
      </c>
      <c r="G116" s="238"/>
      <c r="H116" s="241">
        <v>72.939999999999998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7" t="s">
        <v>139</v>
      </c>
      <c r="AU116" s="247" t="s">
        <v>87</v>
      </c>
      <c r="AV116" s="14" t="s">
        <v>133</v>
      </c>
      <c r="AW116" s="14" t="s">
        <v>38</v>
      </c>
      <c r="AX116" s="14" t="s">
        <v>85</v>
      </c>
      <c r="AY116" s="247" t="s">
        <v>126</v>
      </c>
    </row>
    <row r="117" s="2" customFormat="1" ht="16.5" customHeight="1">
      <c r="A117" s="40"/>
      <c r="B117" s="41"/>
      <c r="C117" s="206" t="s">
        <v>171</v>
      </c>
      <c r="D117" s="206" t="s">
        <v>128</v>
      </c>
      <c r="E117" s="207" t="s">
        <v>163</v>
      </c>
      <c r="F117" s="208" t="s">
        <v>164</v>
      </c>
      <c r="G117" s="209" t="s">
        <v>165</v>
      </c>
      <c r="H117" s="210">
        <v>50</v>
      </c>
      <c r="I117" s="211"/>
      <c r="J117" s="212">
        <f>ROUND(I117*H117,2)</f>
        <v>0</v>
      </c>
      <c r="K117" s="208" t="s">
        <v>132</v>
      </c>
      <c r="L117" s="46"/>
      <c r="M117" s="213" t="s">
        <v>75</v>
      </c>
      <c r="N117" s="214" t="s">
        <v>47</v>
      </c>
      <c r="O117" s="86"/>
      <c r="P117" s="215">
        <f>O117*H117</f>
        <v>0</v>
      </c>
      <c r="Q117" s="215">
        <v>0.0086800000000000002</v>
      </c>
      <c r="R117" s="215">
        <f>Q117*H117</f>
        <v>0.434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133</v>
      </c>
      <c r="AT117" s="217" t="s">
        <v>128</v>
      </c>
      <c r="AU117" s="217" t="s">
        <v>87</v>
      </c>
      <c r="AY117" s="19" t="s">
        <v>126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85</v>
      </c>
      <c r="BK117" s="218">
        <f>ROUND(I117*H117,2)</f>
        <v>0</v>
      </c>
      <c r="BL117" s="19" t="s">
        <v>133</v>
      </c>
      <c r="BM117" s="217" t="s">
        <v>670</v>
      </c>
    </row>
    <row r="118" s="2" customFormat="1">
      <c r="A118" s="40"/>
      <c r="B118" s="41"/>
      <c r="C118" s="42"/>
      <c r="D118" s="219" t="s">
        <v>135</v>
      </c>
      <c r="E118" s="42"/>
      <c r="F118" s="220" t="s">
        <v>167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135</v>
      </c>
      <c r="AU118" s="19" t="s">
        <v>87</v>
      </c>
    </row>
    <row r="119" s="2" customFormat="1">
      <c r="A119" s="40"/>
      <c r="B119" s="41"/>
      <c r="C119" s="42"/>
      <c r="D119" s="224" t="s">
        <v>137</v>
      </c>
      <c r="E119" s="42"/>
      <c r="F119" s="225" t="s">
        <v>168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137</v>
      </c>
      <c r="AU119" s="19" t="s">
        <v>87</v>
      </c>
    </row>
    <row r="120" s="2" customFormat="1">
      <c r="A120" s="40"/>
      <c r="B120" s="41"/>
      <c r="C120" s="42"/>
      <c r="D120" s="219" t="s">
        <v>169</v>
      </c>
      <c r="E120" s="42"/>
      <c r="F120" s="248" t="s">
        <v>170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169</v>
      </c>
      <c r="AU120" s="19" t="s">
        <v>87</v>
      </c>
    </row>
    <row r="121" s="2" customFormat="1" ht="16.5" customHeight="1">
      <c r="A121" s="40"/>
      <c r="B121" s="41"/>
      <c r="C121" s="206" t="s">
        <v>177</v>
      </c>
      <c r="D121" s="206" t="s">
        <v>128</v>
      </c>
      <c r="E121" s="207" t="s">
        <v>172</v>
      </c>
      <c r="F121" s="208" t="s">
        <v>173</v>
      </c>
      <c r="G121" s="209" t="s">
        <v>165</v>
      </c>
      <c r="H121" s="210">
        <v>50</v>
      </c>
      <c r="I121" s="211"/>
      <c r="J121" s="212">
        <f>ROUND(I121*H121,2)</f>
        <v>0</v>
      </c>
      <c r="K121" s="208" t="s">
        <v>132</v>
      </c>
      <c r="L121" s="46"/>
      <c r="M121" s="213" t="s">
        <v>75</v>
      </c>
      <c r="N121" s="214" t="s">
        <v>47</v>
      </c>
      <c r="O121" s="86"/>
      <c r="P121" s="215">
        <f>O121*H121</f>
        <v>0</v>
      </c>
      <c r="Q121" s="215">
        <v>0.036900000000000002</v>
      </c>
      <c r="R121" s="215">
        <f>Q121*H121</f>
        <v>1.8450000000000002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133</v>
      </c>
      <c r="AT121" s="217" t="s">
        <v>128</v>
      </c>
      <c r="AU121" s="217" t="s">
        <v>87</v>
      </c>
      <c r="AY121" s="19" t="s">
        <v>126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85</v>
      </c>
      <c r="BK121" s="218">
        <f>ROUND(I121*H121,2)</f>
        <v>0</v>
      </c>
      <c r="BL121" s="19" t="s">
        <v>133</v>
      </c>
      <c r="BM121" s="217" t="s">
        <v>671</v>
      </c>
    </row>
    <row r="122" s="2" customFormat="1">
      <c r="A122" s="40"/>
      <c r="B122" s="41"/>
      <c r="C122" s="42"/>
      <c r="D122" s="219" t="s">
        <v>135</v>
      </c>
      <c r="E122" s="42"/>
      <c r="F122" s="220" t="s">
        <v>175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135</v>
      </c>
      <c r="AU122" s="19" t="s">
        <v>87</v>
      </c>
    </row>
    <row r="123" s="2" customFormat="1">
      <c r="A123" s="40"/>
      <c r="B123" s="41"/>
      <c r="C123" s="42"/>
      <c r="D123" s="224" t="s">
        <v>137</v>
      </c>
      <c r="E123" s="42"/>
      <c r="F123" s="225" t="s">
        <v>176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137</v>
      </c>
      <c r="AU123" s="19" t="s">
        <v>87</v>
      </c>
    </row>
    <row r="124" s="2" customFormat="1" ht="16.5" customHeight="1">
      <c r="A124" s="40"/>
      <c r="B124" s="41"/>
      <c r="C124" s="206" t="s">
        <v>183</v>
      </c>
      <c r="D124" s="206" t="s">
        <v>128</v>
      </c>
      <c r="E124" s="207" t="s">
        <v>178</v>
      </c>
      <c r="F124" s="208" t="s">
        <v>179</v>
      </c>
      <c r="G124" s="209" t="s">
        <v>165</v>
      </c>
      <c r="H124" s="210">
        <v>60</v>
      </c>
      <c r="I124" s="211"/>
      <c r="J124" s="212">
        <f>ROUND(I124*H124,2)</f>
        <v>0</v>
      </c>
      <c r="K124" s="208" t="s">
        <v>132</v>
      </c>
      <c r="L124" s="46"/>
      <c r="M124" s="213" t="s">
        <v>75</v>
      </c>
      <c r="N124" s="214" t="s">
        <v>47</v>
      </c>
      <c r="O124" s="86"/>
      <c r="P124" s="215">
        <f>O124*H124</f>
        <v>0</v>
      </c>
      <c r="Q124" s="215">
        <v>0.036900000000000002</v>
      </c>
      <c r="R124" s="215">
        <f>Q124*H124</f>
        <v>2.214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133</v>
      </c>
      <c r="AT124" s="217" t="s">
        <v>128</v>
      </c>
      <c r="AU124" s="217" t="s">
        <v>87</v>
      </c>
      <c r="AY124" s="19" t="s">
        <v>126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85</v>
      </c>
      <c r="BK124" s="218">
        <f>ROUND(I124*H124,2)</f>
        <v>0</v>
      </c>
      <c r="BL124" s="19" t="s">
        <v>133</v>
      </c>
      <c r="BM124" s="217" t="s">
        <v>672</v>
      </c>
    </row>
    <row r="125" s="2" customFormat="1">
      <c r="A125" s="40"/>
      <c r="B125" s="41"/>
      <c r="C125" s="42"/>
      <c r="D125" s="219" t="s">
        <v>135</v>
      </c>
      <c r="E125" s="42"/>
      <c r="F125" s="220" t="s">
        <v>181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135</v>
      </c>
      <c r="AU125" s="19" t="s">
        <v>87</v>
      </c>
    </row>
    <row r="126" s="2" customFormat="1">
      <c r="A126" s="40"/>
      <c r="B126" s="41"/>
      <c r="C126" s="42"/>
      <c r="D126" s="224" t="s">
        <v>137</v>
      </c>
      <c r="E126" s="42"/>
      <c r="F126" s="225" t="s">
        <v>182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137</v>
      </c>
      <c r="AU126" s="19" t="s">
        <v>87</v>
      </c>
    </row>
    <row r="127" s="2" customFormat="1" ht="16.5" customHeight="1">
      <c r="A127" s="40"/>
      <c r="B127" s="41"/>
      <c r="C127" s="206" t="s">
        <v>195</v>
      </c>
      <c r="D127" s="206" t="s">
        <v>128</v>
      </c>
      <c r="E127" s="207" t="s">
        <v>184</v>
      </c>
      <c r="F127" s="208" t="s">
        <v>185</v>
      </c>
      <c r="G127" s="209" t="s">
        <v>186</v>
      </c>
      <c r="H127" s="210">
        <v>40.405999999999999</v>
      </c>
      <c r="I127" s="211"/>
      <c r="J127" s="212">
        <f>ROUND(I127*H127,2)</f>
        <v>0</v>
      </c>
      <c r="K127" s="208" t="s">
        <v>132</v>
      </c>
      <c r="L127" s="46"/>
      <c r="M127" s="213" t="s">
        <v>75</v>
      </c>
      <c r="N127" s="214" t="s">
        <v>47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133</v>
      </c>
      <c r="AT127" s="217" t="s">
        <v>128</v>
      </c>
      <c r="AU127" s="217" t="s">
        <v>87</v>
      </c>
      <c r="AY127" s="19" t="s">
        <v>126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85</v>
      </c>
      <c r="BK127" s="218">
        <f>ROUND(I127*H127,2)</f>
        <v>0</v>
      </c>
      <c r="BL127" s="19" t="s">
        <v>133</v>
      </c>
      <c r="BM127" s="217" t="s">
        <v>673</v>
      </c>
    </row>
    <row r="128" s="2" customFormat="1">
      <c r="A128" s="40"/>
      <c r="B128" s="41"/>
      <c r="C128" s="42"/>
      <c r="D128" s="219" t="s">
        <v>135</v>
      </c>
      <c r="E128" s="42"/>
      <c r="F128" s="220" t="s">
        <v>188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135</v>
      </c>
      <c r="AU128" s="19" t="s">
        <v>87</v>
      </c>
    </row>
    <row r="129" s="2" customFormat="1">
      <c r="A129" s="40"/>
      <c r="B129" s="41"/>
      <c r="C129" s="42"/>
      <c r="D129" s="224" t="s">
        <v>137</v>
      </c>
      <c r="E129" s="42"/>
      <c r="F129" s="225" t="s">
        <v>189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137</v>
      </c>
      <c r="AU129" s="19" t="s">
        <v>87</v>
      </c>
    </row>
    <row r="130" s="13" customFormat="1">
      <c r="A130" s="13"/>
      <c r="B130" s="226"/>
      <c r="C130" s="227"/>
      <c r="D130" s="219" t="s">
        <v>139</v>
      </c>
      <c r="E130" s="228" t="s">
        <v>75</v>
      </c>
      <c r="F130" s="229" t="s">
        <v>674</v>
      </c>
      <c r="G130" s="227"/>
      <c r="H130" s="230">
        <v>2.1949999999999998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139</v>
      </c>
      <c r="AU130" s="236" t="s">
        <v>87</v>
      </c>
      <c r="AV130" s="13" t="s">
        <v>87</v>
      </c>
      <c r="AW130" s="13" t="s">
        <v>38</v>
      </c>
      <c r="AX130" s="13" t="s">
        <v>77</v>
      </c>
      <c r="AY130" s="236" t="s">
        <v>126</v>
      </c>
    </row>
    <row r="131" s="15" customFormat="1">
      <c r="A131" s="15"/>
      <c r="B131" s="249"/>
      <c r="C131" s="250"/>
      <c r="D131" s="219" t="s">
        <v>139</v>
      </c>
      <c r="E131" s="251" t="s">
        <v>75</v>
      </c>
      <c r="F131" s="252" t="s">
        <v>191</v>
      </c>
      <c r="G131" s="250"/>
      <c r="H131" s="253">
        <v>2.1949999999999998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9" t="s">
        <v>139</v>
      </c>
      <c r="AU131" s="259" t="s">
        <v>87</v>
      </c>
      <c r="AV131" s="15" t="s">
        <v>150</v>
      </c>
      <c r="AW131" s="15" t="s">
        <v>38</v>
      </c>
      <c r="AX131" s="15" t="s">
        <v>77</v>
      </c>
      <c r="AY131" s="259" t="s">
        <v>126</v>
      </c>
    </row>
    <row r="132" s="13" customFormat="1">
      <c r="A132" s="13"/>
      <c r="B132" s="226"/>
      <c r="C132" s="227"/>
      <c r="D132" s="219" t="s">
        <v>139</v>
      </c>
      <c r="E132" s="228" t="s">
        <v>75</v>
      </c>
      <c r="F132" s="229" t="s">
        <v>675</v>
      </c>
      <c r="G132" s="227"/>
      <c r="H132" s="230">
        <v>208.78800000000001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139</v>
      </c>
      <c r="AU132" s="236" t="s">
        <v>87</v>
      </c>
      <c r="AV132" s="13" t="s">
        <v>87</v>
      </c>
      <c r="AW132" s="13" t="s">
        <v>38</v>
      </c>
      <c r="AX132" s="13" t="s">
        <v>77</v>
      </c>
      <c r="AY132" s="236" t="s">
        <v>126</v>
      </c>
    </row>
    <row r="133" s="13" customFormat="1">
      <c r="A133" s="13"/>
      <c r="B133" s="226"/>
      <c r="C133" s="227"/>
      <c r="D133" s="219" t="s">
        <v>139</v>
      </c>
      <c r="E133" s="228" t="s">
        <v>75</v>
      </c>
      <c r="F133" s="229" t="s">
        <v>676</v>
      </c>
      <c r="G133" s="227"/>
      <c r="H133" s="230">
        <v>-30.905999999999999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139</v>
      </c>
      <c r="AU133" s="236" t="s">
        <v>87</v>
      </c>
      <c r="AV133" s="13" t="s">
        <v>87</v>
      </c>
      <c r="AW133" s="13" t="s">
        <v>38</v>
      </c>
      <c r="AX133" s="13" t="s">
        <v>77</v>
      </c>
      <c r="AY133" s="236" t="s">
        <v>126</v>
      </c>
    </row>
    <row r="134" s="13" customFormat="1">
      <c r="A134" s="13"/>
      <c r="B134" s="226"/>
      <c r="C134" s="227"/>
      <c r="D134" s="219" t="s">
        <v>139</v>
      </c>
      <c r="E134" s="228" t="s">
        <v>75</v>
      </c>
      <c r="F134" s="229" t="s">
        <v>677</v>
      </c>
      <c r="G134" s="227"/>
      <c r="H134" s="230">
        <v>-7.2720000000000002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139</v>
      </c>
      <c r="AU134" s="236" t="s">
        <v>87</v>
      </c>
      <c r="AV134" s="13" t="s">
        <v>87</v>
      </c>
      <c r="AW134" s="13" t="s">
        <v>38</v>
      </c>
      <c r="AX134" s="13" t="s">
        <v>77</v>
      </c>
      <c r="AY134" s="236" t="s">
        <v>126</v>
      </c>
    </row>
    <row r="135" s="13" customFormat="1">
      <c r="A135" s="13"/>
      <c r="B135" s="226"/>
      <c r="C135" s="227"/>
      <c r="D135" s="219" t="s">
        <v>139</v>
      </c>
      <c r="E135" s="228" t="s">
        <v>75</v>
      </c>
      <c r="F135" s="229" t="s">
        <v>678</v>
      </c>
      <c r="G135" s="227"/>
      <c r="H135" s="230">
        <v>-0.47999999999999998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139</v>
      </c>
      <c r="AU135" s="236" t="s">
        <v>87</v>
      </c>
      <c r="AV135" s="13" t="s">
        <v>87</v>
      </c>
      <c r="AW135" s="13" t="s">
        <v>38</v>
      </c>
      <c r="AX135" s="13" t="s">
        <v>77</v>
      </c>
      <c r="AY135" s="236" t="s">
        <v>126</v>
      </c>
    </row>
    <row r="136" s="15" customFormat="1">
      <c r="A136" s="15"/>
      <c r="B136" s="249"/>
      <c r="C136" s="250"/>
      <c r="D136" s="219" t="s">
        <v>139</v>
      </c>
      <c r="E136" s="251" t="s">
        <v>75</v>
      </c>
      <c r="F136" s="252" t="s">
        <v>191</v>
      </c>
      <c r="G136" s="250"/>
      <c r="H136" s="253">
        <v>170.13000000000002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9" t="s">
        <v>139</v>
      </c>
      <c r="AU136" s="259" t="s">
        <v>87</v>
      </c>
      <c r="AV136" s="15" t="s">
        <v>150</v>
      </c>
      <c r="AW136" s="15" t="s">
        <v>38</v>
      </c>
      <c r="AX136" s="15" t="s">
        <v>77</v>
      </c>
      <c r="AY136" s="259" t="s">
        <v>126</v>
      </c>
    </row>
    <row r="137" s="13" customFormat="1">
      <c r="A137" s="13"/>
      <c r="B137" s="226"/>
      <c r="C137" s="227"/>
      <c r="D137" s="219" t="s">
        <v>139</v>
      </c>
      <c r="E137" s="228" t="s">
        <v>75</v>
      </c>
      <c r="F137" s="229" t="s">
        <v>679</v>
      </c>
      <c r="G137" s="227"/>
      <c r="H137" s="230">
        <v>40.405999999999999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139</v>
      </c>
      <c r="AU137" s="236" t="s">
        <v>87</v>
      </c>
      <c r="AV137" s="13" t="s">
        <v>87</v>
      </c>
      <c r="AW137" s="13" t="s">
        <v>38</v>
      </c>
      <c r="AX137" s="13" t="s">
        <v>85</v>
      </c>
      <c r="AY137" s="236" t="s">
        <v>126</v>
      </c>
    </row>
    <row r="138" s="2" customFormat="1" ht="16.5" customHeight="1">
      <c r="A138" s="40"/>
      <c r="B138" s="41"/>
      <c r="C138" s="206" t="s">
        <v>205</v>
      </c>
      <c r="D138" s="206" t="s">
        <v>128</v>
      </c>
      <c r="E138" s="207" t="s">
        <v>196</v>
      </c>
      <c r="F138" s="208" t="s">
        <v>197</v>
      </c>
      <c r="G138" s="209" t="s">
        <v>186</v>
      </c>
      <c r="H138" s="210">
        <v>0.98699999999999999</v>
      </c>
      <c r="I138" s="211"/>
      <c r="J138" s="212">
        <f>ROUND(I138*H138,2)</f>
        <v>0</v>
      </c>
      <c r="K138" s="208" t="s">
        <v>132</v>
      </c>
      <c r="L138" s="46"/>
      <c r="M138" s="213" t="s">
        <v>75</v>
      </c>
      <c r="N138" s="214" t="s">
        <v>47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133</v>
      </c>
      <c r="AT138" s="217" t="s">
        <v>128</v>
      </c>
      <c r="AU138" s="217" t="s">
        <v>87</v>
      </c>
      <c r="AY138" s="19" t="s">
        <v>126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85</v>
      </c>
      <c r="BK138" s="218">
        <f>ROUND(I138*H138,2)</f>
        <v>0</v>
      </c>
      <c r="BL138" s="19" t="s">
        <v>133</v>
      </c>
      <c r="BM138" s="217" t="s">
        <v>680</v>
      </c>
    </row>
    <row r="139" s="2" customFormat="1">
      <c r="A139" s="40"/>
      <c r="B139" s="41"/>
      <c r="C139" s="42"/>
      <c r="D139" s="219" t="s">
        <v>135</v>
      </c>
      <c r="E139" s="42"/>
      <c r="F139" s="220" t="s">
        <v>199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135</v>
      </c>
      <c r="AU139" s="19" t="s">
        <v>87</v>
      </c>
    </row>
    <row r="140" s="2" customFormat="1">
      <c r="A140" s="40"/>
      <c r="B140" s="41"/>
      <c r="C140" s="42"/>
      <c r="D140" s="224" t="s">
        <v>137</v>
      </c>
      <c r="E140" s="42"/>
      <c r="F140" s="225" t="s">
        <v>200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137</v>
      </c>
      <c r="AU140" s="19" t="s">
        <v>87</v>
      </c>
    </row>
    <row r="141" s="13" customFormat="1">
      <c r="A141" s="13"/>
      <c r="B141" s="226"/>
      <c r="C141" s="227"/>
      <c r="D141" s="219" t="s">
        <v>139</v>
      </c>
      <c r="E141" s="228" t="s">
        <v>75</v>
      </c>
      <c r="F141" s="229" t="s">
        <v>681</v>
      </c>
      <c r="G141" s="227"/>
      <c r="H141" s="230">
        <v>1.855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139</v>
      </c>
      <c r="AU141" s="236" t="s">
        <v>87</v>
      </c>
      <c r="AV141" s="13" t="s">
        <v>87</v>
      </c>
      <c r="AW141" s="13" t="s">
        <v>38</v>
      </c>
      <c r="AX141" s="13" t="s">
        <v>77</v>
      </c>
      <c r="AY141" s="236" t="s">
        <v>126</v>
      </c>
    </row>
    <row r="142" s="15" customFormat="1">
      <c r="A142" s="15"/>
      <c r="B142" s="249"/>
      <c r="C142" s="250"/>
      <c r="D142" s="219" t="s">
        <v>139</v>
      </c>
      <c r="E142" s="251" t="s">
        <v>75</v>
      </c>
      <c r="F142" s="252" t="s">
        <v>191</v>
      </c>
      <c r="G142" s="250"/>
      <c r="H142" s="253">
        <v>1.855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9" t="s">
        <v>139</v>
      </c>
      <c r="AU142" s="259" t="s">
        <v>87</v>
      </c>
      <c r="AV142" s="15" t="s">
        <v>150</v>
      </c>
      <c r="AW142" s="15" t="s">
        <v>38</v>
      </c>
      <c r="AX142" s="15" t="s">
        <v>77</v>
      </c>
      <c r="AY142" s="259" t="s">
        <v>126</v>
      </c>
    </row>
    <row r="143" s="13" customFormat="1">
      <c r="A143" s="13"/>
      <c r="B143" s="226"/>
      <c r="C143" s="227"/>
      <c r="D143" s="219" t="s">
        <v>139</v>
      </c>
      <c r="E143" s="228" t="s">
        <v>75</v>
      </c>
      <c r="F143" s="229" t="s">
        <v>682</v>
      </c>
      <c r="G143" s="227"/>
      <c r="H143" s="230">
        <v>5.3419999999999996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139</v>
      </c>
      <c r="AU143" s="236" t="s">
        <v>87</v>
      </c>
      <c r="AV143" s="13" t="s">
        <v>87</v>
      </c>
      <c r="AW143" s="13" t="s">
        <v>38</v>
      </c>
      <c r="AX143" s="13" t="s">
        <v>77</v>
      </c>
      <c r="AY143" s="236" t="s">
        <v>126</v>
      </c>
    </row>
    <row r="144" s="13" customFormat="1">
      <c r="A144" s="13"/>
      <c r="B144" s="226"/>
      <c r="C144" s="227"/>
      <c r="D144" s="219" t="s">
        <v>139</v>
      </c>
      <c r="E144" s="228" t="s">
        <v>75</v>
      </c>
      <c r="F144" s="229" t="s">
        <v>683</v>
      </c>
      <c r="G144" s="227"/>
      <c r="H144" s="230">
        <v>-1.1879999999999999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139</v>
      </c>
      <c r="AU144" s="236" t="s">
        <v>87</v>
      </c>
      <c r="AV144" s="13" t="s">
        <v>87</v>
      </c>
      <c r="AW144" s="13" t="s">
        <v>38</v>
      </c>
      <c r="AX144" s="13" t="s">
        <v>77</v>
      </c>
      <c r="AY144" s="236" t="s">
        <v>126</v>
      </c>
    </row>
    <row r="145" s="15" customFormat="1">
      <c r="A145" s="15"/>
      <c r="B145" s="249"/>
      <c r="C145" s="250"/>
      <c r="D145" s="219" t="s">
        <v>139</v>
      </c>
      <c r="E145" s="251" t="s">
        <v>75</v>
      </c>
      <c r="F145" s="252" t="s">
        <v>191</v>
      </c>
      <c r="G145" s="250"/>
      <c r="H145" s="253">
        <v>4.1539999999999999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9" t="s">
        <v>139</v>
      </c>
      <c r="AU145" s="259" t="s">
        <v>87</v>
      </c>
      <c r="AV145" s="15" t="s">
        <v>150</v>
      </c>
      <c r="AW145" s="15" t="s">
        <v>38</v>
      </c>
      <c r="AX145" s="15" t="s">
        <v>77</v>
      </c>
      <c r="AY145" s="259" t="s">
        <v>126</v>
      </c>
    </row>
    <row r="146" s="13" customFormat="1">
      <c r="A146" s="13"/>
      <c r="B146" s="226"/>
      <c r="C146" s="227"/>
      <c r="D146" s="219" t="s">
        <v>139</v>
      </c>
      <c r="E146" s="228" t="s">
        <v>75</v>
      </c>
      <c r="F146" s="229" t="s">
        <v>684</v>
      </c>
      <c r="G146" s="227"/>
      <c r="H146" s="230">
        <v>0.98699999999999999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139</v>
      </c>
      <c r="AU146" s="236" t="s">
        <v>87</v>
      </c>
      <c r="AV146" s="13" t="s">
        <v>87</v>
      </c>
      <c r="AW146" s="13" t="s">
        <v>38</v>
      </c>
      <c r="AX146" s="13" t="s">
        <v>85</v>
      </c>
      <c r="AY146" s="236" t="s">
        <v>126</v>
      </c>
    </row>
    <row r="147" s="2" customFormat="1" ht="21.75" customHeight="1">
      <c r="A147" s="40"/>
      <c r="B147" s="41"/>
      <c r="C147" s="206" t="s">
        <v>213</v>
      </c>
      <c r="D147" s="206" t="s">
        <v>128</v>
      </c>
      <c r="E147" s="207" t="s">
        <v>685</v>
      </c>
      <c r="F147" s="208" t="s">
        <v>686</v>
      </c>
      <c r="G147" s="209" t="s">
        <v>186</v>
      </c>
      <c r="H147" s="210">
        <v>40.405999999999999</v>
      </c>
      <c r="I147" s="211"/>
      <c r="J147" s="212">
        <f>ROUND(I147*H147,2)</f>
        <v>0</v>
      </c>
      <c r="K147" s="208" t="s">
        <v>132</v>
      </c>
      <c r="L147" s="46"/>
      <c r="M147" s="213" t="s">
        <v>75</v>
      </c>
      <c r="N147" s="214" t="s">
        <v>47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133</v>
      </c>
      <c r="AT147" s="217" t="s">
        <v>128</v>
      </c>
      <c r="AU147" s="217" t="s">
        <v>87</v>
      </c>
      <c r="AY147" s="19" t="s">
        <v>126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85</v>
      </c>
      <c r="BK147" s="218">
        <f>ROUND(I147*H147,2)</f>
        <v>0</v>
      </c>
      <c r="BL147" s="19" t="s">
        <v>133</v>
      </c>
      <c r="BM147" s="217" t="s">
        <v>687</v>
      </c>
    </row>
    <row r="148" s="2" customFormat="1">
      <c r="A148" s="40"/>
      <c r="B148" s="41"/>
      <c r="C148" s="42"/>
      <c r="D148" s="219" t="s">
        <v>135</v>
      </c>
      <c r="E148" s="42"/>
      <c r="F148" s="220" t="s">
        <v>688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135</v>
      </c>
      <c r="AU148" s="19" t="s">
        <v>87</v>
      </c>
    </row>
    <row r="149" s="2" customFormat="1">
      <c r="A149" s="40"/>
      <c r="B149" s="41"/>
      <c r="C149" s="42"/>
      <c r="D149" s="224" t="s">
        <v>137</v>
      </c>
      <c r="E149" s="42"/>
      <c r="F149" s="225" t="s">
        <v>689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137</v>
      </c>
      <c r="AU149" s="19" t="s">
        <v>87</v>
      </c>
    </row>
    <row r="150" s="13" customFormat="1">
      <c r="A150" s="13"/>
      <c r="B150" s="226"/>
      <c r="C150" s="227"/>
      <c r="D150" s="219" t="s">
        <v>139</v>
      </c>
      <c r="E150" s="228" t="s">
        <v>75</v>
      </c>
      <c r="F150" s="229" t="s">
        <v>674</v>
      </c>
      <c r="G150" s="227"/>
      <c r="H150" s="230">
        <v>2.1949999999999998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139</v>
      </c>
      <c r="AU150" s="236" t="s">
        <v>87</v>
      </c>
      <c r="AV150" s="13" t="s">
        <v>87</v>
      </c>
      <c r="AW150" s="13" t="s">
        <v>38</v>
      </c>
      <c r="AX150" s="13" t="s">
        <v>77</v>
      </c>
      <c r="AY150" s="236" t="s">
        <v>126</v>
      </c>
    </row>
    <row r="151" s="15" customFormat="1">
      <c r="A151" s="15"/>
      <c r="B151" s="249"/>
      <c r="C151" s="250"/>
      <c r="D151" s="219" t="s">
        <v>139</v>
      </c>
      <c r="E151" s="251" t="s">
        <v>75</v>
      </c>
      <c r="F151" s="252" t="s">
        <v>191</v>
      </c>
      <c r="G151" s="250"/>
      <c r="H151" s="253">
        <v>2.1949999999999998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9" t="s">
        <v>139</v>
      </c>
      <c r="AU151" s="259" t="s">
        <v>87</v>
      </c>
      <c r="AV151" s="15" t="s">
        <v>150</v>
      </c>
      <c r="AW151" s="15" t="s">
        <v>38</v>
      </c>
      <c r="AX151" s="15" t="s">
        <v>77</v>
      </c>
      <c r="AY151" s="259" t="s">
        <v>126</v>
      </c>
    </row>
    <row r="152" s="13" customFormat="1">
      <c r="A152" s="13"/>
      <c r="B152" s="226"/>
      <c r="C152" s="227"/>
      <c r="D152" s="219" t="s">
        <v>139</v>
      </c>
      <c r="E152" s="228" t="s">
        <v>75</v>
      </c>
      <c r="F152" s="229" t="s">
        <v>675</v>
      </c>
      <c r="G152" s="227"/>
      <c r="H152" s="230">
        <v>208.78800000000001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139</v>
      </c>
      <c r="AU152" s="236" t="s">
        <v>87</v>
      </c>
      <c r="AV152" s="13" t="s">
        <v>87</v>
      </c>
      <c r="AW152" s="13" t="s">
        <v>38</v>
      </c>
      <c r="AX152" s="13" t="s">
        <v>77</v>
      </c>
      <c r="AY152" s="236" t="s">
        <v>126</v>
      </c>
    </row>
    <row r="153" s="13" customFormat="1">
      <c r="A153" s="13"/>
      <c r="B153" s="226"/>
      <c r="C153" s="227"/>
      <c r="D153" s="219" t="s">
        <v>139</v>
      </c>
      <c r="E153" s="228" t="s">
        <v>75</v>
      </c>
      <c r="F153" s="229" t="s">
        <v>676</v>
      </c>
      <c r="G153" s="227"/>
      <c r="H153" s="230">
        <v>-30.905999999999999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139</v>
      </c>
      <c r="AU153" s="236" t="s">
        <v>87</v>
      </c>
      <c r="AV153" s="13" t="s">
        <v>87</v>
      </c>
      <c r="AW153" s="13" t="s">
        <v>38</v>
      </c>
      <c r="AX153" s="13" t="s">
        <v>77</v>
      </c>
      <c r="AY153" s="236" t="s">
        <v>126</v>
      </c>
    </row>
    <row r="154" s="13" customFormat="1">
      <c r="A154" s="13"/>
      <c r="B154" s="226"/>
      <c r="C154" s="227"/>
      <c r="D154" s="219" t="s">
        <v>139</v>
      </c>
      <c r="E154" s="228" t="s">
        <v>75</v>
      </c>
      <c r="F154" s="229" t="s">
        <v>677</v>
      </c>
      <c r="G154" s="227"/>
      <c r="H154" s="230">
        <v>-7.2720000000000002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139</v>
      </c>
      <c r="AU154" s="236" t="s">
        <v>87</v>
      </c>
      <c r="AV154" s="13" t="s">
        <v>87</v>
      </c>
      <c r="AW154" s="13" t="s">
        <v>38</v>
      </c>
      <c r="AX154" s="13" t="s">
        <v>77</v>
      </c>
      <c r="AY154" s="236" t="s">
        <v>126</v>
      </c>
    </row>
    <row r="155" s="13" customFormat="1">
      <c r="A155" s="13"/>
      <c r="B155" s="226"/>
      <c r="C155" s="227"/>
      <c r="D155" s="219" t="s">
        <v>139</v>
      </c>
      <c r="E155" s="228" t="s">
        <v>75</v>
      </c>
      <c r="F155" s="229" t="s">
        <v>678</v>
      </c>
      <c r="G155" s="227"/>
      <c r="H155" s="230">
        <v>-0.47999999999999998</v>
      </c>
      <c r="I155" s="231"/>
      <c r="J155" s="227"/>
      <c r="K155" s="227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139</v>
      </c>
      <c r="AU155" s="236" t="s">
        <v>87</v>
      </c>
      <c r="AV155" s="13" t="s">
        <v>87</v>
      </c>
      <c r="AW155" s="13" t="s">
        <v>38</v>
      </c>
      <c r="AX155" s="13" t="s">
        <v>77</v>
      </c>
      <c r="AY155" s="236" t="s">
        <v>126</v>
      </c>
    </row>
    <row r="156" s="15" customFormat="1">
      <c r="A156" s="15"/>
      <c r="B156" s="249"/>
      <c r="C156" s="250"/>
      <c r="D156" s="219" t="s">
        <v>139</v>
      </c>
      <c r="E156" s="251" t="s">
        <v>75</v>
      </c>
      <c r="F156" s="252" t="s">
        <v>191</v>
      </c>
      <c r="G156" s="250"/>
      <c r="H156" s="253">
        <v>170.13000000000002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9" t="s">
        <v>139</v>
      </c>
      <c r="AU156" s="259" t="s">
        <v>87</v>
      </c>
      <c r="AV156" s="15" t="s">
        <v>150</v>
      </c>
      <c r="AW156" s="15" t="s">
        <v>38</v>
      </c>
      <c r="AX156" s="15" t="s">
        <v>77</v>
      </c>
      <c r="AY156" s="259" t="s">
        <v>126</v>
      </c>
    </row>
    <row r="157" s="13" customFormat="1">
      <c r="A157" s="13"/>
      <c r="B157" s="226"/>
      <c r="C157" s="227"/>
      <c r="D157" s="219" t="s">
        <v>139</v>
      </c>
      <c r="E157" s="228" t="s">
        <v>75</v>
      </c>
      <c r="F157" s="229" t="s">
        <v>679</v>
      </c>
      <c r="G157" s="227"/>
      <c r="H157" s="230">
        <v>40.405999999999999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139</v>
      </c>
      <c r="AU157" s="236" t="s">
        <v>87</v>
      </c>
      <c r="AV157" s="13" t="s">
        <v>87</v>
      </c>
      <c r="AW157" s="13" t="s">
        <v>38</v>
      </c>
      <c r="AX157" s="13" t="s">
        <v>85</v>
      </c>
      <c r="AY157" s="236" t="s">
        <v>126</v>
      </c>
    </row>
    <row r="158" s="2" customFormat="1" ht="21.75" customHeight="1">
      <c r="A158" s="40"/>
      <c r="B158" s="41"/>
      <c r="C158" s="206" t="s">
        <v>219</v>
      </c>
      <c r="D158" s="206" t="s">
        <v>128</v>
      </c>
      <c r="E158" s="207" t="s">
        <v>214</v>
      </c>
      <c r="F158" s="208" t="s">
        <v>215</v>
      </c>
      <c r="G158" s="209" t="s">
        <v>186</v>
      </c>
      <c r="H158" s="210">
        <v>0.98699999999999999</v>
      </c>
      <c r="I158" s="211"/>
      <c r="J158" s="212">
        <f>ROUND(I158*H158,2)</f>
        <v>0</v>
      </c>
      <c r="K158" s="208" t="s">
        <v>132</v>
      </c>
      <c r="L158" s="46"/>
      <c r="M158" s="213" t="s">
        <v>75</v>
      </c>
      <c r="N158" s="214" t="s">
        <v>47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133</v>
      </c>
      <c r="AT158" s="217" t="s">
        <v>128</v>
      </c>
      <c r="AU158" s="217" t="s">
        <v>87</v>
      </c>
      <c r="AY158" s="19" t="s">
        <v>126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85</v>
      </c>
      <c r="BK158" s="218">
        <f>ROUND(I158*H158,2)</f>
        <v>0</v>
      </c>
      <c r="BL158" s="19" t="s">
        <v>133</v>
      </c>
      <c r="BM158" s="217" t="s">
        <v>690</v>
      </c>
    </row>
    <row r="159" s="2" customFormat="1">
      <c r="A159" s="40"/>
      <c r="B159" s="41"/>
      <c r="C159" s="42"/>
      <c r="D159" s="219" t="s">
        <v>135</v>
      </c>
      <c r="E159" s="42"/>
      <c r="F159" s="220" t="s">
        <v>217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135</v>
      </c>
      <c r="AU159" s="19" t="s">
        <v>87</v>
      </c>
    </row>
    <row r="160" s="2" customFormat="1">
      <c r="A160" s="40"/>
      <c r="B160" s="41"/>
      <c r="C160" s="42"/>
      <c r="D160" s="224" t="s">
        <v>137</v>
      </c>
      <c r="E160" s="42"/>
      <c r="F160" s="225" t="s">
        <v>218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137</v>
      </c>
      <c r="AU160" s="19" t="s">
        <v>87</v>
      </c>
    </row>
    <row r="161" s="13" customFormat="1">
      <c r="A161" s="13"/>
      <c r="B161" s="226"/>
      <c r="C161" s="227"/>
      <c r="D161" s="219" t="s">
        <v>139</v>
      </c>
      <c r="E161" s="228" t="s">
        <v>75</v>
      </c>
      <c r="F161" s="229" t="s">
        <v>681</v>
      </c>
      <c r="G161" s="227"/>
      <c r="H161" s="230">
        <v>1.855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139</v>
      </c>
      <c r="AU161" s="236" t="s">
        <v>87</v>
      </c>
      <c r="AV161" s="13" t="s">
        <v>87</v>
      </c>
      <c r="AW161" s="13" t="s">
        <v>38</v>
      </c>
      <c r="AX161" s="13" t="s">
        <v>77</v>
      </c>
      <c r="AY161" s="236" t="s">
        <v>126</v>
      </c>
    </row>
    <row r="162" s="15" customFormat="1">
      <c r="A162" s="15"/>
      <c r="B162" s="249"/>
      <c r="C162" s="250"/>
      <c r="D162" s="219" t="s">
        <v>139</v>
      </c>
      <c r="E162" s="251" t="s">
        <v>75</v>
      </c>
      <c r="F162" s="252" t="s">
        <v>191</v>
      </c>
      <c r="G162" s="250"/>
      <c r="H162" s="253">
        <v>1.855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9" t="s">
        <v>139</v>
      </c>
      <c r="AU162" s="259" t="s">
        <v>87</v>
      </c>
      <c r="AV162" s="15" t="s">
        <v>150</v>
      </c>
      <c r="AW162" s="15" t="s">
        <v>38</v>
      </c>
      <c r="AX162" s="15" t="s">
        <v>77</v>
      </c>
      <c r="AY162" s="259" t="s">
        <v>126</v>
      </c>
    </row>
    <row r="163" s="13" customFormat="1">
      <c r="A163" s="13"/>
      <c r="B163" s="226"/>
      <c r="C163" s="227"/>
      <c r="D163" s="219" t="s">
        <v>139</v>
      </c>
      <c r="E163" s="228" t="s">
        <v>75</v>
      </c>
      <c r="F163" s="229" t="s">
        <v>682</v>
      </c>
      <c r="G163" s="227"/>
      <c r="H163" s="230">
        <v>5.3419999999999996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139</v>
      </c>
      <c r="AU163" s="236" t="s">
        <v>87</v>
      </c>
      <c r="AV163" s="13" t="s">
        <v>87</v>
      </c>
      <c r="AW163" s="13" t="s">
        <v>38</v>
      </c>
      <c r="AX163" s="13" t="s">
        <v>77</v>
      </c>
      <c r="AY163" s="236" t="s">
        <v>126</v>
      </c>
    </row>
    <row r="164" s="13" customFormat="1">
      <c r="A164" s="13"/>
      <c r="B164" s="226"/>
      <c r="C164" s="227"/>
      <c r="D164" s="219" t="s">
        <v>139</v>
      </c>
      <c r="E164" s="228" t="s">
        <v>75</v>
      </c>
      <c r="F164" s="229" t="s">
        <v>683</v>
      </c>
      <c r="G164" s="227"/>
      <c r="H164" s="230">
        <v>-1.1879999999999999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139</v>
      </c>
      <c r="AU164" s="236" t="s">
        <v>87</v>
      </c>
      <c r="AV164" s="13" t="s">
        <v>87</v>
      </c>
      <c r="AW164" s="13" t="s">
        <v>38</v>
      </c>
      <c r="AX164" s="13" t="s">
        <v>77</v>
      </c>
      <c r="AY164" s="236" t="s">
        <v>126</v>
      </c>
    </row>
    <row r="165" s="15" customFormat="1">
      <c r="A165" s="15"/>
      <c r="B165" s="249"/>
      <c r="C165" s="250"/>
      <c r="D165" s="219" t="s">
        <v>139</v>
      </c>
      <c r="E165" s="251" t="s">
        <v>75</v>
      </c>
      <c r="F165" s="252" t="s">
        <v>191</v>
      </c>
      <c r="G165" s="250"/>
      <c r="H165" s="253">
        <v>4.1539999999999999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9" t="s">
        <v>139</v>
      </c>
      <c r="AU165" s="259" t="s">
        <v>87</v>
      </c>
      <c r="AV165" s="15" t="s">
        <v>150</v>
      </c>
      <c r="AW165" s="15" t="s">
        <v>38</v>
      </c>
      <c r="AX165" s="15" t="s">
        <v>77</v>
      </c>
      <c r="AY165" s="259" t="s">
        <v>126</v>
      </c>
    </row>
    <row r="166" s="13" customFormat="1">
      <c r="A166" s="13"/>
      <c r="B166" s="226"/>
      <c r="C166" s="227"/>
      <c r="D166" s="219" t="s">
        <v>139</v>
      </c>
      <c r="E166" s="228" t="s">
        <v>75</v>
      </c>
      <c r="F166" s="229" t="s">
        <v>684</v>
      </c>
      <c r="G166" s="227"/>
      <c r="H166" s="230">
        <v>0.98699999999999999</v>
      </c>
      <c r="I166" s="231"/>
      <c r="J166" s="227"/>
      <c r="K166" s="227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139</v>
      </c>
      <c r="AU166" s="236" t="s">
        <v>87</v>
      </c>
      <c r="AV166" s="13" t="s">
        <v>87</v>
      </c>
      <c r="AW166" s="13" t="s">
        <v>38</v>
      </c>
      <c r="AX166" s="13" t="s">
        <v>85</v>
      </c>
      <c r="AY166" s="236" t="s">
        <v>126</v>
      </c>
    </row>
    <row r="167" s="2" customFormat="1" ht="16.5" customHeight="1">
      <c r="A167" s="40"/>
      <c r="B167" s="41"/>
      <c r="C167" s="206" t="s">
        <v>225</v>
      </c>
      <c r="D167" s="206" t="s">
        <v>128</v>
      </c>
      <c r="E167" s="207" t="s">
        <v>220</v>
      </c>
      <c r="F167" s="208" t="s">
        <v>221</v>
      </c>
      <c r="G167" s="209" t="s">
        <v>186</v>
      </c>
      <c r="H167" s="210">
        <v>40.405999999999999</v>
      </c>
      <c r="I167" s="211"/>
      <c r="J167" s="212">
        <f>ROUND(I167*H167,2)</f>
        <v>0</v>
      </c>
      <c r="K167" s="208" t="s">
        <v>132</v>
      </c>
      <c r="L167" s="46"/>
      <c r="M167" s="213" t="s">
        <v>75</v>
      </c>
      <c r="N167" s="214" t="s">
        <v>47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133</v>
      </c>
      <c r="AT167" s="217" t="s">
        <v>128</v>
      </c>
      <c r="AU167" s="217" t="s">
        <v>87</v>
      </c>
      <c r="AY167" s="19" t="s">
        <v>126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85</v>
      </c>
      <c r="BK167" s="218">
        <f>ROUND(I167*H167,2)</f>
        <v>0</v>
      </c>
      <c r="BL167" s="19" t="s">
        <v>133</v>
      </c>
      <c r="BM167" s="217" t="s">
        <v>691</v>
      </c>
    </row>
    <row r="168" s="2" customFormat="1">
      <c r="A168" s="40"/>
      <c r="B168" s="41"/>
      <c r="C168" s="42"/>
      <c r="D168" s="219" t="s">
        <v>135</v>
      </c>
      <c r="E168" s="42"/>
      <c r="F168" s="220" t="s">
        <v>223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135</v>
      </c>
      <c r="AU168" s="19" t="s">
        <v>87</v>
      </c>
    </row>
    <row r="169" s="2" customFormat="1">
      <c r="A169" s="40"/>
      <c r="B169" s="41"/>
      <c r="C169" s="42"/>
      <c r="D169" s="224" t="s">
        <v>137</v>
      </c>
      <c r="E169" s="42"/>
      <c r="F169" s="225" t="s">
        <v>224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137</v>
      </c>
      <c r="AU169" s="19" t="s">
        <v>87</v>
      </c>
    </row>
    <row r="170" s="13" customFormat="1">
      <c r="A170" s="13"/>
      <c r="B170" s="226"/>
      <c r="C170" s="227"/>
      <c r="D170" s="219" t="s">
        <v>139</v>
      </c>
      <c r="E170" s="228" t="s">
        <v>75</v>
      </c>
      <c r="F170" s="229" t="s">
        <v>674</v>
      </c>
      <c r="G170" s="227"/>
      <c r="H170" s="230">
        <v>2.1949999999999998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139</v>
      </c>
      <c r="AU170" s="236" t="s">
        <v>87</v>
      </c>
      <c r="AV170" s="13" t="s">
        <v>87</v>
      </c>
      <c r="AW170" s="13" t="s">
        <v>38</v>
      </c>
      <c r="AX170" s="13" t="s">
        <v>77</v>
      </c>
      <c r="AY170" s="236" t="s">
        <v>126</v>
      </c>
    </row>
    <row r="171" s="15" customFormat="1">
      <c r="A171" s="15"/>
      <c r="B171" s="249"/>
      <c r="C171" s="250"/>
      <c r="D171" s="219" t="s">
        <v>139</v>
      </c>
      <c r="E171" s="251" t="s">
        <v>75</v>
      </c>
      <c r="F171" s="252" t="s">
        <v>191</v>
      </c>
      <c r="G171" s="250"/>
      <c r="H171" s="253">
        <v>2.1949999999999998</v>
      </c>
      <c r="I171" s="254"/>
      <c r="J171" s="250"/>
      <c r="K171" s="250"/>
      <c r="L171" s="255"/>
      <c r="M171" s="256"/>
      <c r="N171" s="257"/>
      <c r="O171" s="257"/>
      <c r="P171" s="257"/>
      <c r="Q171" s="257"/>
      <c r="R171" s="257"/>
      <c r="S171" s="257"/>
      <c r="T171" s="258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9" t="s">
        <v>139</v>
      </c>
      <c r="AU171" s="259" t="s">
        <v>87</v>
      </c>
      <c r="AV171" s="15" t="s">
        <v>150</v>
      </c>
      <c r="AW171" s="15" t="s">
        <v>38</v>
      </c>
      <c r="AX171" s="15" t="s">
        <v>77</v>
      </c>
      <c r="AY171" s="259" t="s">
        <v>126</v>
      </c>
    </row>
    <row r="172" s="13" customFormat="1">
      <c r="A172" s="13"/>
      <c r="B172" s="226"/>
      <c r="C172" s="227"/>
      <c r="D172" s="219" t="s">
        <v>139</v>
      </c>
      <c r="E172" s="228" t="s">
        <v>75</v>
      </c>
      <c r="F172" s="229" t="s">
        <v>675</v>
      </c>
      <c r="G172" s="227"/>
      <c r="H172" s="230">
        <v>208.78800000000001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139</v>
      </c>
      <c r="AU172" s="236" t="s">
        <v>87</v>
      </c>
      <c r="AV172" s="13" t="s">
        <v>87</v>
      </c>
      <c r="AW172" s="13" t="s">
        <v>38</v>
      </c>
      <c r="AX172" s="13" t="s">
        <v>77</v>
      </c>
      <c r="AY172" s="236" t="s">
        <v>126</v>
      </c>
    </row>
    <row r="173" s="13" customFormat="1">
      <c r="A173" s="13"/>
      <c r="B173" s="226"/>
      <c r="C173" s="227"/>
      <c r="D173" s="219" t="s">
        <v>139</v>
      </c>
      <c r="E173" s="228" t="s">
        <v>75</v>
      </c>
      <c r="F173" s="229" t="s">
        <v>676</v>
      </c>
      <c r="G173" s="227"/>
      <c r="H173" s="230">
        <v>-30.905999999999999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139</v>
      </c>
      <c r="AU173" s="236" t="s">
        <v>87</v>
      </c>
      <c r="AV173" s="13" t="s">
        <v>87</v>
      </c>
      <c r="AW173" s="13" t="s">
        <v>38</v>
      </c>
      <c r="AX173" s="13" t="s">
        <v>77</v>
      </c>
      <c r="AY173" s="236" t="s">
        <v>126</v>
      </c>
    </row>
    <row r="174" s="13" customFormat="1">
      <c r="A174" s="13"/>
      <c r="B174" s="226"/>
      <c r="C174" s="227"/>
      <c r="D174" s="219" t="s">
        <v>139</v>
      </c>
      <c r="E174" s="228" t="s">
        <v>75</v>
      </c>
      <c r="F174" s="229" t="s">
        <v>677</v>
      </c>
      <c r="G174" s="227"/>
      <c r="H174" s="230">
        <v>-7.2720000000000002</v>
      </c>
      <c r="I174" s="231"/>
      <c r="J174" s="227"/>
      <c r="K174" s="227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139</v>
      </c>
      <c r="AU174" s="236" t="s">
        <v>87</v>
      </c>
      <c r="AV174" s="13" t="s">
        <v>87</v>
      </c>
      <c r="AW174" s="13" t="s">
        <v>38</v>
      </c>
      <c r="AX174" s="13" t="s">
        <v>77</v>
      </c>
      <c r="AY174" s="236" t="s">
        <v>126</v>
      </c>
    </row>
    <row r="175" s="13" customFormat="1">
      <c r="A175" s="13"/>
      <c r="B175" s="226"/>
      <c r="C175" s="227"/>
      <c r="D175" s="219" t="s">
        <v>139</v>
      </c>
      <c r="E175" s="228" t="s">
        <v>75</v>
      </c>
      <c r="F175" s="229" t="s">
        <v>678</v>
      </c>
      <c r="G175" s="227"/>
      <c r="H175" s="230">
        <v>-0.47999999999999998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139</v>
      </c>
      <c r="AU175" s="236" t="s">
        <v>87</v>
      </c>
      <c r="AV175" s="13" t="s">
        <v>87</v>
      </c>
      <c r="AW175" s="13" t="s">
        <v>38</v>
      </c>
      <c r="AX175" s="13" t="s">
        <v>77</v>
      </c>
      <c r="AY175" s="236" t="s">
        <v>126</v>
      </c>
    </row>
    <row r="176" s="15" customFormat="1">
      <c r="A176" s="15"/>
      <c r="B176" s="249"/>
      <c r="C176" s="250"/>
      <c r="D176" s="219" t="s">
        <v>139</v>
      </c>
      <c r="E176" s="251" t="s">
        <v>75</v>
      </c>
      <c r="F176" s="252" t="s">
        <v>191</v>
      </c>
      <c r="G176" s="250"/>
      <c r="H176" s="253">
        <v>170.13000000000002</v>
      </c>
      <c r="I176" s="254"/>
      <c r="J176" s="250"/>
      <c r="K176" s="250"/>
      <c r="L176" s="255"/>
      <c r="M176" s="256"/>
      <c r="N176" s="257"/>
      <c r="O176" s="257"/>
      <c r="P176" s="257"/>
      <c r="Q176" s="257"/>
      <c r="R176" s="257"/>
      <c r="S176" s="257"/>
      <c r="T176" s="258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9" t="s">
        <v>139</v>
      </c>
      <c r="AU176" s="259" t="s">
        <v>87</v>
      </c>
      <c r="AV176" s="15" t="s">
        <v>150</v>
      </c>
      <c r="AW176" s="15" t="s">
        <v>38</v>
      </c>
      <c r="AX176" s="15" t="s">
        <v>77</v>
      </c>
      <c r="AY176" s="259" t="s">
        <v>126</v>
      </c>
    </row>
    <row r="177" s="13" customFormat="1">
      <c r="A177" s="13"/>
      <c r="B177" s="226"/>
      <c r="C177" s="227"/>
      <c r="D177" s="219" t="s">
        <v>139</v>
      </c>
      <c r="E177" s="228" t="s">
        <v>75</v>
      </c>
      <c r="F177" s="229" t="s">
        <v>679</v>
      </c>
      <c r="G177" s="227"/>
      <c r="H177" s="230">
        <v>40.405999999999999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139</v>
      </c>
      <c r="AU177" s="236" t="s">
        <v>87</v>
      </c>
      <c r="AV177" s="13" t="s">
        <v>87</v>
      </c>
      <c r="AW177" s="13" t="s">
        <v>38</v>
      </c>
      <c r="AX177" s="13" t="s">
        <v>85</v>
      </c>
      <c r="AY177" s="236" t="s">
        <v>126</v>
      </c>
    </row>
    <row r="178" s="2" customFormat="1" ht="16.5" customHeight="1">
      <c r="A178" s="40"/>
      <c r="B178" s="41"/>
      <c r="C178" s="206" t="s">
        <v>231</v>
      </c>
      <c r="D178" s="206" t="s">
        <v>128</v>
      </c>
      <c r="E178" s="207" t="s">
        <v>226</v>
      </c>
      <c r="F178" s="208" t="s">
        <v>227</v>
      </c>
      <c r="G178" s="209" t="s">
        <v>186</v>
      </c>
      <c r="H178" s="210">
        <v>0.98699999999999999</v>
      </c>
      <c r="I178" s="211"/>
      <c r="J178" s="212">
        <f>ROUND(I178*H178,2)</f>
        <v>0</v>
      </c>
      <c r="K178" s="208" t="s">
        <v>132</v>
      </c>
      <c r="L178" s="46"/>
      <c r="M178" s="213" t="s">
        <v>75</v>
      </c>
      <c r="N178" s="214" t="s">
        <v>47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133</v>
      </c>
      <c r="AT178" s="217" t="s">
        <v>128</v>
      </c>
      <c r="AU178" s="217" t="s">
        <v>87</v>
      </c>
      <c r="AY178" s="19" t="s">
        <v>126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85</v>
      </c>
      <c r="BK178" s="218">
        <f>ROUND(I178*H178,2)</f>
        <v>0</v>
      </c>
      <c r="BL178" s="19" t="s">
        <v>133</v>
      </c>
      <c r="BM178" s="217" t="s">
        <v>692</v>
      </c>
    </row>
    <row r="179" s="2" customFormat="1">
      <c r="A179" s="40"/>
      <c r="B179" s="41"/>
      <c r="C179" s="42"/>
      <c r="D179" s="219" t="s">
        <v>135</v>
      </c>
      <c r="E179" s="42"/>
      <c r="F179" s="220" t="s">
        <v>229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135</v>
      </c>
      <c r="AU179" s="19" t="s">
        <v>87</v>
      </c>
    </row>
    <row r="180" s="2" customFormat="1">
      <c r="A180" s="40"/>
      <c r="B180" s="41"/>
      <c r="C180" s="42"/>
      <c r="D180" s="224" t="s">
        <v>137</v>
      </c>
      <c r="E180" s="42"/>
      <c r="F180" s="225" t="s">
        <v>230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137</v>
      </c>
      <c r="AU180" s="19" t="s">
        <v>87</v>
      </c>
    </row>
    <row r="181" s="13" customFormat="1">
      <c r="A181" s="13"/>
      <c r="B181" s="226"/>
      <c r="C181" s="227"/>
      <c r="D181" s="219" t="s">
        <v>139</v>
      </c>
      <c r="E181" s="228" t="s">
        <v>75</v>
      </c>
      <c r="F181" s="229" t="s">
        <v>681</v>
      </c>
      <c r="G181" s="227"/>
      <c r="H181" s="230">
        <v>1.855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139</v>
      </c>
      <c r="AU181" s="236" t="s">
        <v>87</v>
      </c>
      <c r="AV181" s="13" t="s">
        <v>87</v>
      </c>
      <c r="AW181" s="13" t="s">
        <v>38</v>
      </c>
      <c r="AX181" s="13" t="s">
        <v>77</v>
      </c>
      <c r="AY181" s="236" t="s">
        <v>126</v>
      </c>
    </row>
    <row r="182" s="15" customFormat="1">
      <c r="A182" s="15"/>
      <c r="B182" s="249"/>
      <c r="C182" s="250"/>
      <c r="D182" s="219" t="s">
        <v>139</v>
      </c>
      <c r="E182" s="251" t="s">
        <v>75</v>
      </c>
      <c r="F182" s="252" t="s">
        <v>191</v>
      </c>
      <c r="G182" s="250"/>
      <c r="H182" s="253">
        <v>1.855</v>
      </c>
      <c r="I182" s="254"/>
      <c r="J182" s="250"/>
      <c r="K182" s="250"/>
      <c r="L182" s="255"/>
      <c r="M182" s="256"/>
      <c r="N182" s="257"/>
      <c r="O182" s="257"/>
      <c r="P182" s="257"/>
      <c r="Q182" s="257"/>
      <c r="R182" s="257"/>
      <c r="S182" s="257"/>
      <c r="T182" s="258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9" t="s">
        <v>139</v>
      </c>
      <c r="AU182" s="259" t="s">
        <v>87</v>
      </c>
      <c r="AV182" s="15" t="s">
        <v>150</v>
      </c>
      <c r="AW182" s="15" t="s">
        <v>38</v>
      </c>
      <c r="AX182" s="15" t="s">
        <v>77</v>
      </c>
      <c r="AY182" s="259" t="s">
        <v>126</v>
      </c>
    </row>
    <row r="183" s="13" customFormat="1">
      <c r="A183" s="13"/>
      <c r="B183" s="226"/>
      <c r="C183" s="227"/>
      <c r="D183" s="219" t="s">
        <v>139</v>
      </c>
      <c r="E183" s="228" t="s">
        <v>75</v>
      </c>
      <c r="F183" s="229" t="s">
        <v>682</v>
      </c>
      <c r="G183" s="227"/>
      <c r="H183" s="230">
        <v>5.3419999999999996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139</v>
      </c>
      <c r="AU183" s="236" t="s">
        <v>87</v>
      </c>
      <c r="AV183" s="13" t="s">
        <v>87</v>
      </c>
      <c r="AW183" s="13" t="s">
        <v>38</v>
      </c>
      <c r="AX183" s="13" t="s">
        <v>77</v>
      </c>
      <c r="AY183" s="236" t="s">
        <v>126</v>
      </c>
    </row>
    <row r="184" s="13" customFormat="1">
      <c r="A184" s="13"/>
      <c r="B184" s="226"/>
      <c r="C184" s="227"/>
      <c r="D184" s="219" t="s">
        <v>139</v>
      </c>
      <c r="E184" s="228" t="s">
        <v>75</v>
      </c>
      <c r="F184" s="229" t="s">
        <v>683</v>
      </c>
      <c r="G184" s="227"/>
      <c r="H184" s="230">
        <v>-1.1879999999999999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139</v>
      </c>
      <c r="AU184" s="236" t="s">
        <v>87</v>
      </c>
      <c r="AV184" s="13" t="s">
        <v>87</v>
      </c>
      <c r="AW184" s="13" t="s">
        <v>38</v>
      </c>
      <c r="AX184" s="13" t="s">
        <v>77</v>
      </c>
      <c r="AY184" s="236" t="s">
        <v>126</v>
      </c>
    </row>
    <row r="185" s="15" customFormat="1">
      <c r="A185" s="15"/>
      <c r="B185" s="249"/>
      <c r="C185" s="250"/>
      <c r="D185" s="219" t="s">
        <v>139</v>
      </c>
      <c r="E185" s="251" t="s">
        <v>75</v>
      </c>
      <c r="F185" s="252" t="s">
        <v>191</v>
      </c>
      <c r="G185" s="250"/>
      <c r="H185" s="253">
        <v>4.1539999999999999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9" t="s">
        <v>139</v>
      </c>
      <c r="AU185" s="259" t="s">
        <v>87</v>
      </c>
      <c r="AV185" s="15" t="s">
        <v>150</v>
      </c>
      <c r="AW185" s="15" t="s">
        <v>38</v>
      </c>
      <c r="AX185" s="15" t="s">
        <v>77</v>
      </c>
      <c r="AY185" s="259" t="s">
        <v>126</v>
      </c>
    </row>
    <row r="186" s="13" customFormat="1">
      <c r="A186" s="13"/>
      <c r="B186" s="226"/>
      <c r="C186" s="227"/>
      <c r="D186" s="219" t="s">
        <v>139</v>
      </c>
      <c r="E186" s="228" t="s">
        <v>75</v>
      </c>
      <c r="F186" s="229" t="s">
        <v>684</v>
      </c>
      <c r="G186" s="227"/>
      <c r="H186" s="230">
        <v>0.98699999999999999</v>
      </c>
      <c r="I186" s="231"/>
      <c r="J186" s="227"/>
      <c r="K186" s="227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139</v>
      </c>
      <c r="AU186" s="236" t="s">
        <v>87</v>
      </c>
      <c r="AV186" s="13" t="s">
        <v>87</v>
      </c>
      <c r="AW186" s="13" t="s">
        <v>38</v>
      </c>
      <c r="AX186" s="13" t="s">
        <v>85</v>
      </c>
      <c r="AY186" s="236" t="s">
        <v>126</v>
      </c>
    </row>
    <row r="187" s="2" customFormat="1" ht="21.75" customHeight="1">
      <c r="A187" s="40"/>
      <c r="B187" s="41"/>
      <c r="C187" s="206" t="s">
        <v>8</v>
      </c>
      <c r="D187" s="206" t="s">
        <v>128</v>
      </c>
      <c r="E187" s="207" t="s">
        <v>693</v>
      </c>
      <c r="F187" s="208" t="s">
        <v>694</v>
      </c>
      <c r="G187" s="209" t="s">
        <v>186</v>
      </c>
      <c r="H187" s="210">
        <v>40.405999999999999</v>
      </c>
      <c r="I187" s="211"/>
      <c r="J187" s="212">
        <f>ROUND(I187*H187,2)</f>
        <v>0</v>
      </c>
      <c r="K187" s="208" t="s">
        <v>132</v>
      </c>
      <c r="L187" s="46"/>
      <c r="M187" s="213" t="s">
        <v>75</v>
      </c>
      <c r="N187" s="214" t="s">
        <v>47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133</v>
      </c>
      <c r="AT187" s="217" t="s">
        <v>128</v>
      </c>
      <c r="AU187" s="217" t="s">
        <v>87</v>
      </c>
      <c r="AY187" s="19" t="s">
        <v>126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85</v>
      </c>
      <c r="BK187" s="218">
        <f>ROUND(I187*H187,2)</f>
        <v>0</v>
      </c>
      <c r="BL187" s="19" t="s">
        <v>133</v>
      </c>
      <c r="BM187" s="217" t="s">
        <v>695</v>
      </c>
    </row>
    <row r="188" s="2" customFormat="1">
      <c r="A188" s="40"/>
      <c r="B188" s="41"/>
      <c r="C188" s="42"/>
      <c r="D188" s="219" t="s">
        <v>135</v>
      </c>
      <c r="E188" s="42"/>
      <c r="F188" s="220" t="s">
        <v>696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135</v>
      </c>
      <c r="AU188" s="19" t="s">
        <v>87</v>
      </c>
    </row>
    <row r="189" s="2" customFormat="1">
      <c r="A189" s="40"/>
      <c r="B189" s="41"/>
      <c r="C189" s="42"/>
      <c r="D189" s="224" t="s">
        <v>137</v>
      </c>
      <c r="E189" s="42"/>
      <c r="F189" s="225" t="s">
        <v>697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137</v>
      </c>
      <c r="AU189" s="19" t="s">
        <v>87</v>
      </c>
    </row>
    <row r="190" s="13" customFormat="1">
      <c r="A190" s="13"/>
      <c r="B190" s="226"/>
      <c r="C190" s="227"/>
      <c r="D190" s="219" t="s">
        <v>139</v>
      </c>
      <c r="E190" s="228" t="s">
        <v>75</v>
      </c>
      <c r="F190" s="229" t="s">
        <v>674</v>
      </c>
      <c r="G190" s="227"/>
      <c r="H190" s="230">
        <v>2.1949999999999998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139</v>
      </c>
      <c r="AU190" s="236" t="s">
        <v>87</v>
      </c>
      <c r="AV190" s="13" t="s">
        <v>87</v>
      </c>
      <c r="AW190" s="13" t="s">
        <v>38</v>
      </c>
      <c r="AX190" s="13" t="s">
        <v>77</v>
      </c>
      <c r="AY190" s="236" t="s">
        <v>126</v>
      </c>
    </row>
    <row r="191" s="15" customFormat="1">
      <c r="A191" s="15"/>
      <c r="B191" s="249"/>
      <c r="C191" s="250"/>
      <c r="D191" s="219" t="s">
        <v>139</v>
      </c>
      <c r="E191" s="251" t="s">
        <v>75</v>
      </c>
      <c r="F191" s="252" t="s">
        <v>191</v>
      </c>
      <c r="G191" s="250"/>
      <c r="H191" s="253">
        <v>2.1949999999999998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9" t="s">
        <v>139</v>
      </c>
      <c r="AU191" s="259" t="s">
        <v>87</v>
      </c>
      <c r="AV191" s="15" t="s">
        <v>150</v>
      </c>
      <c r="AW191" s="15" t="s">
        <v>38</v>
      </c>
      <c r="AX191" s="15" t="s">
        <v>77</v>
      </c>
      <c r="AY191" s="259" t="s">
        <v>126</v>
      </c>
    </row>
    <row r="192" s="13" customFormat="1">
      <c r="A192" s="13"/>
      <c r="B192" s="226"/>
      <c r="C192" s="227"/>
      <c r="D192" s="219" t="s">
        <v>139</v>
      </c>
      <c r="E192" s="228" t="s">
        <v>75</v>
      </c>
      <c r="F192" s="229" t="s">
        <v>675</v>
      </c>
      <c r="G192" s="227"/>
      <c r="H192" s="230">
        <v>208.78800000000001</v>
      </c>
      <c r="I192" s="231"/>
      <c r="J192" s="227"/>
      <c r="K192" s="227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139</v>
      </c>
      <c r="AU192" s="236" t="s">
        <v>87</v>
      </c>
      <c r="AV192" s="13" t="s">
        <v>87</v>
      </c>
      <c r="AW192" s="13" t="s">
        <v>38</v>
      </c>
      <c r="AX192" s="13" t="s">
        <v>77</v>
      </c>
      <c r="AY192" s="236" t="s">
        <v>126</v>
      </c>
    </row>
    <row r="193" s="13" customFormat="1">
      <c r="A193" s="13"/>
      <c r="B193" s="226"/>
      <c r="C193" s="227"/>
      <c r="D193" s="219" t="s">
        <v>139</v>
      </c>
      <c r="E193" s="228" t="s">
        <v>75</v>
      </c>
      <c r="F193" s="229" t="s">
        <v>676</v>
      </c>
      <c r="G193" s="227"/>
      <c r="H193" s="230">
        <v>-30.905999999999999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139</v>
      </c>
      <c r="AU193" s="236" t="s">
        <v>87</v>
      </c>
      <c r="AV193" s="13" t="s">
        <v>87</v>
      </c>
      <c r="AW193" s="13" t="s">
        <v>38</v>
      </c>
      <c r="AX193" s="13" t="s">
        <v>77</v>
      </c>
      <c r="AY193" s="236" t="s">
        <v>126</v>
      </c>
    </row>
    <row r="194" s="13" customFormat="1">
      <c r="A194" s="13"/>
      <c r="B194" s="226"/>
      <c r="C194" s="227"/>
      <c r="D194" s="219" t="s">
        <v>139</v>
      </c>
      <c r="E194" s="228" t="s">
        <v>75</v>
      </c>
      <c r="F194" s="229" t="s">
        <v>677</v>
      </c>
      <c r="G194" s="227"/>
      <c r="H194" s="230">
        <v>-7.2720000000000002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139</v>
      </c>
      <c r="AU194" s="236" t="s">
        <v>87</v>
      </c>
      <c r="AV194" s="13" t="s">
        <v>87</v>
      </c>
      <c r="AW194" s="13" t="s">
        <v>38</v>
      </c>
      <c r="AX194" s="13" t="s">
        <v>77</v>
      </c>
      <c r="AY194" s="236" t="s">
        <v>126</v>
      </c>
    </row>
    <row r="195" s="13" customFormat="1">
      <c r="A195" s="13"/>
      <c r="B195" s="226"/>
      <c r="C195" s="227"/>
      <c r="D195" s="219" t="s">
        <v>139</v>
      </c>
      <c r="E195" s="228" t="s">
        <v>75</v>
      </c>
      <c r="F195" s="229" t="s">
        <v>678</v>
      </c>
      <c r="G195" s="227"/>
      <c r="H195" s="230">
        <v>-0.47999999999999998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139</v>
      </c>
      <c r="AU195" s="236" t="s">
        <v>87</v>
      </c>
      <c r="AV195" s="13" t="s">
        <v>87</v>
      </c>
      <c r="AW195" s="13" t="s">
        <v>38</v>
      </c>
      <c r="AX195" s="13" t="s">
        <v>77</v>
      </c>
      <c r="AY195" s="236" t="s">
        <v>126</v>
      </c>
    </row>
    <row r="196" s="15" customFormat="1">
      <c r="A196" s="15"/>
      <c r="B196" s="249"/>
      <c r="C196" s="250"/>
      <c r="D196" s="219" t="s">
        <v>139</v>
      </c>
      <c r="E196" s="251" t="s">
        <v>75</v>
      </c>
      <c r="F196" s="252" t="s">
        <v>191</v>
      </c>
      <c r="G196" s="250"/>
      <c r="H196" s="253">
        <v>170.13000000000002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9" t="s">
        <v>139</v>
      </c>
      <c r="AU196" s="259" t="s">
        <v>87</v>
      </c>
      <c r="AV196" s="15" t="s">
        <v>150</v>
      </c>
      <c r="AW196" s="15" t="s">
        <v>38</v>
      </c>
      <c r="AX196" s="15" t="s">
        <v>77</v>
      </c>
      <c r="AY196" s="259" t="s">
        <v>126</v>
      </c>
    </row>
    <row r="197" s="13" customFormat="1">
      <c r="A197" s="13"/>
      <c r="B197" s="226"/>
      <c r="C197" s="227"/>
      <c r="D197" s="219" t="s">
        <v>139</v>
      </c>
      <c r="E197" s="228" t="s">
        <v>75</v>
      </c>
      <c r="F197" s="229" t="s">
        <v>679</v>
      </c>
      <c r="G197" s="227"/>
      <c r="H197" s="230">
        <v>40.405999999999999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6" t="s">
        <v>139</v>
      </c>
      <c r="AU197" s="236" t="s">
        <v>87</v>
      </c>
      <c r="AV197" s="13" t="s">
        <v>87</v>
      </c>
      <c r="AW197" s="13" t="s">
        <v>38</v>
      </c>
      <c r="AX197" s="13" t="s">
        <v>85</v>
      </c>
      <c r="AY197" s="236" t="s">
        <v>126</v>
      </c>
    </row>
    <row r="198" s="2" customFormat="1" ht="21.75" customHeight="1">
      <c r="A198" s="40"/>
      <c r="B198" s="41"/>
      <c r="C198" s="206" t="s">
        <v>242</v>
      </c>
      <c r="D198" s="206" t="s">
        <v>128</v>
      </c>
      <c r="E198" s="207" t="s">
        <v>237</v>
      </c>
      <c r="F198" s="208" t="s">
        <v>238</v>
      </c>
      <c r="G198" s="209" t="s">
        <v>186</v>
      </c>
      <c r="H198" s="210">
        <v>0.98699999999999999</v>
      </c>
      <c r="I198" s="211"/>
      <c r="J198" s="212">
        <f>ROUND(I198*H198,2)</f>
        <v>0</v>
      </c>
      <c r="K198" s="208" t="s">
        <v>132</v>
      </c>
      <c r="L198" s="46"/>
      <c r="M198" s="213" t="s">
        <v>75</v>
      </c>
      <c r="N198" s="214" t="s">
        <v>47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133</v>
      </c>
      <c r="AT198" s="217" t="s">
        <v>128</v>
      </c>
      <c r="AU198" s="217" t="s">
        <v>87</v>
      </c>
      <c r="AY198" s="19" t="s">
        <v>126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85</v>
      </c>
      <c r="BK198" s="218">
        <f>ROUND(I198*H198,2)</f>
        <v>0</v>
      </c>
      <c r="BL198" s="19" t="s">
        <v>133</v>
      </c>
      <c r="BM198" s="217" t="s">
        <v>698</v>
      </c>
    </row>
    <row r="199" s="2" customFormat="1">
      <c r="A199" s="40"/>
      <c r="B199" s="41"/>
      <c r="C199" s="42"/>
      <c r="D199" s="219" t="s">
        <v>135</v>
      </c>
      <c r="E199" s="42"/>
      <c r="F199" s="220" t="s">
        <v>240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135</v>
      </c>
      <c r="AU199" s="19" t="s">
        <v>87</v>
      </c>
    </row>
    <row r="200" s="2" customFormat="1">
      <c r="A200" s="40"/>
      <c r="B200" s="41"/>
      <c r="C200" s="42"/>
      <c r="D200" s="224" t="s">
        <v>137</v>
      </c>
      <c r="E200" s="42"/>
      <c r="F200" s="225" t="s">
        <v>241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137</v>
      </c>
      <c r="AU200" s="19" t="s">
        <v>87</v>
      </c>
    </row>
    <row r="201" s="13" customFormat="1">
      <c r="A201" s="13"/>
      <c r="B201" s="226"/>
      <c r="C201" s="227"/>
      <c r="D201" s="219" t="s">
        <v>139</v>
      </c>
      <c r="E201" s="228" t="s">
        <v>75</v>
      </c>
      <c r="F201" s="229" t="s">
        <v>681</v>
      </c>
      <c r="G201" s="227"/>
      <c r="H201" s="230">
        <v>1.855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139</v>
      </c>
      <c r="AU201" s="236" t="s">
        <v>87</v>
      </c>
      <c r="AV201" s="13" t="s">
        <v>87</v>
      </c>
      <c r="AW201" s="13" t="s">
        <v>38</v>
      </c>
      <c r="AX201" s="13" t="s">
        <v>77</v>
      </c>
      <c r="AY201" s="236" t="s">
        <v>126</v>
      </c>
    </row>
    <row r="202" s="15" customFormat="1">
      <c r="A202" s="15"/>
      <c r="B202" s="249"/>
      <c r="C202" s="250"/>
      <c r="D202" s="219" t="s">
        <v>139</v>
      </c>
      <c r="E202" s="251" t="s">
        <v>75</v>
      </c>
      <c r="F202" s="252" t="s">
        <v>191</v>
      </c>
      <c r="G202" s="250"/>
      <c r="H202" s="253">
        <v>1.855</v>
      </c>
      <c r="I202" s="254"/>
      <c r="J202" s="250"/>
      <c r="K202" s="250"/>
      <c r="L202" s="255"/>
      <c r="M202" s="256"/>
      <c r="N202" s="257"/>
      <c r="O202" s="257"/>
      <c r="P202" s="257"/>
      <c r="Q202" s="257"/>
      <c r="R202" s="257"/>
      <c r="S202" s="257"/>
      <c r="T202" s="258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9" t="s">
        <v>139</v>
      </c>
      <c r="AU202" s="259" t="s">
        <v>87</v>
      </c>
      <c r="AV202" s="15" t="s">
        <v>150</v>
      </c>
      <c r="AW202" s="15" t="s">
        <v>38</v>
      </c>
      <c r="AX202" s="15" t="s">
        <v>77</v>
      </c>
      <c r="AY202" s="259" t="s">
        <v>126</v>
      </c>
    </row>
    <row r="203" s="13" customFormat="1">
      <c r="A203" s="13"/>
      <c r="B203" s="226"/>
      <c r="C203" s="227"/>
      <c r="D203" s="219" t="s">
        <v>139</v>
      </c>
      <c r="E203" s="228" t="s">
        <v>75</v>
      </c>
      <c r="F203" s="229" t="s">
        <v>682</v>
      </c>
      <c r="G203" s="227"/>
      <c r="H203" s="230">
        <v>5.3419999999999996</v>
      </c>
      <c r="I203" s="231"/>
      <c r="J203" s="227"/>
      <c r="K203" s="227"/>
      <c r="L203" s="232"/>
      <c r="M203" s="233"/>
      <c r="N203" s="234"/>
      <c r="O203" s="234"/>
      <c r="P203" s="234"/>
      <c r="Q203" s="234"/>
      <c r="R203" s="234"/>
      <c r="S203" s="234"/>
      <c r="T203" s="23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6" t="s">
        <v>139</v>
      </c>
      <c r="AU203" s="236" t="s">
        <v>87</v>
      </c>
      <c r="AV203" s="13" t="s">
        <v>87</v>
      </c>
      <c r="AW203" s="13" t="s">
        <v>38</v>
      </c>
      <c r="AX203" s="13" t="s">
        <v>77</v>
      </c>
      <c r="AY203" s="236" t="s">
        <v>126</v>
      </c>
    </row>
    <row r="204" s="13" customFormat="1">
      <c r="A204" s="13"/>
      <c r="B204" s="226"/>
      <c r="C204" s="227"/>
      <c r="D204" s="219" t="s">
        <v>139</v>
      </c>
      <c r="E204" s="228" t="s">
        <v>75</v>
      </c>
      <c r="F204" s="229" t="s">
        <v>683</v>
      </c>
      <c r="G204" s="227"/>
      <c r="H204" s="230">
        <v>-1.1879999999999999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139</v>
      </c>
      <c r="AU204" s="236" t="s">
        <v>87</v>
      </c>
      <c r="AV204" s="13" t="s">
        <v>87</v>
      </c>
      <c r="AW204" s="13" t="s">
        <v>38</v>
      </c>
      <c r="AX204" s="13" t="s">
        <v>77</v>
      </c>
      <c r="AY204" s="236" t="s">
        <v>126</v>
      </c>
    </row>
    <row r="205" s="15" customFormat="1">
      <c r="A205" s="15"/>
      <c r="B205" s="249"/>
      <c r="C205" s="250"/>
      <c r="D205" s="219" t="s">
        <v>139</v>
      </c>
      <c r="E205" s="251" t="s">
        <v>75</v>
      </c>
      <c r="F205" s="252" t="s">
        <v>191</v>
      </c>
      <c r="G205" s="250"/>
      <c r="H205" s="253">
        <v>4.1539999999999999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9" t="s">
        <v>139</v>
      </c>
      <c r="AU205" s="259" t="s">
        <v>87</v>
      </c>
      <c r="AV205" s="15" t="s">
        <v>150</v>
      </c>
      <c r="AW205" s="15" t="s">
        <v>38</v>
      </c>
      <c r="AX205" s="15" t="s">
        <v>77</v>
      </c>
      <c r="AY205" s="259" t="s">
        <v>126</v>
      </c>
    </row>
    <row r="206" s="13" customFormat="1">
      <c r="A206" s="13"/>
      <c r="B206" s="226"/>
      <c r="C206" s="227"/>
      <c r="D206" s="219" t="s">
        <v>139</v>
      </c>
      <c r="E206" s="228" t="s">
        <v>75</v>
      </c>
      <c r="F206" s="229" t="s">
        <v>684</v>
      </c>
      <c r="G206" s="227"/>
      <c r="H206" s="230">
        <v>0.98699999999999999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139</v>
      </c>
      <c r="AU206" s="236" t="s">
        <v>87</v>
      </c>
      <c r="AV206" s="13" t="s">
        <v>87</v>
      </c>
      <c r="AW206" s="13" t="s">
        <v>38</v>
      </c>
      <c r="AX206" s="13" t="s">
        <v>85</v>
      </c>
      <c r="AY206" s="236" t="s">
        <v>126</v>
      </c>
    </row>
    <row r="207" s="2" customFormat="1" ht="16.5" customHeight="1">
      <c r="A207" s="40"/>
      <c r="B207" s="41"/>
      <c r="C207" s="206" t="s">
        <v>249</v>
      </c>
      <c r="D207" s="206" t="s">
        <v>128</v>
      </c>
      <c r="E207" s="207" t="s">
        <v>243</v>
      </c>
      <c r="F207" s="208" t="s">
        <v>244</v>
      </c>
      <c r="G207" s="209" t="s">
        <v>186</v>
      </c>
      <c r="H207" s="210">
        <v>4.2530000000000001</v>
      </c>
      <c r="I207" s="211"/>
      <c r="J207" s="212">
        <f>ROUND(I207*H207,2)</f>
        <v>0</v>
      </c>
      <c r="K207" s="208" t="s">
        <v>132</v>
      </c>
      <c r="L207" s="46"/>
      <c r="M207" s="213" t="s">
        <v>75</v>
      </c>
      <c r="N207" s="214" t="s">
        <v>47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133</v>
      </c>
      <c r="AT207" s="217" t="s">
        <v>128</v>
      </c>
      <c r="AU207" s="217" t="s">
        <v>87</v>
      </c>
      <c r="AY207" s="19" t="s">
        <v>126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85</v>
      </c>
      <c r="BK207" s="218">
        <f>ROUND(I207*H207,2)</f>
        <v>0</v>
      </c>
      <c r="BL207" s="19" t="s">
        <v>133</v>
      </c>
      <c r="BM207" s="217" t="s">
        <v>699</v>
      </c>
    </row>
    <row r="208" s="2" customFormat="1">
      <c r="A208" s="40"/>
      <c r="B208" s="41"/>
      <c r="C208" s="42"/>
      <c r="D208" s="219" t="s">
        <v>135</v>
      </c>
      <c r="E208" s="42"/>
      <c r="F208" s="220" t="s">
        <v>246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135</v>
      </c>
      <c r="AU208" s="19" t="s">
        <v>87</v>
      </c>
    </row>
    <row r="209" s="2" customFormat="1">
      <c r="A209" s="40"/>
      <c r="B209" s="41"/>
      <c r="C209" s="42"/>
      <c r="D209" s="224" t="s">
        <v>137</v>
      </c>
      <c r="E209" s="42"/>
      <c r="F209" s="225" t="s">
        <v>247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137</v>
      </c>
      <c r="AU209" s="19" t="s">
        <v>87</v>
      </c>
    </row>
    <row r="210" s="13" customFormat="1">
      <c r="A210" s="13"/>
      <c r="B210" s="226"/>
      <c r="C210" s="227"/>
      <c r="D210" s="219" t="s">
        <v>139</v>
      </c>
      <c r="E210" s="228" t="s">
        <v>75</v>
      </c>
      <c r="F210" s="229" t="s">
        <v>674</v>
      </c>
      <c r="G210" s="227"/>
      <c r="H210" s="230">
        <v>2.1949999999999998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139</v>
      </c>
      <c r="AU210" s="236" t="s">
        <v>87</v>
      </c>
      <c r="AV210" s="13" t="s">
        <v>87</v>
      </c>
      <c r="AW210" s="13" t="s">
        <v>38</v>
      </c>
      <c r="AX210" s="13" t="s">
        <v>77</v>
      </c>
      <c r="AY210" s="236" t="s">
        <v>126</v>
      </c>
    </row>
    <row r="211" s="15" customFormat="1">
      <c r="A211" s="15"/>
      <c r="B211" s="249"/>
      <c r="C211" s="250"/>
      <c r="D211" s="219" t="s">
        <v>139</v>
      </c>
      <c r="E211" s="251" t="s">
        <v>75</v>
      </c>
      <c r="F211" s="252" t="s">
        <v>191</v>
      </c>
      <c r="G211" s="250"/>
      <c r="H211" s="253">
        <v>2.1949999999999998</v>
      </c>
      <c r="I211" s="254"/>
      <c r="J211" s="250"/>
      <c r="K211" s="250"/>
      <c r="L211" s="255"/>
      <c r="M211" s="256"/>
      <c r="N211" s="257"/>
      <c r="O211" s="257"/>
      <c r="P211" s="257"/>
      <c r="Q211" s="257"/>
      <c r="R211" s="257"/>
      <c r="S211" s="257"/>
      <c r="T211" s="258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9" t="s">
        <v>139</v>
      </c>
      <c r="AU211" s="259" t="s">
        <v>87</v>
      </c>
      <c r="AV211" s="15" t="s">
        <v>150</v>
      </c>
      <c r="AW211" s="15" t="s">
        <v>38</v>
      </c>
      <c r="AX211" s="15" t="s">
        <v>77</v>
      </c>
      <c r="AY211" s="259" t="s">
        <v>126</v>
      </c>
    </row>
    <row r="212" s="13" customFormat="1">
      <c r="A212" s="13"/>
      <c r="B212" s="226"/>
      <c r="C212" s="227"/>
      <c r="D212" s="219" t="s">
        <v>139</v>
      </c>
      <c r="E212" s="228" t="s">
        <v>75</v>
      </c>
      <c r="F212" s="229" t="s">
        <v>675</v>
      </c>
      <c r="G212" s="227"/>
      <c r="H212" s="230">
        <v>208.78800000000001</v>
      </c>
      <c r="I212" s="231"/>
      <c r="J212" s="227"/>
      <c r="K212" s="227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139</v>
      </c>
      <c r="AU212" s="236" t="s">
        <v>87</v>
      </c>
      <c r="AV212" s="13" t="s">
        <v>87</v>
      </c>
      <c r="AW212" s="13" t="s">
        <v>38</v>
      </c>
      <c r="AX212" s="13" t="s">
        <v>77</v>
      </c>
      <c r="AY212" s="236" t="s">
        <v>126</v>
      </c>
    </row>
    <row r="213" s="13" customFormat="1">
      <c r="A213" s="13"/>
      <c r="B213" s="226"/>
      <c r="C213" s="227"/>
      <c r="D213" s="219" t="s">
        <v>139</v>
      </c>
      <c r="E213" s="228" t="s">
        <v>75</v>
      </c>
      <c r="F213" s="229" t="s">
        <v>676</v>
      </c>
      <c r="G213" s="227"/>
      <c r="H213" s="230">
        <v>-30.905999999999999</v>
      </c>
      <c r="I213" s="231"/>
      <c r="J213" s="227"/>
      <c r="K213" s="227"/>
      <c r="L213" s="232"/>
      <c r="M213" s="233"/>
      <c r="N213" s="234"/>
      <c r="O213" s="234"/>
      <c r="P213" s="234"/>
      <c r="Q213" s="234"/>
      <c r="R213" s="234"/>
      <c r="S213" s="234"/>
      <c r="T213" s="23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6" t="s">
        <v>139</v>
      </c>
      <c r="AU213" s="236" t="s">
        <v>87</v>
      </c>
      <c r="AV213" s="13" t="s">
        <v>87</v>
      </c>
      <c r="AW213" s="13" t="s">
        <v>38</v>
      </c>
      <c r="AX213" s="13" t="s">
        <v>77</v>
      </c>
      <c r="AY213" s="236" t="s">
        <v>126</v>
      </c>
    </row>
    <row r="214" s="13" customFormat="1">
      <c r="A214" s="13"/>
      <c r="B214" s="226"/>
      <c r="C214" s="227"/>
      <c r="D214" s="219" t="s">
        <v>139</v>
      </c>
      <c r="E214" s="228" t="s">
        <v>75</v>
      </c>
      <c r="F214" s="229" t="s">
        <v>677</v>
      </c>
      <c r="G214" s="227"/>
      <c r="H214" s="230">
        <v>-7.2720000000000002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6" t="s">
        <v>139</v>
      </c>
      <c r="AU214" s="236" t="s">
        <v>87</v>
      </c>
      <c r="AV214" s="13" t="s">
        <v>87</v>
      </c>
      <c r="AW214" s="13" t="s">
        <v>38</v>
      </c>
      <c r="AX214" s="13" t="s">
        <v>77</v>
      </c>
      <c r="AY214" s="236" t="s">
        <v>126</v>
      </c>
    </row>
    <row r="215" s="13" customFormat="1">
      <c r="A215" s="13"/>
      <c r="B215" s="226"/>
      <c r="C215" s="227"/>
      <c r="D215" s="219" t="s">
        <v>139</v>
      </c>
      <c r="E215" s="228" t="s">
        <v>75</v>
      </c>
      <c r="F215" s="229" t="s">
        <v>678</v>
      </c>
      <c r="G215" s="227"/>
      <c r="H215" s="230">
        <v>-0.47999999999999998</v>
      </c>
      <c r="I215" s="231"/>
      <c r="J215" s="227"/>
      <c r="K215" s="227"/>
      <c r="L215" s="232"/>
      <c r="M215" s="233"/>
      <c r="N215" s="234"/>
      <c r="O215" s="234"/>
      <c r="P215" s="234"/>
      <c r="Q215" s="234"/>
      <c r="R215" s="234"/>
      <c r="S215" s="234"/>
      <c r="T215" s="23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6" t="s">
        <v>139</v>
      </c>
      <c r="AU215" s="236" t="s">
        <v>87</v>
      </c>
      <c r="AV215" s="13" t="s">
        <v>87</v>
      </c>
      <c r="AW215" s="13" t="s">
        <v>38</v>
      </c>
      <c r="AX215" s="13" t="s">
        <v>77</v>
      </c>
      <c r="AY215" s="236" t="s">
        <v>126</v>
      </c>
    </row>
    <row r="216" s="15" customFormat="1">
      <c r="A216" s="15"/>
      <c r="B216" s="249"/>
      <c r="C216" s="250"/>
      <c r="D216" s="219" t="s">
        <v>139</v>
      </c>
      <c r="E216" s="251" t="s">
        <v>75</v>
      </c>
      <c r="F216" s="252" t="s">
        <v>191</v>
      </c>
      <c r="G216" s="250"/>
      <c r="H216" s="253">
        <v>170.13000000000002</v>
      </c>
      <c r="I216" s="254"/>
      <c r="J216" s="250"/>
      <c r="K216" s="250"/>
      <c r="L216" s="255"/>
      <c r="M216" s="256"/>
      <c r="N216" s="257"/>
      <c r="O216" s="257"/>
      <c r="P216" s="257"/>
      <c r="Q216" s="257"/>
      <c r="R216" s="257"/>
      <c r="S216" s="257"/>
      <c r="T216" s="258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9" t="s">
        <v>139</v>
      </c>
      <c r="AU216" s="259" t="s">
        <v>87</v>
      </c>
      <c r="AV216" s="15" t="s">
        <v>150</v>
      </c>
      <c r="AW216" s="15" t="s">
        <v>38</v>
      </c>
      <c r="AX216" s="15" t="s">
        <v>77</v>
      </c>
      <c r="AY216" s="259" t="s">
        <v>126</v>
      </c>
    </row>
    <row r="217" s="13" customFormat="1">
      <c r="A217" s="13"/>
      <c r="B217" s="226"/>
      <c r="C217" s="227"/>
      <c r="D217" s="219" t="s">
        <v>139</v>
      </c>
      <c r="E217" s="228" t="s">
        <v>75</v>
      </c>
      <c r="F217" s="229" t="s">
        <v>700</v>
      </c>
      <c r="G217" s="227"/>
      <c r="H217" s="230">
        <v>4.2530000000000001</v>
      </c>
      <c r="I217" s="231"/>
      <c r="J217" s="227"/>
      <c r="K217" s="227"/>
      <c r="L217" s="232"/>
      <c r="M217" s="233"/>
      <c r="N217" s="234"/>
      <c r="O217" s="234"/>
      <c r="P217" s="234"/>
      <c r="Q217" s="234"/>
      <c r="R217" s="234"/>
      <c r="S217" s="234"/>
      <c r="T217" s="23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6" t="s">
        <v>139</v>
      </c>
      <c r="AU217" s="236" t="s">
        <v>87</v>
      </c>
      <c r="AV217" s="13" t="s">
        <v>87</v>
      </c>
      <c r="AW217" s="13" t="s">
        <v>38</v>
      </c>
      <c r="AX217" s="13" t="s">
        <v>85</v>
      </c>
      <c r="AY217" s="236" t="s">
        <v>126</v>
      </c>
    </row>
    <row r="218" s="2" customFormat="1" ht="16.5" customHeight="1">
      <c r="A218" s="40"/>
      <c r="B218" s="41"/>
      <c r="C218" s="206" t="s">
        <v>256</v>
      </c>
      <c r="D218" s="206" t="s">
        <v>128</v>
      </c>
      <c r="E218" s="207" t="s">
        <v>250</v>
      </c>
      <c r="F218" s="208" t="s">
        <v>251</v>
      </c>
      <c r="G218" s="209" t="s">
        <v>186</v>
      </c>
      <c r="H218" s="210">
        <v>0.104</v>
      </c>
      <c r="I218" s="211"/>
      <c r="J218" s="212">
        <f>ROUND(I218*H218,2)</f>
        <v>0</v>
      </c>
      <c r="K218" s="208" t="s">
        <v>132</v>
      </c>
      <c r="L218" s="46"/>
      <c r="M218" s="213" t="s">
        <v>75</v>
      </c>
      <c r="N218" s="214" t="s">
        <v>47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133</v>
      </c>
      <c r="AT218" s="217" t="s">
        <v>128</v>
      </c>
      <c r="AU218" s="217" t="s">
        <v>87</v>
      </c>
      <c r="AY218" s="19" t="s">
        <v>126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85</v>
      </c>
      <c r="BK218" s="218">
        <f>ROUND(I218*H218,2)</f>
        <v>0</v>
      </c>
      <c r="BL218" s="19" t="s">
        <v>133</v>
      </c>
      <c r="BM218" s="217" t="s">
        <v>701</v>
      </c>
    </row>
    <row r="219" s="2" customFormat="1">
      <c r="A219" s="40"/>
      <c r="B219" s="41"/>
      <c r="C219" s="42"/>
      <c r="D219" s="219" t="s">
        <v>135</v>
      </c>
      <c r="E219" s="42"/>
      <c r="F219" s="220" t="s">
        <v>253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135</v>
      </c>
      <c r="AU219" s="19" t="s">
        <v>87</v>
      </c>
    </row>
    <row r="220" s="2" customFormat="1">
      <c r="A220" s="40"/>
      <c r="B220" s="41"/>
      <c r="C220" s="42"/>
      <c r="D220" s="224" t="s">
        <v>137</v>
      </c>
      <c r="E220" s="42"/>
      <c r="F220" s="225" t="s">
        <v>254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137</v>
      </c>
      <c r="AU220" s="19" t="s">
        <v>87</v>
      </c>
    </row>
    <row r="221" s="13" customFormat="1">
      <c r="A221" s="13"/>
      <c r="B221" s="226"/>
      <c r="C221" s="227"/>
      <c r="D221" s="219" t="s">
        <v>139</v>
      </c>
      <c r="E221" s="228" t="s">
        <v>75</v>
      </c>
      <c r="F221" s="229" t="s">
        <v>681</v>
      </c>
      <c r="G221" s="227"/>
      <c r="H221" s="230">
        <v>1.855</v>
      </c>
      <c r="I221" s="231"/>
      <c r="J221" s="227"/>
      <c r="K221" s="227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139</v>
      </c>
      <c r="AU221" s="236" t="s">
        <v>87</v>
      </c>
      <c r="AV221" s="13" t="s">
        <v>87</v>
      </c>
      <c r="AW221" s="13" t="s">
        <v>38</v>
      </c>
      <c r="AX221" s="13" t="s">
        <v>77</v>
      </c>
      <c r="AY221" s="236" t="s">
        <v>126</v>
      </c>
    </row>
    <row r="222" s="15" customFormat="1">
      <c r="A222" s="15"/>
      <c r="B222" s="249"/>
      <c r="C222" s="250"/>
      <c r="D222" s="219" t="s">
        <v>139</v>
      </c>
      <c r="E222" s="251" t="s">
        <v>75</v>
      </c>
      <c r="F222" s="252" t="s">
        <v>191</v>
      </c>
      <c r="G222" s="250"/>
      <c r="H222" s="253">
        <v>1.855</v>
      </c>
      <c r="I222" s="254"/>
      <c r="J222" s="250"/>
      <c r="K222" s="250"/>
      <c r="L222" s="255"/>
      <c r="M222" s="256"/>
      <c r="N222" s="257"/>
      <c r="O222" s="257"/>
      <c r="P222" s="257"/>
      <c r="Q222" s="257"/>
      <c r="R222" s="257"/>
      <c r="S222" s="257"/>
      <c r="T222" s="258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9" t="s">
        <v>139</v>
      </c>
      <c r="AU222" s="259" t="s">
        <v>87</v>
      </c>
      <c r="AV222" s="15" t="s">
        <v>150</v>
      </c>
      <c r="AW222" s="15" t="s">
        <v>38</v>
      </c>
      <c r="AX222" s="15" t="s">
        <v>77</v>
      </c>
      <c r="AY222" s="259" t="s">
        <v>126</v>
      </c>
    </row>
    <row r="223" s="13" customFormat="1">
      <c r="A223" s="13"/>
      <c r="B223" s="226"/>
      <c r="C223" s="227"/>
      <c r="D223" s="219" t="s">
        <v>139</v>
      </c>
      <c r="E223" s="228" t="s">
        <v>75</v>
      </c>
      <c r="F223" s="229" t="s">
        <v>682</v>
      </c>
      <c r="G223" s="227"/>
      <c r="H223" s="230">
        <v>5.3419999999999996</v>
      </c>
      <c r="I223" s="231"/>
      <c r="J223" s="227"/>
      <c r="K223" s="227"/>
      <c r="L223" s="232"/>
      <c r="M223" s="233"/>
      <c r="N223" s="234"/>
      <c r="O223" s="234"/>
      <c r="P223" s="234"/>
      <c r="Q223" s="234"/>
      <c r="R223" s="234"/>
      <c r="S223" s="234"/>
      <c r="T223" s="23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6" t="s">
        <v>139</v>
      </c>
      <c r="AU223" s="236" t="s">
        <v>87</v>
      </c>
      <c r="AV223" s="13" t="s">
        <v>87</v>
      </c>
      <c r="AW223" s="13" t="s">
        <v>38</v>
      </c>
      <c r="AX223" s="13" t="s">
        <v>77</v>
      </c>
      <c r="AY223" s="236" t="s">
        <v>126</v>
      </c>
    </row>
    <row r="224" s="13" customFormat="1">
      <c r="A224" s="13"/>
      <c r="B224" s="226"/>
      <c r="C224" s="227"/>
      <c r="D224" s="219" t="s">
        <v>139</v>
      </c>
      <c r="E224" s="228" t="s">
        <v>75</v>
      </c>
      <c r="F224" s="229" t="s">
        <v>683</v>
      </c>
      <c r="G224" s="227"/>
      <c r="H224" s="230">
        <v>-1.1879999999999999</v>
      </c>
      <c r="I224" s="231"/>
      <c r="J224" s="227"/>
      <c r="K224" s="227"/>
      <c r="L224" s="232"/>
      <c r="M224" s="233"/>
      <c r="N224" s="234"/>
      <c r="O224" s="234"/>
      <c r="P224" s="234"/>
      <c r="Q224" s="234"/>
      <c r="R224" s="234"/>
      <c r="S224" s="234"/>
      <c r="T224" s="23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6" t="s">
        <v>139</v>
      </c>
      <c r="AU224" s="236" t="s">
        <v>87</v>
      </c>
      <c r="AV224" s="13" t="s">
        <v>87</v>
      </c>
      <c r="AW224" s="13" t="s">
        <v>38</v>
      </c>
      <c r="AX224" s="13" t="s">
        <v>77</v>
      </c>
      <c r="AY224" s="236" t="s">
        <v>126</v>
      </c>
    </row>
    <row r="225" s="15" customFormat="1">
      <c r="A225" s="15"/>
      <c r="B225" s="249"/>
      <c r="C225" s="250"/>
      <c r="D225" s="219" t="s">
        <v>139</v>
      </c>
      <c r="E225" s="251" t="s">
        <v>75</v>
      </c>
      <c r="F225" s="252" t="s">
        <v>191</v>
      </c>
      <c r="G225" s="250"/>
      <c r="H225" s="253">
        <v>4.1539999999999999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9" t="s">
        <v>139</v>
      </c>
      <c r="AU225" s="259" t="s">
        <v>87</v>
      </c>
      <c r="AV225" s="15" t="s">
        <v>150</v>
      </c>
      <c r="AW225" s="15" t="s">
        <v>38</v>
      </c>
      <c r="AX225" s="15" t="s">
        <v>77</v>
      </c>
      <c r="AY225" s="259" t="s">
        <v>126</v>
      </c>
    </row>
    <row r="226" s="13" customFormat="1">
      <c r="A226" s="13"/>
      <c r="B226" s="226"/>
      <c r="C226" s="227"/>
      <c r="D226" s="219" t="s">
        <v>139</v>
      </c>
      <c r="E226" s="228" t="s">
        <v>75</v>
      </c>
      <c r="F226" s="229" t="s">
        <v>702</v>
      </c>
      <c r="G226" s="227"/>
      <c r="H226" s="230">
        <v>0.104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139</v>
      </c>
      <c r="AU226" s="236" t="s">
        <v>87</v>
      </c>
      <c r="AV226" s="13" t="s">
        <v>87</v>
      </c>
      <c r="AW226" s="13" t="s">
        <v>38</v>
      </c>
      <c r="AX226" s="13" t="s">
        <v>85</v>
      </c>
      <c r="AY226" s="236" t="s">
        <v>126</v>
      </c>
    </row>
    <row r="227" s="2" customFormat="1" ht="21.75" customHeight="1">
      <c r="A227" s="40"/>
      <c r="B227" s="41"/>
      <c r="C227" s="206" t="s">
        <v>262</v>
      </c>
      <c r="D227" s="206" t="s">
        <v>128</v>
      </c>
      <c r="E227" s="207" t="s">
        <v>257</v>
      </c>
      <c r="F227" s="208" t="s">
        <v>258</v>
      </c>
      <c r="G227" s="209" t="s">
        <v>186</v>
      </c>
      <c r="H227" s="210">
        <v>4.2530000000000001</v>
      </c>
      <c r="I227" s="211"/>
      <c r="J227" s="212">
        <f>ROUND(I227*H227,2)</f>
        <v>0</v>
      </c>
      <c r="K227" s="208" t="s">
        <v>132</v>
      </c>
      <c r="L227" s="46"/>
      <c r="M227" s="213" t="s">
        <v>75</v>
      </c>
      <c r="N227" s="214" t="s">
        <v>47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133</v>
      </c>
      <c r="AT227" s="217" t="s">
        <v>128</v>
      </c>
      <c r="AU227" s="217" t="s">
        <v>87</v>
      </c>
      <c r="AY227" s="19" t="s">
        <v>126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85</v>
      </c>
      <c r="BK227" s="218">
        <f>ROUND(I227*H227,2)</f>
        <v>0</v>
      </c>
      <c r="BL227" s="19" t="s">
        <v>133</v>
      </c>
      <c r="BM227" s="217" t="s">
        <v>703</v>
      </c>
    </row>
    <row r="228" s="2" customFormat="1">
      <c r="A228" s="40"/>
      <c r="B228" s="41"/>
      <c r="C228" s="42"/>
      <c r="D228" s="219" t="s">
        <v>135</v>
      </c>
      <c r="E228" s="42"/>
      <c r="F228" s="220" t="s">
        <v>260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135</v>
      </c>
      <c r="AU228" s="19" t="s">
        <v>87</v>
      </c>
    </row>
    <row r="229" s="2" customFormat="1">
      <c r="A229" s="40"/>
      <c r="B229" s="41"/>
      <c r="C229" s="42"/>
      <c r="D229" s="224" t="s">
        <v>137</v>
      </c>
      <c r="E229" s="42"/>
      <c r="F229" s="225" t="s">
        <v>261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137</v>
      </c>
      <c r="AU229" s="19" t="s">
        <v>87</v>
      </c>
    </row>
    <row r="230" s="13" customFormat="1">
      <c r="A230" s="13"/>
      <c r="B230" s="226"/>
      <c r="C230" s="227"/>
      <c r="D230" s="219" t="s">
        <v>139</v>
      </c>
      <c r="E230" s="228" t="s">
        <v>75</v>
      </c>
      <c r="F230" s="229" t="s">
        <v>674</v>
      </c>
      <c r="G230" s="227"/>
      <c r="H230" s="230">
        <v>2.1949999999999998</v>
      </c>
      <c r="I230" s="231"/>
      <c r="J230" s="227"/>
      <c r="K230" s="227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139</v>
      </c>
      <c r="AU230" s="236" t="s">
        <v>87</v>
      </c>
      <c r="AV230" s="13" t="s">
        <v>87</v>
      </c>
      <c r="AW230" s="13" t="s">
        <v>38</v>
      </c>
      <c r="AX230" s="13" t="s">
        <v>77</v>
      </c>
      <c r="AY230" s="236" t="s">
        <v>126</v>
      </c>
    </row>
    <row r="231" s="15" customFormat="1">
      <c r="A231" s="15"/>
      <c r="B231" s="249"/>
      <c r="C231" s="250"/>
      <c r="D231" s="219" t="s">
        <v>139</v>
      </c>
      <c r="E231" s="251" t="s">
        <v>75</v>
      </c>
      <c r="F231" s="252" t="s">
        <v>191</v>
      </c>
      <c r="G231" s="250"/>
      <c r="H231" s="253">
        <v>2.1949999999999998</v>
      </c>
      <c r="I231" s="254"/>
      <c r="J231" s="250"/>
      <c r="K231" s="250"/>
      <c r="L231" s="255"/>
      <c r="M231" s="256"/>
      <c r="N231" s="257"/>
      <c r="O231" s="257"/>
      <c r="P231" s="257"/>
      <c r="Q231" s="257"/>
      <c r="R231" s="257"/>
      <c r="S231" s="257"/>
      <c r="T231" s="258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9" t="s">
        <v>139</v>
      </c>
      <c r="AU231" s="259" t="s">
        <v>87</v>
      </c>
      <c r="AV231" s="15" t="s">
        <v>150</v>
      </c>
      <c r="AW231" s="15" t="s">
        <v>38</v>
      </c>
      <c r="AX231" s="15" t="s">
        <v>77</v>
      </c>
      <c r="AY231" s="259" t="s">
        <v>126</v>
      </c>
    </row>
    <row r="232" s="13" customFormat="1">
      <c r="A232" s="13"/>
      <c r="B232" s="226"/>
      <c r="C232" s="227"/>
      <c r="D232" s="219" t="s">
        <v>139</v>
      </c>
      <c r="E232" s="228" t="s">
        <v>75</v>
      </c>
      <c r="F232" s="229" t="s">
        <v>675</v>
      </c>
      <c r="G232" s="227"/>
      <c r="H232" s="230">
        <v>208.78800000000001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139</v>
      </c>
      <c r="AU232" s="236" t="s">
        <v>87</v>
      </c>
      <c r="AV232" s="13" t="s">
        <v>87</v>
      </c>
      <c r="AW232" s="13" t="s">
        <v>38</v>
      </c>
      <c r="AX232" s="13" t="s">
        <v>77</v>
      </c>
      <c r="AY232" s="236" t="s">
        <v>126</v>
      </c>
    </row>
    <row r="233" s="13" customFormat="1">
      <c r="A233" s="13"/>
      <c r="B233" s="226"/>
      <c r="C233" s="227"/>
      <c r="D233" s="219" t="s">
        <v>139</v>
      </c>
      <c r="E233" s="228" t="s">
        <v>75</v>
      </c>
      <c r="F233" s="229" t="s">
        <v>676</v>
      </c>
      <c r="G233" s="227"/>
      <c r="H233" s="230">
        <v>-30.905999999999999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139</v>
      </c>
      <c r="AU233" s="236" t="s">
        <v>87</v>
      </c>
      <c r="AV233" s="13" t="s">
        <v>87</v>
      </c>
      <c r="AW233" s="13" t="s">
        <v>38</v>
      </c>
      <c r="AX233" s="13" t="s">
        <v>77</v>
      </c>
      <c r="AY233" s="236" t="s">
        <v>126</v>
      </c>
    </row>
    <row r="234" s="13" customFormat="1">
      <c r="A234" s="13"/>
      <c r="B234" s="226"/>
      <c r="C234" s="227"/>
      <c r="D234" s="219" t="s">
        <v>139</v>
      </c>
      <c r="E234" s="228" t="s">
        <v>75</v>
      </c>
      <c r="F234" s="229" t="s">
        <v>677</v>
      </c>
      <c r="G234" s="227"/>
      <c r="H234" s="230">
        <v>-7.2720000000000002</v>
      </c>
      <c r="I234" s="231"/>
      <c r="J234" s="227"/>
      <c r="K234" s="227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139</v>
      </c>
      <c r="AU234" s="236" t="s">
        <v>87</v>
      </c>
      <c r="AV234" s="13" t="s">
        <v>87</v>
      </c>
      <c r="AW234" s="13" t="s">
        <v>38</v>
      </c>
      <c r="AX234" s="13" t="s">
        <v>77</v>
      </c>
      <c r="AY234" s="236" t="s">
        <v>126</v>
      </c>
    </row>
    <row r="235" s="13" customFormat="1">
      <c r="A235" s="13"/>
      <c r="B235" s="226"/>
      <c r="C235" s="227"/>
      <c r="D235" s="219" t="s">
        <v>139</v>
      </c>
      <c r="E235" s="228" t="s">
        <v>75</v>
      </c>
      <c r="F235" s="229" t="s">
        <v>678</v>
      </c>
      <c r="G235" s="227"/>
      <c r="H235" s="230">
        <v>-0.47999999999999998</v>
      </c>
      <c r="I235" s="231"/>
      <c r="J235" s="227"/>
      <c r="K235" s="227"/>
      <c r="L235" s="232"/>
      <c r="M235" s="233"/>
      <c r="N235" s="234"/>
      <c r="O235" s="234"/>
      <c r="P235" s="234"/>
      <c r="Q235" s="234"/>
      <c r="R235" s="234"/>
      <c r="S235" s="234"/>
      <c r="T235" s="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6" t="s">
        <v>139</v>
      </c>
      <c r="AU235" s="236" t="s">
        <v>87</v>
      </c>
      <c r="AV235" s="13" t="s">
        <v>87</v>
      </c>
      <c r="AW235" s="13" t="s">
        <v>38</v>
      </c>
      <c r="AX235" s="13" t="s">
        <v>77</v>
      </c>
      <c r="AY235" s="236" t="s">
        <v>126</v>
      </c>
    </row>
    <row r="236" s="15" customFormat="1">
      <c r="A236" s="15"/>
      <c r="B236" s="249"/>
      <c r="C236" s="250"/>
      <c r="D236" s="219" t="s">
        <v>139</v>
      </c>
      <c r="E236" s="251" t="s">
        <v>75</v>
      </c>
      <c r="F236" s="252" t="s">
        <v>191</v>
      </c>
      <c r="G236" s="250"/>
      <c r="H236" s="253">
        <v>170.13000000000002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9" t="s">
        <v>139</v>
      </c>
      <c r="AU236" s="259" t="s">
        <v>87</v>
      </c>
      <c r="AV236" s="15" t="s">
        <v>150</v>
      </c>
      <c r="AW236" s="15" t="s">
        <v>38</v>
      </c>
      <c r="AX236" s="15" t="s">
        <v>77</v>
      </c>
      <c r="AY236" s="259" t="s">
        <v>126</v>
      </c>
    </row>
    <row r="237" s="13" customFormat="1">
      <c r="A237" s="13"/>
      <c r="B237" s="226"/>
      <c r="C237" s="227"/>
      <c r="D237" s="219" t="s">
        <v>139</v>
      </c>
      <c r="E237" s="228" t="s">
        <v>75</v>
      </c>
      <c r="F237" s="229" t="s">
        <v>700</v>
      </c>
      <c r="G237" s="227"/>
      <c r="H237" s="230">
        <v>4.2530000000000001</v>
      </c>
      <c r="I237" s="231"/>
      <c r="J237" s="227"/>
      <c r="K237" s="227"/>
      <c r="L237" s="232"/>
      <c r="M237" s="233"/>
      <c r="N237" s="234"/>
      <c r="O237" s="234"/>
      <c r="P237" s="234"/>
      <c r="Q237" s="234"/>
      <c r="R237" s="234"/>
      <c r="S237" s="234"/>
      <c r="T237" s="23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6" t="s">
        <v>139</v>
      </c>
      <c r="AU237" s="236" t="s">
        <v>87</v>
      </c>
      <c r="AV237" s="13" t="s">
        <v>87</v>
      </c>
      <c r="AW237" s="13" t="s">
        <v>38</v>
      </c>
      <c r="AX237" s="13" t="s">
        <v>85</v>
      </c>
      <c r="AY237" s="236" t="s">
        <v>126</v>
      </c>
    </row>
    <row r="238" s="2" customFormat="1" ht="21.75" customHeight="1">
      <c r="A238" s="40"/>
      <c r="B238" s="41"/>
      <c r="C238" s="206" t="s">
        <v>268</v>
      </c>
      <c r="D238" s="206" t="s">
        <v>128</v>
      </c>
      <c r="E238" s="207" t="s">
        <v>263</v>
      </c>
      <c r="F238" s="208" t="s">
        <v>264</v>
      </c>
      <c r="G238" s="209" t="s">
        <v>186</v>
      </c>
      <c r="H238" s="210">
        <v>0.104</v>
      </c>
      <c r="I238" s="211"/>
      <c r="J238" s="212">
        <f>ROUND(I238*H238,2)</f>
        <v>0</v>
      </c>
      <c r="K238" s="208" t="s">
        <v>132</v>
      </c>
      <c r="L238" s="46"/>
      <c r="M238" s="213" t="s">
        <v>75</v>
      </c>
      <c r="N238" s="214" t="s">
        <v>47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133</v>
      </c>
      <c r="AT238" s="217" t="s">
        <v>128</v>
      </c>
      <c r="AU238" s="217" t="s">
        <v>87</v>
      </c>
      <c r="AY238" s="19" t="s">
        <v>126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85</v>
      </c>
      <c r="BK238" s="218">
        <f>ROUND(I238*H238,2)</f>
        <v>0</v>
      </c>
      <c r="BL238" s="19" t="s">
        <v>133</v>
      </c>
      <c r="BM238" s="217" t="s">
        <v>704</v>
      </c>
    </row>
    <row r="239" s="2" customFormat="1">
      <c r="A239" s="40"/>
      <c r="B239" s="41"/>
      <c r="C239" s="42"/>
      <c r="D239" s="219" t="s">
        <v>135</v>
      </c>
      <c r="E239" s="42"/>
      <c r="F239" s="220" t="s">
        <v>266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135</v>
      </c>
      <c r="AU239" s="19" t="s">
        <v>87</v>
      </c>
    </row>
    <row r="240" s="2" customFormat="1">
      <c r="A240" s="40"/>
      <c r="B240" s="41"/>
      <c r="C240" s="42"/>
      <c r="D240" s="224" t="s">
        <v>137</v>
      </c>
      <c r="E240" s="42"/>
      <c r="F240" s="225" t="s">
        <v>267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137</v>
      </c>
      <c r="AU240" s="19" t="s">
        <v>87</v>
      </c>
    </row>
    <row r="241" s="13" customFormat="1">
      <c r="A241" s="13"/>
      <c r="B241" s="226"/>
      <c r="C241" s="227"/>
      <c r="D241" s="219" t="s">
        <v>139</v>
      </c>
      <c r="E241" s="228" t="s">
        <v>75</v>
      </c>
      <c r="F241" s="229" t="s">
        <v>681</v>
      </c>
      <c r="G241" s="227"/>
      <c r="H241" s="230">
        <v>1.855</v>
      </c>
      <c r="I241" s="231"/>
      <c r="J241" s="227"/>
      <c r="K241" s="227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139</v>
      </c>
      <c r="AU241" s="236" t="s">
        <v>87</v>
      </c>
      <c r="AV241" s="13" t="s">
        <v>87</v>
      </c>
      <c r="AW241" s="13" t="s">
        <v>38</v>
      </c>
      <c r="AX241" s="13" t="s">
        <v>77</v>
      </c>
      <c r="AY241" s="236" t="s">
        <v>126</v>
      </c>
    </row>
    <row r="242" s="15" customFormat="1">
      <c r="A242" s="15"/>
      <c r="B242" s="249"/>
      <c r="C242" s="250"/>
      <c r="D242" s="219" t="s">
        <v>139</v>
      </c>
      <c r="E242" s="251" t="s">
        <v>75</v>
      </c>
      <c r="F242" s="252" t="s">
        <v>191</v>
      </c>
      <c r="G242" s="250"/>
      <c r="H242" s="253">
        <v>1.855</v>
      </c>
      <c r="I242" s="254"/>
      <c r="J242" s="250"/>
      <c r="K242" s="250"/>
      <c r="L242" s="255"/>
      <c r="M242" s="256"/>
      <c r="N242" s="257"/>
      <c r="O242" s="257"/>
      <c r="P242" s="257"/>
      <c r="Q242" s="257"/>
      <c r="R242" s="257"/>
      <c r="S242" s="257"/>
      <c r="T242" s="258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9" t="s">
        <v>139</v>
      </c>
      <c r="AU242" s="259" t="s">
        <v>87</v>
      </c>
      <c r="AV242" s="15" t="s">
        <v>150</v>
      </c>
      <c r="AW242" s="15" t="s">
        <v>38</v>
      </c>
      <c r="AX242" s="15" t="s">
        <v>77</v>
      </c>
      <c r="AY242" s="259" t="s">
        <v>126</v>
      </c>
    </row>
    <row r="243" s="13" customFormat="1">
      <c r="A243" s="13"/>
      <c r="B243" s="226"/>
      <c r="C243" s="227"/>
      <c r="D243" s="219" t="s">
        <v>139</v>
      </c>
      <c r="E243" s="228" t="s">
        <v>75</v>
      </c>
      <c r="F243" s="229" t="s">
        <v>682</v>
      </c>
      <c r="G243" s="227"/>
      <c r="H243" s="230">
        <v>5.3419999999999996</v>
      </c>
      <c r="I243" s="231"/>
      <c r="J243" s="227"/>
      <c r="K243" s="227"/>
      <c r="L243" s="232"/>
      <c r="M243" s="233"/>
      <c r="N243" s="234"/>
      <c r="O243" s="234"/>
      <c r="P243" s="234"/>
      <c r="Q243" s="234"/>
      <c r="R243" s="234"/>
      <c r="S243" s="234"/>
      <c r="T243" s="23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6" t="s">
        <v>139</v>
      </c>
      <c r="AU243" s="236" t="s">
        <v>87</v>
      </c>
      <c r="AV243" s="13" t="s">
        <v>87</v>
      </c>
      <c r="AW243" s="13" t="s">
        <v>38</v>
      </c>
      <c r="AX243" s="13" t="s">
        <v>77</v>
      </c>
      <c r="AY243" s="236" t="s">
        <v>126</v>
      </c>
    </row>
    <row r="244" s="13" customFormat="1">
      <c r="A244" s="13"/>
      <c r="B244" s="226"/>
      <c r="C244" s="227"/>
      <c r="D244" s="219" t="s">
        <v>139</v>
      </c>
      <c r="E244" s="228" t="s">
        <v>75</v>
      </c>
      <c r="F244" s="229" t="s">
        <v>683</v>
      </c>
      <c r="G244" s="227"/>
      <c r="H244" s="230">
        <v>-1.1879999999999999</v>
      </c>
      <c r="I244" s="231"/>
      <c r="J244" s="227"/>
      <c r="K244" s="227"/>
      <c r="L244" s="232"/>
      <c r="M244" s="233"/>
      <c r="N244" s="234"/>
      <c r="O244" s="234"/>
      <c r="P244" s="234"/>
      <c r="Q244" s="234"/>
      <c r="R244" s="234"/>
      <c r="S244" s="234"/>
      <c r="T244" s="23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6" t="s">
        <v>139</v>
      </c>
      <c r="AU244" s="236" t="s">
        <v>87</v>
      </c>
      <c r="AV244" s="13" t="s">
        <v>87</v>
      </c>
      <c r="AW244" s="13" t="s">
        <v>38</v>
      </c>
      <c r="AX244" s="13" t="s">
        <v>77</v>
      </c>
      <c r="AY244" s="236" t="s">
        <v>126</v>
      </c>
    </row>
    <row r="245" s="15" customFormat="1">
      <c r="A245" s="15"/>
      <c r="B245" s="249"/>
      <c r="C245" s="250"/>
      <c r="D245" s="219" t="s">
        <v>139</v>
      </c>
      <c r="E245" s="251" t="s">
        <v>75</v>
      </c>
      <c r="F245" s="252" t="s">
        <v>191</v>
      </c>
      <c r="G245" s="250"/>
      <c r="H245" s="253">
        <v>4.1539999999999999</v>
      </c>
      <c r="I245" s="254"/>
      <c r="J245" s="250"/>
      <c r="K245" s="250"/>
      <c r="L245" s="255"/>
      <c r="M245" s="256"/>
      <c r="N245" s="257"/>
      <c r="O245" s="257"/>
      <c r="P245" s="257"/>
      <c r="Q245" s="257"/>
      <c r="R245" s="257"/>
      <c r="S245" s="257"/>
      <c r="T245" s="258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9" t="s">
        <v>139</v>
      </c>
      <c r="AU245" s="259" t="s">
        <v>87</v>
      </c>
      <c r="AV245" s="15" t="s">
        <v>150</v>
      </c>
      <c r="AW245" s="15" t="s">
        <v>38</v>
      </c>
      <c r="AX245" s="15" t="s">
        <v>77</v>
      </c>
      <c r="AY245" s="259" t="s">
        <v>126</v>
      </c>
    </row>
    <row r="246" s="13" customFormat="1">
      <c r="A246" s="13"/>
      <c r="B246" s="226"/>
      <c r="C246" s="227"/>
      <c r="D246" s="219" t="s">
        <v>139</v>
      </c>
      <c r="E246" s="228" t="s">
        <v>75</v>
      </c>
      <c r="F246" s="229" t="s">
        <v>702</v>
      </c>
      <c r="G246" s="227"/>
      <c r="H246" s="230">
        <v>0.104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139</v>
      </c>
      <c r="AU246" s="236" t="s">
        <v>87</v>
      </c>
      <c r="AV246" s="13" t="s">
        <v>87</v>
      </c>
      <c r="AW246" s="13" t="s">
        <v>38</v>
      </c>
      <c r="AX246" s="13" t="s">
        <v>85</v>
      </c>
      <c r="AY246" s="236" t="s">
        <v>126</v>
      </c>
    </row>
    <row r="247" s="2" customFormat="1" ht="16.5" customHeight="1">
      <c r="A247" s="40"/>
      <c r="B247" s="41"/>
      <c r="C247" s="206" t="s">
        <v>7</v>
      </c>
      <c r="D247" s="206" t="s">
        <v>128</v>
      </c>
      <c r="E247" s="207" t="s">
        <v>705</v>
      </c>
      <c r="F247" s="208" t="s">
        <v>706</v>
      </c>
      <c r="G247" s="209" t="s">
        <v>131</v>
      </c>
      <c r="H247" s="210">
        <v>11.872</v>
      </c>
      <c r="I247" s="211"/>
      <c r="J247" s="212">
        <f>ROUND(I247*H247,2)</f>
        <v>0</v>
      </c>
      <c r="K247" s="208" t="s">
        <v>132</v>
      </c>
      <c r="L247" s="46"/>
      <c r="M247" s="213" t="s">
        <v>75</v>
      </c>
      <c r="N247" s="214" t="s">
        <v>47</v>
      </c>
      <c r="O247" s="86"/>
      <c r="P247" s="215">
        <f>O247*H247</f>
        <v>0</v>
      </c>
      <c r="Q247" s="215">
        <v>0.00084000000000000003</v>
      </c>
      <c r="R247" s="215">
        <f>Q247*H247</f>
        <v>0.0099724800000000006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133</v>
      </c>
      <c r="AT247" s="217" t="s">
        <v>128</v>
      </c>
      <c r="AU247" s="217" t="s">
        <v>87</v>
      </c>
      <c r="AY247" s="19" t="s">
        <v>126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85</v>
      </c>
      <c r="BK247" s="218">
        <f>ROUND(I247*H247,2)</f>
        <v>0</v>
      </c>
      <c r="BL247" s="19" t="s">
        <v>133</v>
      </c>
      <c r="BM247" s="217" t="s">
        <v>707</v>
      </c>
    </row>
    <row r="248" s="2" customFormat="1">
      <c r="A248" s="40"/>
      <c r="B248" s="41"/>
      <c r="C248" s="42"/>
      <c r="D248" s="219" t="s">
        <v>135</v>
      </c>
      <c r="E248" s="42"/>
      <c r="F248" s="220" t="s">
        <v>708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135</v>
      </c>
      <c r="AU248" s="19" t="s">
        <v>87</v>
      </c>
    </row>
    <row r="249" s="2" customFormat="1">
      <c r="A249" s="40"/>
      <c r="B249" s="41"/>
      <c r="C249" s="42"/>
      <c r="D249" s="224" t="s">
        <v>137</v>
      </c>
      <c r="E249" s="42"/>
      <c r="F249" s="225" t="s">
        <v>709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137</v>
      </c>
      <c r="AU249" s="19" t="s">
        <v>87</v>
      </c>
    </row>
    <row r="250" s="13" customFormat="1">
      <c r="A250" s="13"/>
      <c r="B250" s="226"/>
      <c r="C250" s="227"/>
      <c r="D250" s="219" t="s">
        <v>139</v>
      </c>
      <c r="E250" s="228" t="s">
        <v>75</v>
      </c>
      <c r="F250" s="229" t="s">
        <v>710</v>
      </c>
      <c r="G250" s="227"/>
      <c r="H250" s="230">
        <v>11.872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139</v>
      </c>
      <c r="AU250" s="236" t="s">
        <v>87</v>
      </c>
      <c r="AV250" s="13" t="s">
        <v>87</v>
      </c>
      <c r="AW250" s="13" t="s">
        <v>38</v>
      </c>
      <c r="AX250" s="13" t="s">
        <v>85</v>
      </c>
      <c r="AY250" s="236" t="s">
        <v>126</v>
      </c>
    </row>
    <row r="251" s="2" customFormat="1" ht="16.5" customHeight="1">
      <c r="A251" s="40"/>
      <c r="B251" s="41"/>
      <c r="C251" s="206" t="s">
        <v>281</v>
      </c>
      <c r="D251" s="206" t="s">
        <v>128</v>
      </c>
      <c r="E251" s="207" t="s">
        <v>269</v>
      </c>
      <c r="F251" s="208" t="s">
        <v>270</v>
      </c>
      <c r="G251" s="209" t="s">
        <v>131</v>
      </c>
      <c r="H251" s="210">
        <v>521.971</v>
      </c>
      <c r="I251" s="211"/>
      <c r="J251" s="212">
        <f>ROUND(I251*H251,2)</f>
        <v>0</v>
      </c>
      <c r="K251" s="208" t="s">
        <v>132</v>
      </c>
      <c r="L251" s="46"/>
      <c r="M251" s="213" t="s">
        <v>75</v>
      </c>
      <c r="N251" s="214" t="s">
        <v>47</v>
      </c>
      <c r="O251" s="86"/>
      <c r="P251" s="215">
        <f>O251*H251</f>
        <v>0</v>
      </c>
      <c r="Q251" s="215">
        <v>0.00084999999999999995</v>
      </c>
      <c r="R251" s="215">
        <f>Q251*H251</f>
        <v>0.44367534999999997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133</v>
      </c>
      <c r="AT251" s="217" t="s">
        <v>128</v>
      </c>
      <c r="AU251" s="217" t="s">
        <v>87</v>
      </c>
      <c r="AY251" s="19" t="s">
        <v>126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85</v>
      </c>
      <c r="BK251" s="218">
        <f>ROUND(I251*H251,2)</f>
        <v>0</v>
      </c>
      <c r="BL251" s="19" t="s">
        <v>133</v>
      </c>
      <c r="BM251" s="217" t="s">
        <v>711</v>
      </c>
    </row>
    <row r="252" s="2" customFormat="1">
      <c r="A252" s="40"/>
      <c r="B252" s="41"/>
      <c r="C252" s="42"/>
      <c r="D252" s="219" t="s">
        <v>135</v>
      </c>
      <c r="E252" s="42"/>
      <c r="F252" s="220" t="s">
        <v>272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135</v>
      </c>
      <c r="AU252" s="19" t="s">
        <v>87</v>
      </c>
    </row>
    <row r="253" s="2" customFormat="1">
      <c r="A253" s="40"/>
      <c r="B253" s="41"/>
      <c r="C253" s="42"/>
      <c r="D253" s="224" t="s">
        <v>137</v>
      </c>
      <c r="E253" s="42"/>
      <c r="F253" s="225" t="s">
        <v>273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137</v>
      </c>
      <c r="AU253" s="19" t="s">
        <v>87</v>
      </c>
    </row>
    <row r="254" s="13" customFormat="1">
      <c r="A254" s="13"/>
      <c r="B254" s="226"/>
      <c r="C254" s="227"/>
      <c r="D254" s="219" t="s">
        <v>139</v>
      </c>
      <c r="E254" s="228" t="s">
        <v>75</v>
      </c>
      <c r="F254" s="229" t="s">
        <v>712</v>
      </c>
      <c r="G254" s="227"/>
      <c r="H254" s="230">
        <v>521.971</v>
      </c>
      <c r="I254" s="231"/>
      <c r="J254" s="227"/>
      <c r="K254" s="227"/>
      <c r="L254" s="232"/>
      <c r="M254" s="233"/>
      <c r="N254" s="234"/>
      <c r="O254" s="234"/>
      <c r="P254" s="234"/>
      <c r="Q254" s="234"/>
      <c r="R254" s="234"/>
      <c r="S254" s="234"/>
      <c r="T254" s="23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6" t="s">
        <v>139</v>
      </c>
      <c r="AU254" s="236" t="s">
        <v>87</v>
      </c>
      <c r="AV254" s="13" t="s">
        <v>87</v>
      </c>
      <c r="AW254" s="13" t="s">
        <v>38</v>
      </c>
      <c r="AX254" s="13" t="s">
        <v>77</v>
      </c>
      <c r="AY254" s="236" t="s">
        <v>126</v>
      </c>
    </row>
    <row r="255" s="14" customFormat="1">
      <c r="A255" s="14"/>
      <c r="B255" s="237"/>
      <c r="C255" s="238"/>
      <c r="D255" s="219" t="s">
        <v>139</v>
      </c>
      <c r="E255" s="239" t="s">
        <v>75</v>
      </c>
      <c r="F255" s="240" t="s">
        <v>142</v>
      </c>
      <c r="G255" s="238"/>
      <c r="H255" s="241">
        <v>521.971</v>
      </c>
      <c r="I255" s="242"/>
      <c r="J255" s="238"/>
      <c r="K255" s="238"/>
      <c r="L255" s="243"/>
      <c r="M255" s="244"/>
      <c r="N255" s="245"/>
      <c r="O255" s="245"/>
      <c r="P255" s="245"/>
      <c r="Q255" s="245"/>
      <c r="R255" s="245"/>
      <c r="S255" s="245"/>
      <c r="T255" s="24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7" t="s">
        <v>139</v>
      </c>
      <c r="AU255" s="247" t="s">
        <v>87</v>
      </c>
      <c r="AV255" s="14" t="s">
        <v>133</v>
      </c>
      <c r="AW255" s="14" t="s">
        <v>38</v>
      </c>
      <c r="AX255" s="14" t="s">
        <v>85</v>
      </c>
      <c r="AY255" s="247" t="s">
        <v>126</v>
      </c>
    </row>
    <row r="256" s="2" customFormat="1" ht="16.5" customHeight="1">
      <c r="A256" s="40"/>
      <c r="B256" s="41"/>
      <c r="C256" s="206" t="s">
        <v>290</v>
      </c>
      <c r="D256" s="206" t="s">
        <v>128</v>
      </c>
      <c r="E256" s="207" t="s">
        <v>713</v>
      </c>
      <c r="F256" s="208" t="s">
        <v>714</v>
      </c>
      <c r="G256" s="209" t="s">
        <v>131</v>
      </c>
      <c r="H256" s="210">
        <v>11.872</v>
      </c>
      <c r="I256" s="211"/>
      <c r="J256" s="212">
        <f>ROUND(I256*H256,2)</f>
        <v>0</v>
      </c>
      <c r="K256" s="208" t="s">
        <v>132</v>
      </c>
      <c r="L256" s="46"/>
      <c r="M256" s="213" t="s">
        <v>75</v>
      </c>
      <c r="N256" s="214" t="s">
        <v>47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133</v>
      </c>
      <c r="AT256" s="217" t="s">
        <v>128</v>
      </c>
      <c r="AU256" s="217" t="s">
        <v>87</v>
      </c>
      <c r="AY256" s="19" t="s">
        <v>126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85</v>
      </c>
      <c r="BK256" s="218">
        <f>ROUND(I256*H256,2)</f>
        <v>0</v>
      </c>
      <c r="BL256" s="19" t="s">
        <v>133</v>
      </c>
      <c r="BM256" s="217" t="s">
        <v>715</v>
      </c>
    </row>
    <row r="257" s="2" customFormat="1">
      <c r="A257" s="40"/>
      <c r="B257" s="41"/>
      <c r="C257" s="42"/>
      <c r="D257" s="219" t="s">
        <v>135</v>
      </c>
      <c r="E257" s="42"/>
      <c r="F257" s="220" t="s">
        <v>716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135</v>
      </c>
      <c r="AU257" s="19" t="s">
        <v>87</v>
      </c>
    </row>
    <row r="258" s="2" customFormat="1">
      <c r="A258" s="40"/>
      <c r="B258" s="41"/>
      <c r="C258" s="42"/>
      <c r="D258" s="224" t="s">
        <v>137</v>
      </c>
      <c r="E258" s="42"/>
      <c r="F258" s="225" t="s">
        <v>717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137</v>
      </c>
      <c r="AU258" s="19" t="s">
        <v>87</v>
      </c>
    </row>
    <row r="259" s="2" customFormat="1" ht="16.5" customHeight="1">
      <c r="A259" s="40"/>
      <c r="B259" s="41"/>
      <c r="C259" s="206" t="s">
        <v>300</v>
      </c>
      <c r="D259" s="206" t="s">
        <v>128</v>
      </c>
      <c r="E259" s="207" t="s">
        <v>276</v>
      </c>
      <c r="F259" s="208" t="s">
        <v>277</v>
      </c>
      <c r="G259" s="209" t="s">
        <v>131</v>
      </c>
      <c r="H259" s="210">
        <v>521.971</v>
      </c>
      <c r="I259" s="211"/>
      <c r="J259" s="212">
        <f>ROUND(I259*H259,2)</f>
        <v>0</v>
      </c>
      <c r="K259" s="208" t="s">
        <v>132</v>
      </c>
      <c r="L259" s="46"/>
      <c r="M259" s="213" t="s">
        <v>75</v>
      </c>
      <c r="N259" s="214" t="s">
        <v>47</v>
      </c>
      <c r="O259" s="86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133</v>
      </c>
      <c r="AT259" s="217" t="s">
        <v>128</v>
      </c>
      <c r="AU259" s="217" t="s">
        <v>87</v>
      </c>
      <c r="AY259" s="19" t="s">
        <v>126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85</v>
      </c>
      <c r="BK259" s="218">
        <f>ROUND(I259*H259,2)</f>
        <v>0</v>
      </c>
      <c r="BL259" s="19" t="s">
        <v>133</v>
      </c>
      <c r="BM259" s="217" t="s">
        <v>718</v>
      </c>
    </row>
    <row r="260" s="2" customFormat="1">
      <c r="A260" s="40"/>
      <c r="B260" s="41"/>
      <c r="C260" s="42"/>
      <c r="D260" s="219" t="s">
        <v>135</v>
      </c>
      <c r="E260" s="42"/>
      <c r="F260" s="220" t="s">
        <v>279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135</v>
      </c>
      <c r="AU260" s="19" t="s">
        <v>87</v>
      </c>
    </row>
    <row r="261" s="2" customFormat="1">
      <c r="A261" s="40"/>
      <c r="B261" s="41"/>
      <c r="C261" s="42"/>
      <c r="D261" s="224" t="s">
        <v>137</v>
      </c>
      <c r="E261" s="42"/>
      <c r="F261" s="225" t="s">
        <v>280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137</v>
      </c>
      <c r="AU261" s="19" t="s">
        <v>87</v>
      </c>
    </row>
    <row r="262" s="2" customFormat="1" ht="21.75" customHeight="1">
      <c r="A262" s="40"/>
      <c r="B262" s="41"/>
      <c r="C262" s="206" t="s">
        <v>309</v>
      </c>
      <c r="D262" s="206" t="s">
        <v>128</v>
      </c>
      <c r="E262" s="207" t="s">
        <v>282</v>
      </c>
      <c r="F262" s="208" t="s">
        <v>283</v>
      </c>
      <c r="G262" s="209" t="s">
        <v>186</v>
      </c>
      <c r="H262" s="210">
        <v>80.677999999999997</v>
      </c>
      <c r="I262" s="211"/>
      <c r="J262" s="212">
        <f>ROUND(I262*H262,2)</f>
        <v>0</v>
      </c>
      <c r="K262" s="208" t="s">
        <v>132</v>
      </c>
      <c r="L262" s="46"/>
      <c r="M262" s="213" t="s">
        <v>75</v>
      </c>
      <c r="N262" s="214" t="s">
        <v>47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133</v>
      </c>
      <c r="AT262" s="217" t="s">
        <v>128</v>
      </c>
      <c r="AU262" s="217" t="s">
        <v>87</v>
      </c>
      <c r="AY262" s="19" t="s">
        <v>126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85</v>
      </c>
      <c r="BK262" s="218">
        <f>ROUND(I262*H262,2)</f>
        <v>0</v>
      </c>
      <c r="BL262" s="19" t="s">
        <v>133</v>
      </c>
      <c r="BM262" s="217" t="s">
        <v>719</v>
      </c>
    </row>
    <row r="263" s="2" customFormat="1">
      <c r="A263" s="40"/>
      <c r="B263" s="41"/>
      <c r="C263" s="42"/>
      <c r="D263" s="219" t="s">
        <v>135</v>
      </c>
      <c r="E263" s="42"/>
      <c r="F263" s="220" t="s">
        <v>285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135</v>
      </c>
      <c r="AU263" s="19" t="s">
        <v>87</v>
      </c>
    </row>
    <row r="264" s="2" customFormat="1">
      <c r="A264" s="40"/>
      <c r="B264" s="41"/>
      <c r="C264" s="42"/>
      <c r="D264" s="224" t="s">
        <v>137</v>
      </c>
      <c r="E264" s="42"/>
      <c r="F264" s="225" t="s">
        <v>286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137</v>
      </c>
      <c r="AU264" s="19" t="s">
        <v>87</v>
      </c>
    </row>
    <row r="265" s="16" customFormat="1">
      <c r="A265" s="16"/>
      <c r="B265" s="260"/>
      <c r="C265" s="261"/>
      <c r="D265" s="219" t="s">
        <v>139</v>
      </c>
      <c r="E265" s="262" t="s">
        <v>75</v>
      </c>
      <c r="F265" s="263" t="s">
        <v>287</v>
      </c>
      <c r="G265" s="261"/>
      <c r="H265" s="262" t="s">
        <v>75</v>
      </c>
      <c r="I265" s="264"/>
      <c r="J265" s="261"/>
      <c r="K265" s="261"/>
      <c r="L265" s="265"/>
      <c r="M265" s="266"/>
      <c r="N265" s="267"/>
      <c r="O265" s="267"/>
      <c r="P265" s="267"/>
      <c r="Q265" s="267"/>
      <c r="R265" s="267"/>
      <c r="S265" s="267"/>
      <c r="T265" s="268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T265" s="269" t="s">
        <v>139</v>
      </c>
      <c r="AU265" s="269" t="s">
        <v>87</v>
      </c>
      <c r="AV265" s="16" t="s">
        <v>85</v>
      </c>
      <c r="AW265" s="16" t="s">
        <v>38</v>
      </c>
      <c r="AX265" s="16" t="s">
        <v>77</v>
      </c>
      <c r="AY265" s="269" t="s">
        <v>126</v>
      </c>
    </row>
    <row r="266" s="13" customFormat="1">
      <c r="A266" s="13"/>
      <c r="B266" s="226"/>
      <c r="C266" s="227"/>
      <c r="D266" s="219" t="s">
        <v>139</v>
      </c>
      <c r="E266" s="228" t="s">
        <v>75</v>
      </c>
      <c r="F266" s="229" t="s">
        <v>720</v>
      </c>
      <c r="G266" s="227"/>
      <c r="H266" s="230">
        <v>40.338999999999999</v>
      </c>
      <c r="I266" s="231"/>
      <c r="J266" s="227"/>
      <c r="K266" s="227"/>
      <c r="L266" s="232"/>
      <c r="M266" s="233"/>
      <c r="N266" s="234"/>
      <c r="O266" s="234"/>
      <c r="P266" s="234"/>
      <c r="Q266" s="234"/>
      <c r="R266" s="234"/>
      <c r="S266" s="234"/>
      <c r="T266" s="23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6" t="s">
        <v>139</v>
      </c>
      <c r="AU266" s="236" t="s">
        <v>87</v>
      </c>
      <c r="AV266" s="13" t="s">
        <v>87</v>
      </c>
      <c r="AW266" s="13" t="s">
        <v>38</v>
      </c>
      <c r="AX266" s="13" t="s">
        <v>77</v>
      </c>
      <c r="AY266" s="236" t="s">
        <v>126</v>
      </c>
    </row>
    <row r="267" s="16" customFormat="1">
      <c r="A267" s="16"/>
      <c r="B267" s="260"/>
      <c r="C267" s="261"/>
      <c r="D267" s="219" t="s">
        <v>139</v>
      </c>
      <c r="E267" s="262" t="s">
        <v>75</v>
      </c>
      <c r="F267" s="263" t="s">
        <v>289</v>
      </c>
      <c r="G267" s="261"/>
      <c r="H267" s="262" t="s">
        <v>75</v>
      </c>
      <c r="I267" s="264"/>
      <c r="J267" s="261"/>
      <c r="K267" s="261"/>
      <c r="L267" s="265"/>
      <c r="M267" s="266"/>
      <c r="N267" s="267"/>
      <c r="O267" s="267"/>
      <c r="P267" s="267"/>
      <c r="Q267" s="267"/>
      <c r="R267" s="267"/>
      <c r="S267" s="267"/>
      <c r="T267" s="268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T267" s="269" t="s">
        <v>139</v>
      </c>
      <c r="AU267" s="269" t="s">
        <v>87</v>
      </c>
      <c r="AV267" s="16" t="s">
        <v>85</v>
      </c>
      <c r="AW267" s="16" t="s">
        <v>38</v>
      </c>
      <c r="AX267" s="16" t="s">
        <v>77</v>
      </c>
      <c r="AY267" s="269" t="s">
        <v>126</v>
      </c>
    </row>
    <row r="268" s="13" customFormat="1">
      <c r="A268" s="13"/>
      <c r="B268" s="226"/>
      <c r="C268" s="227"/>
      <c r="D268" s="219" t="s">
        <v>139</v>
      </c>
      <c r="E268" s="228" t="s">
        <v>75</v>
      </c>
      <c r="F268" s="229" t="s">
        <v>720</v>
      </c>
      <c r="G268" s="227"/>
      <c r="H268" s="230">
        <v>40.338999999999999</v>
      </c>
      <c r="I268" s="231"/>
      <c r="J268" s="227"/>
      <c r="K268" s="227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139</v>
      </c>
      <c r="AU268" s="236" t="s">
        <v>87</v>
      </c>
      <c r="AV268" s="13" t="s">
        <v>87</v>
      </c>
      <c r="AW268" s="13" t="s">
        <v>38</v>
      </c>
      <c r="AX268" s="13" t="s">
        <v>77</v>
      </c>
      <c r="AY268" s="236" t="s">
        <v>126</v>
      </c>
    </row>
    <row r="269" s="14" customFormat="1">
      <c r="A269" s="14"/>
      <c r="B269" s="237"/>
      <c r="C269" s="238"/>
      <c r="D269" s="219" t="s">
        <v>139</v>
      </c>
      <c r="E269" s="239" t="s">
        <v>75</v>
      </c>
      <c r="F269" s="240" t="s">
        <v>142</v>
      </c>
      <c r="G269" s="238"/>
      <c r="H269" s="241">
        <v>80.677999999999997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7" t="s">
        <v>139</v>
      </c>
      <c r="AU269" s="247" t="s">
        <v>87</v>
      </c>
      <c r="AV269" s="14" t="s">
        <v>133</v>
      </c>
      <c r="AW269" s="14" t="s">
        <v>38</v>
      </c>
      <c r="AX269" s="14" t="s">
        <v>85</v>
      </c>
      <c r="AY269" s="247" t="s">
        <v>126</v>
      </c>
    </row>
    <row r="270" s="2" customFormat="1" ht="21.75" customHeight="1">
      <c r="A270" s="40"/>
      <c r="B270" s="41"/>
      <c r="C270" s="206" t="s">
        <v>315</v>
      </c>
      <c r="D270" s="206" t="s">
        <v>128</v>
      </c>
      <c r="E270" s="207" t="s">
        <v>291</v>
      </c>
      <c r="F270" s="208" t="s">
        <v>292</v>
      </c>
      <c r="G270" s="209" t="s">
        <v>186</v>
      </c>
      <c r="H270" s="210">
        <v>82.784999999999997</v>
      </c>
      <c r="I270" s="211"/>
      <c r="J270" s="212">
        <f>ROUND(I270*H270,2)</f>
        <v>0</v>
      </c>
      <c r="K270" s="208" t="s">
        <v>132</v>
      </c>
      <c r="L270" s="46"/>
      <c r="M270" s="213" t="s">
        <v>75</v>
      </c>
      <c r="N270" s="214" t="s">
        <v>47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133</v>
      </c>
      <c r="AT270" s="217" t="s">
        <v>128</v>
      </c>
      <c r="AU270" s="217" t="s">
        <v>87</v>
      </c>
      <c r="AY270" s="19" t="s">
        <v>126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85</v>
      </c>
      <c r="BK270" s="218">
        <f>ROUND(I270*H270,2)</f>
        <v>0</v>
      </c>
      <c r="BL270" s="19" t="s">
        <v>133</v>
      </c>
      <c r="BM270" s="217" t="s">
        <v>721</v>
      </c>
    </row>
    <row r="271" s="2" customFormat="1">
      <c r="A271" s="40"/>
      <c r="B271" s="41"/>
      <c r="C271" s="42"/>
      <c r="D271" s="219" t="s">
        <v>135</v>
      </c>
      <c r="E271" s="42"/>
      <c r="F271" s="220" t="s">
        <v>294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135</v>
      </c>
      <c r="AU271" s="19" t="s">
        <v>87</v>
      </c>
    </row>
    <row r="272" s="2" customFormat="1">
      <c r="A272" s="40"/>
      <c r="B272" s="41"/>
      <c r="C272" s="42"/>
      <c r="D272" s="224" t="s">
        <v>137</v>
      </c>
      <c r="E272" s="42"/>
      <c r="F272" s="225" t="s">
        <v>295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137</v>
      </c>
      <c r="AU272" s="19" t="s">
        <v>87</v>
      </c>
    </row>
    <row r="273" s="16" customFormat="1">
      <c r="A273" s="16"/>
      <c r="B273" s="260"/>
      <c r="C273" s="261"/>
      <c r="D273" s="219" t="s">
        <v>139</v>
      </c>
      <c r="E273" s="262" t="s">
        <v>75</v>
      </c>
      <c r="F273" s="263" t="s">
        <v>296</v>
      </c>
      <c r="G273" s="261"/>
      <c r="H273" s="262" t="s">
        <v>75</v>
      </c>
      <c r="I273" s="264"/>
      <c r="J273" s="261"/>
      <c r="K273" s="261"/>
      <c r="L273" s="265"/>
      <c r="M273" s="266"/>
      <c r="N273" s="267"/>
      <c r="O273" s="267"/>
      <c r="P273" s="267"/>
      <c r="Q273" s="267"/>
      <c r="R273" s="267"/>
      <c r="S273" s="267"/>
      <c r="T273" s="268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T273" s="269" t="s">
        <v>139</v>
      </c>
      <c r="AU273" s="269" t="s">
        <v>87</v>
      </c>
      <c r="AV273" s="16" t="s">
        <v>85</v>
      </c>
      <c r="AW273" s="16" t="s">
        <v>38</v>
      </c>
      <c r="AX273" s="16" t="s">
        <v>77</v>
      </c>
      <c r="AY273" s="269" t="s">
        <v>126</v>
      </c>
    </row>
    <row r="274" s="13" customFormat="1">
      <c r="A274" s="13"/>
      <c r="B274" s="226"/>
      <c r="C274" s="227"/>
      <c r="D274" s="219" t="s">
        <v>139</v>
      </c>
      <c r="E274" s="228" t="s">
        <v>75</v>
      </c>
      <c r="F274" s="229" t="s">
        <v>675</v>
      </c>
      <c r="G274" s="227"/>
      <c r="H274" s="230">
        <v>208.78800000000001</v>
      </c>
      <c r="I274" s="231"/>
      <c r="J274" s="227"/>
      <c r="K274" s="227"/>
      <c r="L274" s="232"/>
      <c r="M274" s="233"/>
      <c r="N274" s="234"/>
      <c r="O274" s="234"/>
      <c r="P274" s="234"/>
      <c r="Q274" s="234"/>
      <c r="R274" s="234"/>
      <c r="S274" s="234"/>
      <c r="T274" s="23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6" t="s">
        <v>139</v>
      </c>
      <c r="AU274" s="236" t="s">
        <v>87</v>
      </c>
      <c r="AV274" s="13" t="s">
        <v>87</v>
      </c>
      <c r="AW274" s="13" t="s">
        <v>38</v>
      </c>
      <c r="AX274" s="13" t="s">
        <v>77</v>
      </c>
      <c r="AY274" s="236" t="s">
        <v>126</v>
      </c>
    </row>
    <row r="275" s="13" customFormat="1">
      <c r="A275" s="13"/>
      <c r="B275" s="226"/>
      <c r="C275" s="227"/>
      <c r="D275" s="219" t="s">
        <v>139</v>
      </c>
      <c r="E275" s="228" t="s">
        <v>75</v>
      </c>
      <c r="F275" s="229" t="s">
        <v>676</v>
      </c>
      <c r="G275" s="227"/>
      <c r="H275" s="230">
        <v>-30.905999999999999</v>
      </c>
      <c r="I275" s="231"/>
      <c r="J275" s="227"/>
      <c r="K275" s="227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139</v>
      </c>
      <c r="AU275" s="236" t="s">
        <v>87</v>
      </c>
      <c r="AV275" s="13" t="s">
        <v>87</v>
      </c>
      <c r="AW275" s="13" t="s">
        <v>38</v>
      </c>
      <c r="AX275" s="13" t="s">
        <v>77</v>
      </c>
      <c r="AY275" s="236" t="s">
        <v>126</v>
      </c>
    </row>
    <row r="276" s="13" customFormat="1">
      <c r="A276" s="13"/>
      <c r="B276" s="226"/>
      <c r="C276" s="227"/>
      <c r="D276" s="219" t="s">
        <v>139</v>
      </c>
      <c r="E276" s="228" t="s">
        <v>75</v>
      </c>
      <c r="F276" s="229" t="s">
        <v>677</v>
      </c>
      <c r="G276" s="227"/>
      <c r="H276" s="230">
        <v>-7.2720000000000002</v>
      </c>
      <c r="I276" s="231"/>
      <c r="J276" s="227"/>
      <c r="K276" s="227"/>
      <c r="L276" s="232"/>
      <c r="M276" s="233"/>
      <c r="N276" s="234"/>
      <c r="O276" s="234"/>
      <c r="P276" s="234"/>
      <c r="Q276" s="234"/>
      <c r="R276" s="234"/>
      <c r="S276" s="234"/>
      <c r="T276" s="23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6" t="s">
        <v>139</v>
      </c>
      <c r="AU276" s="236" t="s">
        <v>87</v>
      </c>
      <c r="AV276" s="13" t="s">
        <v>87</v>
      </c>
      <c r="AW276" s="13" t="s">
        <v>38</v>
      </c>
      <c r="AX276" s="13" t="s">
        <v>77</v>
      </c>
      <c r="AY276" s="236" t="s">
        <v>126</v>
      </c>
    </row>
    <row r="277" s="13" customFormat="1">
      <c r="A277" s="13"/>
      <c r="B277" s="226"/>
      <c r="C277" s="227"/>
      <c r="D277" s="219" t="s">
        <v>139</v>
      </c>
      <c r="E277" s="228" t="s">
        <v>75</v>
      </c>
      <c r="F277" s="229" t="s">
        <v>678</v>
      </c>
      <c r="G277" s="227"/>
      <c r="H277" s="230">
        <v>-0.47999999999999998</v>
      </c>
      <c r="I277" s="231"/>
      <c r="J277" s="227"/>
      <c r="K277" s="227"/>
      <c r="L277" s="232"/>
      <c r="M277" s="233"/>
      <c r="N277" s="234"/>
      <c r="O277" s="234"/>
      <c r="P277" s="234"/>
      <c r="Q277" s="234"/>
      <c r="R277" s="234"/>
      <c r="S277" s="234"/>
      <c r="T277" s="23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6" t="s">
        <v>139</v>
      </c>
      <c r="AU277" s="236" t="s">
        <v>87</v>
      </c>
      <c r="AV277" s="13" t="s">
        <v>87</v>
      </c>
      <c r="AW277" s="13" t="s">
        <v>38</v>
      </c>
      <c r="AX277" s="13" t="s">
        <v>77</v>
      </c>
      <c r="AY277" s="236" t="s">
        <v>126</v>
      </c>
    </row>
    <row r="278" s="15" customFormat="1">
      <c r="A278" s="15"/>
      <c r="B278" s="249"/>
      <c r="C278" s="250"/>
      <c r="D278" s="219" t="s">
        <v>139</v>
      </c>
      <c r="E278" s="251" t="s">
        <v>75</v>
      </c>
      <c r="F278" s="252" t="s">
        <v>191</v>
      </c>
      <c r="G278" s="250"/>
      <c r="H278" s="253">
        <v>170.13000000000002</v>
      </c>
      <c r="I278" s="254"/>
      <c r="J278" s="250"/>
      <c r="K278" s="250"/>
      <c r="L278" s="255"/>
      <c r="M278" s="256"/>
      <c r="N278" s="257"/>
      <c r="O278" s="257"/>
      <c r="P278" s="257"/>
      <c r="Q278" s="257"/>
      <c r="R278" s="257"/>
      <c r="S278" s="257"/>
      <c r="T278" s="258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9" t="s">
        <v>139</v>
      </c>
      <c r="AU278" s="259" t="s">
        <v>87</v>
      </c>
      <c r="AV278" s="15" t="s">
        <v>150</v>
      </c>
      <c r="AW278" s="15" t="s">
        <v>38</v>
      </c>
      <c r="AX278" s="15" t="s">
        <v>77</v>
      </c>
      <c r="AY278" s="259" t="s">
        <v>126</v>
      </c>
    </row>
    <row r="279" s="16" customFormat="1">
      <c r="A279" s="16"/>
      <c r="B279" s="260"/>
      <c r="C279" s="261"/>
      <c r="D279" s="219" t="s">
        <v>139</v>
      </c>
      <c r="E279" s="262" t="s">
        <v>75</v>
      </c>
      <c r="F279" s="263" t="s">
        <v>297</v>
      </c>
      <c r="G279" s="261"/>
      <c r="H279" s="262" t="s">
        <v>75</v>
      </c>
      <c r="I279" s="264"/>
      <c r="J279" s="261"/>
      <c r="K279" s="261"/>
      <c r="L279" s="265"/>
      <c r="M279" s="266"/>
      <c r="N279" s="267"/>
      <c r="O279" s="267"/>
      <c r="P279" s="267"/>
      <c r="Q279" s="267"/>
      <c r="R279" s="267"/>
      <c r="S279" s="267"/>
      <c r="T279" s="268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T279" s="269" t="s">
        <v>139</v>
      </c>
      <c r="AU279" s="269" t="s">
        <v>87</v>
      </c>
      <c r="AV279" s="16" t="s">
        <v>85</v>
      </c>
      <c r="AW279" s="16" t="s">
        <v>38</v>
      </c>
      <c r="AX279" s="16" t="s">
        <v>77</v>
      </c>
      <c r="AY279" s="269" t="s">
        <v>126</v>
      </c>
    </row>
    <row r="280" s="13" customFormat="1">
      <c r="A280" s="13"/>
      <c r="B280" s="226"/>
      <c r="C280" s="227"/>
      <c r="D280" s="219" t="s">
        <v>139</v>
      </c>
      <c r="E280" s="228" t="s">
        <v>75</v>
      </c>
      <c r="F280" s="229" t="s">
        <v>682</v>
      </c>
      <c r="G280" s="227"/>
      <c r="H280" s="230">
        <v>5.3419999999999996</v>
      </c>
      <c r="I280" s="231"/>
      <c r="J280" s="227"/>
      <c r="K280" s="227"/>
      <c r="L280" s="232"/>
      <c r="M280" s="233"/>
      <c r="N280" s="234"/>
      <c r="O280" s="234"/>
      <c r="P280" s="234"/>
      <c r="Q280" s="234"/>
      <c r="R280" s="234"/>
      <c r="S280" s="234"/>
      <c r="T280" s="23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6" t="s">
        <v>139</v>
      </c>
      <c r="AU280" s="236" t="s">
        <v>87</v>
      </c>
      <c r="AV280" s="13" t="s">
        <v>87</v>
      </c>
      <c r="AW280" s="13" t="s">
        <v>38</v>
      </c>
      <c r="AX280" s="13" t="s">
        <v>77</v>
      </c>
      <c r="AY280" s="236" t="s">
        <v>126</v>
      </c>
    </row>
    <row r="281" s="13" customFormat="1">
      <c r="A281" s="13"/>
      <c r="B281" s="226"/>
      <c r="C281" s="227"/>
      <c r="D281" s="219" t="s">
        <v>139</v>
      </c>
      <c r="E281" s="228" t="s">
        <v>75</v>
      </c>
      <c r="F281" s="229" t="s">
        <v>683</v>
      </c>
      <c r="G281" s="227"/>
      <c r="H281" s="230">
        <v>-1.1879999999999999</v>
      </c>
      <c r="I281" s="231"/>
      <c r="J281" s="227"/>
      <c r="K281" s="227"/>
      <c r="L281" s="232"/>
      <c r="M281" s="233"/>
      <c r="N281" s="234"/>
      <c r="O281" s="234"/>
      <c r="P281" s="234"/>
      <c r="Q281" s="234"/>
      <c r="R281" s="234"/>
      <c r="S281" s="234"/>
      <c r="T281" s="23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6" t="s">
        <v>139</v>
      </c>
      <c r="AU281" s="236" t="s">
        <v>87</v>
      </c>
      <c r="AV281" s="13" t="s">
        <v>87</v>
      </c>
      <c r="AW281" s="13" t="s">
        <v>38</v>
      </c>
      <c r="AX281" s="13" t="s">
        <v>77</v>
      </c>
      <c r="AY281" s="236" t="s">
        <v>126</v>
      </c>
    </row>
    <row r="282" s="15" customFormat="1">
      <c r="A282" s="15"/>
      <c r="B282" s="249"/>
      <c r="C282" s="250"/>
      <c r="D282" s="219" t="s">
        <v>139</v>
      </c>
      <c r="E282" s="251" t="s">
        <v>75</v>
      </c>
      <c r="F282" s="252" t="s">
        <v>191</v>
      </c>
      <c r="G282" s="250"/>
      <c r="H282" s="253">
        <v>4.1539999999999999</v>
      </c>
      <c r="I282" s="254"/>
      <c r="J282" s="250"/>
      <c r="K282" s="250"/>
      <c r="L282" s="255"/>
      <c r="M282" s="256"/>
      <c r="N282" s="257"/>
      <c r="O282" s="257"/>
      <c r="P282" s="257"/>
      <c r="Q282" s="257"/>
      <c r="R282" s="257"/>
      <c r="S282" s="257"/>
      <c r="T282" s="258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59" t="s">
        <v>139</v>
      </c>
      <c r="AU282" s="259" t="s">
        <v>87</v>
      </c>
      <c r="AV282" s="15" t="s">
        <v>150</v>
      </c>
      <c r="AW282" s="15" t="s">
        <v>38</v>
      </c>
      <c r="AX282" s="15" t="s">
        <v>77</v>
      </c>
      <c r="AY282" s="259" t="s">
        <v>126</v>
      </c>
    </row>
    <row r="283" s="13" customFormat="1">
      <c r="A283" s="13"/>
      <c r="B283" s="226"/>
      <c r="C283" s="227"/>
      <c r="D283" s="219" t="s">
        <v>139</v>
      </c>
      <c r="E283" s="228" t="s">
        <v>75</v>
      </c>
      <c r="F283" s="229" t="s">
        <v>722</v>
      </c>
      <c r="G283" s="227"/>
      <c r="H283" s="230">
        <v>80.811999999999998</v>
      </c>
      <c r="I283" s="231"/>
      <c r="J283" s="227"/>
      <c r="K283" s="227"/>
      <c r="L283" s="232"/>
      <c r="M283" s="233"/>
      <c r="N283" s="234"/>
      <c r="O283" s="234"/>
      <c r="P283" s="234"/>
      <c r="Q283" s="234"/>
      <c r="R283" s="234"/>
      <c r="S283" s="234"/>
      <c r="T283" s="23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6" t="s">
        <v>139</v>
      </c>
      <c r="AU283" s="236" t="s">
        <v>87</v>
      </c>
      <c r="AV283" s="13" t="s">
        <v>87</v>
      </c>
      <c r="AW283" s="13" t="s">
        <v>38</v>
      </c>
      <c r="AX283" s="13" t="s">
        <v>77</v>
      </c>
      <c r="AY283" s="236" t="s">
        <v>126</v>
      </c>
    </row>
    <row r="284" s="13" customFormat="1">
      <c r="A284" s="13"/>
      <c r="B284" s="226"/>
      <c r="C284" s="227"/>
      <c r="D284" s="219" t="s">
        <v>139</v>
      </c>
      <c r="E284" s="228" t="s">
        <v>75</v>
      </c>
      <c r="F284" s="229" t="s">
        <v>723</v>
      </c>
      <c r="G284" s="227"/>
      <c r="H284" s="230">
        <v>1.9730000000000001</v>
      </c>
      <c r="I284" s="231"/>
      <c r="J284" s="227"/>
      <c r="K284" s="227"/>
      <c r="L284" s="232"/>
      <c r="M284" s="233"/>
      <c r="N284" s="234"/>
      <c r="O284" s="234"/>
      <c r="P284" s="234"/>
      <c r="Q284" s="234"/>
      <c r="R284" s="234"/>
      <c r="S284" s="234"/>
      <c r="T284" s="23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6" t="s">
        <v>139</v>
      </c>
      <c r="AU284" s="236" t="s">
        <v>87</v>
      </c>
      <c r="AV284" s="13" t="s">
        <v>87</v>
      </c>
      <c r="AW284" s="13" t="s">
        <v>38</v>
      </c>
      <c r="AX284" s="13" t="s">
        <v>77</v>
      </c>
      <c r="AY284" s="236" t="s">
        <v>126</v>
      </c>
    </row>
    <row r="285" s="15" customFormat="1">
      <c r="A285" s="15"/>
      <c r="B285" s="249"/>
      <c r="C285" s="250"/>
      <c r="D285" s="219" t="s">
        <v>139</v>
      </c>
      <c r="E285" s="251" t="s">
        <v>75</v>
      </c>
      <c r="F285" s="252" t="s">
        <v>191</v>
      </c>
      <c r="G285" s="250"/>
      <c r="H285" s="253">
        <v>82.784999999999997</v>
      </c>
      <c r="I285" s="254"/>
      <c r="J285" s="250"/>
      <c r="K285" s="250"/>
      <c r="L285" s="255"/>
      <c r="M285" s="256"/>
      <c r="N285" s="257"/>
      <c r="O285" s="257"/>
      <c r="P285" s="257"/>
      <c r="Q285" s="257"/>
      <c r="R285" s="257"/>
      <c r="S285" s="257"/>
      <c r="T285" s="258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9" t="s">
        <v>139</v>
      </c>
      <c r="AU285" s="259" t="s">
        <v>87</v>
      </c>
      <c r="AV285" s="15" t="s">
        <v>150</v>
      </c>
      <c r="AW285" s="15" t="s">
        <v>38</v>
      </c>
      <c r="AX285" s="15" t="s">
        <v>85</v>
      </c>
      <c r="AY285" s="259" t="s">
        <v>126</v>
      </c>
    </row>
    <row r="286" s="2" customFormat="1" ht="21.75" customHeight="1">
      <c r="A286" s="40"/>
      <c r="B286" s="41"/>
      <c r="C286" s="206" t="s">
        <v>323</v>
      </c>
      <c r="D286" s="206" t="s">
        <v>128</v>
      </c>
      <c r="E286" s="207" t="s">
        <v>301</v>
      </c>
      <c r="F286" s="208" t="s">
        <v>302</v>
      </c>
      <c r="G286" s="209" t="s">
        <v>186</v>
      </c>
      <c r="H286" s="210">
        <v>51.159999999999997</v>
      </c>
      <c r="I286" s="211"/>
      <c r="J286" s="212">
        <f>ROUND(I286*H286,2)</f>
        <v>0</v>
      </c>
      <c r="K286" s="208" t="s">
        <v>132</v>
      </c>
      <c r="L286" s="46"/>
      <c r="M286" s="213" t="s">
        <v>75</v>
      </c>
      <c r="N286" s="214" t="s">
        <v>47</v>
      </c>
      <c r="O286" s="86"/>
      <c r="P286" s="215">
        <f>O286*H286</f>
        <v>0</v>
      </c>
      <c r="Q286" s="215">
        <v>0</v>
      </c>
      <c r="R286" s="215">
        <f>Q286*H286</f>
        <v>0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133</v>
      </c>
      <c r="AT286" s="217" t="s">
        <v>128</v>
      </c>
      <c r="AU286" s="217" t="s">
        <v>87</v>
      </c>
      <c r="AY286" s="19" t="s">
        <v>126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85</v>
      </c>
      <c r="BK286" s="218">
        <f>ROUND(I286*H286,2)</f>
        <v>0</v>
      </c>
      <c r="BL286" s="19" t="s">
        <v>133</v>
      </c>
      <c r="BM286" s="217" t="s">
        <v>724</v>
      </c>
    </row>
    <row r="287" s="2" customFormat="1">
      <c r="A287" s="40"/>
      <c r="B287" s="41"/>
      <c r="C287" s="42"/>
      <c r="D287" s="219" t="s">
        <v>135</v>
      </c>
      <c r="E287" s="42"/>
      <c r="F287" s="220" t="s">
        <v>304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135</v>
      </c>
      <c r="AU287" s="19" t="s">
        <v>87</v>
      </c>
    </row>
    <row r="288" s="2" customFormat="1">
      <c r="A288" s="40"/>
      <c r="B288" s="41"/>
      <c r="C288" s="42"/>
      <c r="D288" s="224" t="s">
        <v>137</v>
      </c>
      <c r="E288" s="42"/>
      <c r="F288" s="225" t="s">
        <v>305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137</v>
      </c>
      <c r="AU288" s="19" t="s">
        <v>87</v>
      </c>
    </row>
    <row r="289" s="16" customFormat="1">
      <c r="A289" s="16"/>
      <c r="B289" s="260"/>
      <c r="C289" s="261"/>
      <c r="D289" s="219" t="s">
        <v>139</v>
      </c>
      <c r="E289" s="262" t="s">
        <v>75</v>
      </c>
      <c r="F289" s="263" t="s">
        <v>296</v>
      </c>
      <c r="G289" s="261"/>
      <c r="H289" s="262" t="s">
        <v>75</v>
      </c>
      <c r="I289" s="264"/>
      <c r="J289" s="261"/>
      <c r="K289" s="261"/>
      <c r="L289" s="265"/>
      <c r="M289" s="266"/>
      <c r="N289" s="267"/>
      <c r="O289" s="267"/>
      <c r="P289" s="267"/>
      <c r="Q289" s="267"/>
      <c r="R289" s="267"/>
      <c r="S289" s="267"/>
      <c r="T289" s="268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T289" s="269" t="s">
        <v>139</v>
      </c>
      <c r="AU289" s="269" t="s">
        <v>87</v>
      </c>
      <c r="AV289" s="16" t="s">
        <v>85</v>
      </c>
      <c r="AW289" s="16" t="s">
        <v>38</v>
      </c>
      <c r="AX289" s="16" t="s">
        <v>77</v>
      </c>
      <c r="AY289" s="269" t="s">
        <v>126</v>
      </c>
    </row>
    <row r="290" s="13" customFormat="1">
      <c r="A290" s="13"/>
      <c r="B290" s="226"/>
      <c r="C290" s="227"/>
      <c r="D290" s="219" t="s">
        <v>139</v>
      </c>
      <c r="E290" s="228" t="s">
        <v>75</v>
      </c>
      <c r="F290" s="229" t="s">
        <v>675</v>
      </c>
      <c r="G290" s="227"/>
      <c r="H290" s="230">
        <v>208.78800000000001</v>
      </c>
      <c r="I290" s="231"/>
      <c r="J290" s="227"/>
      <c r="K290" s="227"/>
      <c r="L290" s="232"/>
      <c r="M290" s="233"/>
      <c r="N290" s="234"/>
      <c r="O290" s="234"/>
      <c r="P290" s="234"/>
      <c r="Q290" s="234"/>
      <c r="R290" s="234"/>
      <c r="S290" s="234"/>
      <c r="T290" s="23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6" t="s">
        <v>139</v>
      </c>
      <c r="AU290" s="236" t="s">
        <v>87</v>
      </c>
      <c r="AV290" s="13" t="s">
        <v>87</v>
      </c>
      <c r="AW290" s="13" t="s">
        <v>38</v>
      </c>
      <c r="AX290" s="13" t="s">
        <v>77</v>
      </c>
      <c r="AY290" s="236" t="s">
        <v>126</v>
      </c>
    </row>
    <row r="291" s="13" customFormat="1">
      <c r="A291" s="13"/>
      <c r="B291" s="226"/>
      <c r="C291" s="227"/>
      <c r="D291" s="219" t="s">
        <v>139</v>
      </c>
      <c r="E291" s="228" t="s">
        <v>75</v>
      </c>
      <c r="F291" s="229" t="s">
        <v>676</v>
      </c>
      <c r="G291" s="227"/>
      <c r="H291" s="230">
        <v>-30.905999999999999</v>
      </c>
      <c r="I291" s="231"/>
      <c r="J291" s="227"/>
      <c r="K291" s="227"/>
      <c r="L291" s="232"/>
      <c r="M291" s="233"/>
      <c r="N291" s="234"/>
      <c r="O291" s="234"/>
      <c r="P291" s="234"/>
      <c r="Q291" s="234"/>
      <c r="R291" s="234"/>
      <c r="S291" s="234"/>
      <c r="T291" s="23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6" t="s">
        <v>139</v>
      </c>
      <c r="AU291" s="236" t="s">
        <v>87</v>
      </c>
      <c r="AV291" s="13" t="s">
        <v>87</v>
      </c>
      <c r="AW291" s="13" t="s">
        <v>38</v>
      </c>
      <c r="AX291" s="13" t="s">
        <v>77</v>
      </c>
      <c r="AY291" s="236" t="s">
        <v>126</v>
      </c>
    </row>
    <row r="292" s="13" customFormat="1">
      <c r="A292" s="13"/>
      <c r="B292" s="226"/>
      <c r="C292" s="227"/>
      <c r="D292" s="219" t="s">
        <v>139</v>
      </c>
      <c r="E292" s="228" t="s">
        <v>75</v>
      </c>
      <c r="F292" s="229" t="s">
        <v>677</v>
      </c>
      <c r="G292" s="227"/>
      <c r="H292" s="230">
        <v>-7.2720000000000002</v>
      </c>
      <c r="I292" s="231"/>
      <c r="J292" s="227"/>
      <c r="K292" s="227"/>
      <c r="L292" s="232"/>
      <c r="M292" s="233"/>
      <c r="N292" s="234"/>
      <c r="O292" s="234"/>
      <c r="P292" s="234"/>
      <c r="Q292" s="234"/>
      <c r="R292" s="234"/>
      <c r="S292" s="234"/>
      <c r="T292" s="23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6" t="s">
        <v>139</v>
      </c>
      <c r="AU292" s="236" t="s">
        <v>87</v>
      </c>
      <c r="AV292" s="13" t="s">
        <v>87</v>
      </c>
      <c r="AW292" s="13" t="s">
        <v>38</v>
      </c>
      <c r="AX292" s="13" t="s">
        <v>77</v>
      </c>
      <c r="AY292" s="236" t="s">
        <v>126</v>
      </c>
    </row>
    <row r="293" s="13" customFormat="1">
      <c r="A293" s="13"/>
      <c r="B293" s="226"/>
      <c r="C293" s="227"/>
      <c r="D293" s="219" t="s">
        <v>139</v>
      </c>
      <c r="E293" s="228" t="s">
        <v>75</v>
      </c>
      <c r="F293" s="229" t="s">
        <v>678</v>
      </c>
      <c r="G293" s="227"/>
      <c r="H293" s="230">
        <v>-0.47999999999999998</v>
      </c>
      <c r="I293" s="231"/>
      <c r="J293" s="227"/>
      <c r="K293" s="227"/>
      <c r="L293" s="232"/>
      <c r="M293" s="233"/>
      <c r="N293" s="234"/>
      <c r="O293" s="234"/>
      <c r="P293" s="234"/>
      <c r="Q293" s="234"/>
      <c r="R293" s="234"/>
      <c r="S293" s="234"/>
      <c r="T293" s="23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6" t="s">
        <v>139</v>
      </c>
      <c r="AU293" s="236" t="s">
        <v>87</v>
      </c>
      <c r="AV293" s="13" t="s">
        <v>87</v>
      </c>
      <c r="AW293" s="13" t="s">
        <v>38</v>
      </c>
      <c r="AX293" s="13" t="s">
        <v>77</v>
      </c>
      <c r="AY293" s="236" t="s">
        <v>126</v>
      </c>
    </row>
    <row r="294" s="15" customFormat="1">
      <c r="A294" s="15"/>
      <c r="B294" s="249"/>
      <c r="C294" s="250"/>
      <c r="D294" s="219" t="s">
        <v>139</v>
      </c>
      <c r="E294" s="251" t="s">
        <v>75</v>
      </c>
      <c r="F294" s="252" t="s">
        <v>191</v>
      </c>
      <c r="G294" s="250"/>
      <c r="H294" s="253">
        <v>170.13000000000002</v>
      </c>
      <c r="I294" s="254"/>
      <c r="J294" s="250"/>
      <c r="K294" s="250"/>
      <c r="L294" s="255"/>
      <c r="M294" s="256"/>
      <c r="N294" s="257"/>
      <c r="O294" s="257"/>
      <c r="P294" s="257"/>
      <c r="Q294" s="257"/>
      <c r="R294" s="257"/>
      <c r="S294" s="257"/>
      <c r="T294" s="258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9" t="s">
        <v>139</v>
      </c>
      <c r="AU294" s="259" t="s">
        <v>87</v>
      </c>
      <c r="AV294" s="15" t="s">
        <v>150</v>
      </c>
      <c r="AW294" s="15" t="s">
        <v>38</v>
      </c>
      <c r="AX294" s="15" t="s">
        <v>77</v>
      </c>
      <c r="AY294" s="259" t="s">
        <v>126</v>
      </c>
    </row>
    <row r="295" s="16" customFormat="1">
      <c r="A295" s="16"/>
      <c r="B295" s="260"/>
      <c r="C295" s="261"/>
      <c r="D295" s="219" t="s">
        <v>139</v>
      </c>
      <c r="E295" s="262" t="s">
        <v>75</v>
      </c>
      <c r="F295" s="263" t="s">
        <v>297</v>
      </c>
      <c r="G295" s="261"/>
      <c r="H295" s="262" t="s">
        <v>75</v>
      </c>
      <c r="I295" s="264"/>
      <c r="J295" s="261"/>
      <c r="K295" s="261"/>
      <c r="L295" s="265"/>
      <c r="M295" s="266"/>
      <c r="N295" s="267"/>
      <c r="O295" s="267"/>
      <c r="P295" s="267"/>
      <c r="Q295" s="267"/>
      <c r="R295" s="267"/>
      <c r="S295" s="267"/>
      <c r="T295" s="268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T295" s="269" t="s">
        <v>139</v>
      </c>
      <c r="AU295" s="269" t="s">
        <v>87</v>
      </c>
      <c r="AV295" s="16" t="s">
        <v>85</v>
      </c>
      <c r="AW295" s="16" t="s">
        <v>38</v>
      </c>
      <c r="AX295" s="16" t="s">
        <v>77</v>
      </c>
      <c r="AY295" s="269" t="s">
        <v>126</v>
      </c>
    </row>
    <row r="296" s="13" customFormat="1">
      <c r="A296" s="13"/>
      <c r="B296" s="226"/>
      <c r="C296" s="227"/>
      <c r="D296" s="219" t="s">
        <v>139</v>
      </c>
      <c r="E296" s="228" t="s">
        <v>75</v>
      </c>
      <c r="F296" s="229" t="s">
        <v>682</v>
      </c>
      <c r="G296" s="227"/>
      <c r="H296" s="230">
        <v>5.3419999999999996</v>
      </c>
      <c r="I296" s="231"/>
      <c r="J296" s="227"/>
      <c r="K296" s="227"/>
      <c r="L296" s="232"/>
      <c r="M296" s="233"/>
      <c r="N296" s="234"/>
      <c r="O296" s="234"/>
      <c r="P296" s="234"/>
      <c r="Q296" s="234"/>
      <c r="R296" s="234"/>
      <c r="S296" s="234"/>
      <c r="T296" s="23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6" t="s">
        <v>139</v>
      </c>
      <c r="AU296" s="236" t="s">
        <v>87</v>
      </c>
      <c r="AV296" s="13" t="s">
        <v>87</v>
      </c>
      <c r="AW296" s="13" t="s">
        <v>38</v>
      </c>
      <c r="AX296" s="13" t="s">
        <v>77</v>
      </c>
      <c r="AY296" s="236" t="s">
        <v>126</v>
      </c>
    </row>
    <row r="297" s="13" customFormat="1">
      <c r="A297" s="13"/>
      <c r="B297" s="226"/>
      <c r="C297" s="227"/>
      <c r="D297" s="219" t="s">
        <v>139</v>
      </c>
      <c r="E297" s="228" t="s">
        <v>75</v>
      </c>
      <c r="F297" s="229" t="s">
        <v>683</v>
      </c>
      <c r="G297" s="227"/>
      <c r="H297" s="230">
        <v>-1.1879999999999999</v>
      </c>
      <c r="I297" s="231"/>
      <c r="J297" s="227"/>
      <c r="K297" s="227"/>
      <c r="L297" s="232"/>
      <c r="M297" s="233"/>
      <c r="N297" s="234"/>
      <c r="O297" s="234"/>
      <c r="P297" s="234"/>
      <c r="Q297" s="234"/>
      <c r="R297" s="234"/>
      <c r="S297" s="234"/>
      <c r="T297" s="23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6" t="s">
        <v>139</v>
      </c>
      <c r="AU297" s="236" t="s">
        <v>87</v>
      </c>
      <c r="AV297" s="13" t="s">
        <v>87</v>
      </c>
      <c r="AW297" s="13" t="s">
        <v>38</v>
      </c>
      <c r="AX297" s="13" t="s">
        <v>77</v>
      </c>
      <c r="AY297" s="236" t="s">
        <v>126</v>
      </c>
    </row>
    <row r="298" s="15" customFormat="1">
      <c r="A298" s="15"/>
      <c r="B298" s="249"/>
      <c r="C298" s="250"/>
      <c r="D298" s="219" t="s">
        <v>139</v>
      </c>
      <c r="E298" s="251" t="s">
        <v>75</v>
      </c>
      <c r="F298" s="252" t="s">
        <v>191</v>
      </c>
      <c r="G298" s="250"/>
      <c r="H298" s="253">
        <v>4.1539999999999999</v>
      </c>
      <c r="I298" s="254"/>
      <c r="J298" s="250"/>
      <c r="K298" s="250"/>
      <c r="L298" s="255"/>
      <c r="M298" s="256"/>
      <c r="N298" s="257"/>
      <c r="O298" s="257"/>
      <c r="P298" s="257"/>
      <c r="Q298" s="257"/>
      <c r="R298" s="257"/>
      <c r="S298" s="257"/>
      <c r="T298" s="258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9" t="s">
        <v>139</v>
      </c>
      <c r="AU298" s="259" t="s">
        <v>87</v>
      </c>
      <c r="AV298" s="15" t="s">
        <v>150</v>
      </c>
      <c r="AW298" s="15" t="s">
        <v>38</v>
      </c>
      <c r="AX298" s="15" t="s">
        <v>77</v>
      </c>
      <c r="AY298" s="259" t="s">
        <v>126</v>
      </c>
    </row>
    <row r="299" s="13" customFormat="1">
      <c r="A299" s="13"/>
      <c r="B299" s="226"/>
      <c r="C299" s="227"/>
      <c r="D299" s="219" t="s">
        <v>139</v>
      </c>
      <c r="E299" s="228" t="s">
        <v>75</v>
      </c>
      <c r="F299" s="229" t="s">
        <v>725</v>
      </c>
      <c r="G299" s="227"/>
      <c r="H299" s="230">
        <v>89.317999999999998</v>
      </c>
      <c r="I299" s="231"/>
      <c r="J299" s="227"/>
      <c r="K299" s="227"/>
      <c r="L299" s="232"/>
      <c r="M299" s="233"/>
      <c r="N299" s="234"/>
      <c r="O299" s="234"/>
      <c r="P299" s="234"/>
      <c r="Q299" s="234"/>
      <c r="R299" s="234"/>
      <c r="S299" s="234"/>
      <c r="T299" s="23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6" t="s">
        <v>139</v>
      </c>
      <c r="AU299" s="236" t="s">
        <v>87</v>
      </c>
      <c r="AV299" s="13" t="s">
        <v>87</v>
      </c>
      <c r="AW299" s="13" t="s">
        <v>38</v>
      </c>
      <c r="AX299" s="13" t="s">
        <v>77</v>
      </c>
      <c r="AY299" s="236" t="s">
        <v>126</v>
      </c>
    </row>
    <row r="300" s="13" customFormat="1">
      <c r="A300" s="13"/>
      <c r="B300" s="226"/>
      <c r="C300" s="227"/>
      <c r="D300" s="219" t="s">
        <v>139</v>
      </c>
      <c r="E300" s="228" t="s">
        <v>75</v>
      </c>
      <c r="F300" s="229" t="s">
        <v>726</v>
      </c>
      <c r="G300" s="227"/>
      <c r="H300" s="230">
        <v>2.181</v>
      </c>
      <c r="I300" s="231"/>
      <c r="J300" s="227"/>
      <c r="K300" s="227"/>
      <c r="L300" s="232"/>
      <c r="M300" s="233"/>
      <c r="N300" s="234"/>
      <c r="O300" s="234"/>
      <c r="P300" s="234"/>
      <c r="Q300" s="234"/>
      <c r="R300" s="234"/>
      <c r="S300" s="234"/>
      <c r="T300" s="23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6" t="s">
        <v>139</v>
      </c>
      <c r="AU300" s="236" t="s">
        <v>87</v>
      </c>
      <c r="AV300" s="13" t="s">
        <v>87</v>
      </c>
      <c r="AW300" s="13" t="s">
        <v>38</v>
      </c>
      <c r="AX300" s="13" t="s">
        <v>77</v>
      </c>
      <c r="AY300" s="236" t="s">
        <v>126</v>
      </c>
    </row>
    <row r="301" s="13" customFormat="1">
      <c r="A301" s="13"/>
      <c r="B301" s="226"/>
      <c r="C301" s="227"/>
      <c r="D301" s="219" t="s">
        <v>139</v>
      </c>
      <c r="E301" s="228" t="s">
        <v>75</v>
      </c>
      <c r="F301" s="229" t="s">
        <v>727</v>
      </c>
      <c r="G301" s="227"/>
      <c r="H301" s="230">
        <v>-40.338999999999999</v>
      </c>
      <c r="I301" s="231"/>
      <c r="J301" s="227"/>
      <c r="K301" s="227"/>
      <c r="L301" s="232"/>
      <c r="M301" s="233"/>
      <c r="N301" s="234"/>
      <c r="O301" s="234"/>
      <c r="P301" s="234"/>
      <c r="Q301" s="234"/>
      <c r="R301" s="234"/>
      <c r="S301" s="234"/>
      <c r="T301" s="23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6" t="s">
        <v>139</v>
      </c>
      <c r="AU301" s="236" t="s">
        <v>87</v>
      </c>
      <c r="AV301" s="13" t="s">
        <v>87</v>
      </c>
      <c r="AW301" s="13" t="s">
        <v>38</v>
      </c>
      <c r="AX301" s="13" t="s">
        <v>77</v>
      </c>
      <c r="AY301" s="236" t="s">
        <v>126</v>
      </c>
    </row>
    <row r="302" s="15" customFormat="1">
      <c r="A302" s="15"/>
      <c r="B302" s="249"/>
      <c r="C302" s="250"/>
      <c r="D302" s="219" t="s">
        <v>139</v>
      </c>
      <c r="E302" s="251" t="s">
        <v>75</v>
      </c>
      <c r="F302" s="252" t="s">
        <v>191</v>
      </c>
      <c r="G302" s="250"/>
      <c r="H302" s="253">
        <v>51.159999999999997</v>
      </c>
      <c r="I302" s="254"/>
      <c r="J302" s="250"/>
      <c r="K302" s="250"/>
      <c r="L302" s="255"/>
      <c r="M302" s="256"/>
      <c r="N302" s="257"/>
      <c r="O302" s="257"/>
      <c r="P302" s="257"/>
      <c r="Q302" s="257"/>
      <c r="R302" s="257"/>
      <c r="S302" s="257"/>
      <c r="T302" s="258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9" t="s">
        <v>139</v>
      </c>
      <c r="AU302" s="259" t="s">
        <v>87</v>
      </c>
      <c r="AV302" s="15" t="s">
        <v>150</v>
      </c>
      <c r="AW302" s="15" t="s">
        <v>38</v>
      </c>
      <c r="AX302" s="15" t="s">
        <v>85</v>
      </c>
      <c r="AY302" s="259" t="s">
        <v>126</v>
      </c>
    </row>
    <row r="303" s="2" customFormat="1" ht="16.5" customHeight="1">
      <c r="A303" s="40"/>
      <c r="B303" s="41"/>
      <c r="C303" s="206" t="s">
        <v>332</v>
      </c>
      <c r="D303" s="206" t="s">
        <v>128</v>
      </c>
      <c r="E303" s="207" t="s">
        <v>310</v>
      </c>
      <c r="F303" s="208" t="s">
        <v>311</v>
      </c>
      <c r="G303" s="209" t="s">
        <v>186</v>
      </c>
      <c r="H303" s="210">
        <v>40.338999999999999</v>
      </c>
      <c r="I303" s="211"/>
      <c r="J303" s="212">
        <f>ROUND(I303*H303,2)</f>
        <v>0</v>
      </c>
      <c r="K303" s="208" t="s">
        <v>132</v>
      </c>
      <c r="L303" s="46"/>
      <c r="M303" s="213" t="s">
        <v>75</v>
      </c>
      <c r="N303" s="214" t="s">
        <v>47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133</v>
      </c>
      <c r="AT303" s="217" t="s">
        <v>128</v>
      </c>
      <c r="AU303" s="217" t="s">
        <v>87</v>
      </c>
      <c r="AY303" s="19" t="s">
        <v>126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85</v>
      </c>
      <c r="BK303" s="218">
        <f>ROUND(I303*H303,2)</f>
        <v>0</v>
      </c>
      <c r="BL303" s="19" t="s">
        <v>133</v>
      </c>
      <c r="BM303" s="217" t="s">
        <v>728</v>
      </c>
    </row>
    <row r="304" s="2" customFormat="1">
      <c r="A304" s="40"/>
      <c r="B304" s="41"/>
      <c r="C304" s="42"/>
      <c r="D304" s="219" t="s">
        <v>135</v>
      </c>
      <c r="E304" s="42"/>
      <c r="F304" s="220" t="s">
        <v>313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135</v>
      </c>
      <c r="AU304" s="19" t="s">
        <v>87</v>
      </c>
    </row>
    <row r="305" s="2" customFormat="1">
      <c r="A305" s="40"/>
      <c r="B305" s="41"/>
      <c r="C305" s="42"/>
      <c r="D305" s="224" t="s">
        <v>137</v>
      </c>
      <c r="E305" s="42"/>
      <c r="F305" s="225" t="s">
        <v>314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137</v>
      </c>
      <c r="AU305" s="19" t="s">
        <v>87</v>
      </c>
    </row>
    <row r="306" s="13" customFormat="1">
      <c r="A306" s="13"/>
      <c r="B306" s="226"/>
      <c r="C306" s="227"/>
      <c r="D306" s="219" t="s">
        <v>139</v>
      </c>
      <c r="E306" s="228" t="s">
        <v>75</v>
      </c>
      <c r="F306" s="229" t="s">
        <v>720</v>
      </c>
      <c r="G306" s="227"/>
      <c r="H306" s="230">
        <v>40.338999999999999</v>
      </c>
      <c r="I306" s="231"/>
      <c r="J306" s="227"/>
      <c r="K306" s="227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139</v>
      </c>
      <c r="AU306" s="236" t="s">
        <v>87</v>
      </c>
      <c r="AV306" s="13" t="s">
        <v>87</v>
      </c>
      <c r="AW306" s="13" t="s">
        <v>38</v>
      </c>
      <c r="AX306" s="13" t="s">
        <v>85</v>
      </c>
      <c r="AY306" s="236" t="s">
        <v>126</v>
      </c>
    </row>
    <row r="307" s="2" customFormat="1" ht="16.5" customHeight="1">
      <c r="A307" s="40"/>
      <c r="B307" s="41"/>
      <c r="C307" s="206" t="s">
        <v>338</v>
      </c>
      <c r="D307" s="206" t="s">
        <v>128</v>
      </c>
      <c r="E307" s="207" t="s">
        <v>316</v>
      </c>
      <c r="F307" s="208" t="s">
        <v>317</v>
      </c>
      <c r="G307" s="209" t="s">
        <v>186</v>
      </c>
      <c r="H307" s="210">
        <v>133.94499999999999</v>
      </c>
      <c r="I307" s="211"/>
      <c r="J307" s="212">
        <f>ROUND(I307*H307,2)</f>
        <v>0</v>
      </c>
      <c r="K307" s="208" t="s">
        <v>132</v>
      </c>
      <c r="L307" s="46"/>
      <c r="M307" s="213" t="s">
        <v>75</v>
      </c>
      <c r="N307" s="214" t="s">
        <v>47</v>
      </c>
      <c r="O307" s="86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133</v>
      </c>
      <c r="AT307" s="217" t="s">
        <v>128</v>
      </c>
      <c r="AU307" s="217" t="s">
        <v>87</v>
      </c>
      <c r="AY307" s="19" t="s">
        <v>126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85</v>
      </c>
      <c r="BK307" s="218">
        <f>ROUND(I307*H307,2)</f>
        <v>0</v>
      </c>
      <c r="BL307" s="19" t="s">
        <v>133</v>
      </c>
      <c r="BM307" s="217" t="s">
        <v>729</v>
      </c>
    </row>
    <row r="308" s="2" customFormat="1">
      <c r="A308" s="40"/>
      <c r="B308" s="41"/>
      <c r="C308" s="42"/>
      <c r="D308" s="219" t="s">
        <v>135</v>
      </c>
      <c r="E308" s="42"/>
      <c r="F308" s="220" t="s">
        <v>319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135</v>
      </c>
      <c r="AU308" s="19" t="s">
        <v>87</v>
      </c>
    </row>
    <row r="309" s="2" customFormat="1">
      <c r="A309" s="40"/>
      <c r="B309" s="41"/>
      <c r="C309" s="42"/>
      <c r="D309" s="224" t="s">
        <v>137</v>
      </c>
      <c r="E309" s="42"/>
      <c r="F309" s="225" t="s">
        <v>320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137</v>
      </c>
      <c r="AU309" s="19" t="s">
        <v>87</v>
      </c>
    </row>
    <row r="310" s="2" customFormat="1">
      <c r="A310" s="40"/>
      <c r="B310" s="41"/>
      <c r="C310" s="42"/>
      <c r="D310" s="219" t="s">
        <v>169</v>
      </c>
      <c r="E310" s="42"/>
      <c r="F310" s="248" t="s">
        <v>321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169</v>
      </c>
      <c r="AU310" s="19" t="s">
        <v>87</v>
      </c>
    </row>
    <row r="311" s="13" customFormat="1">
      <c r="A311" s="13"/>
      <c r="B311" s="226"/>
      <c r="C311" s="227"/>
      <c r="D311" s="219" t="s">
        <v>139</v>
      </c>
      <c r="E311" s="228" t="s">
        <v>75</v>
      </c>
      <c r="F311" s="229" t="s">
        <v>730</v>
      </c>
      <c r="G311" s="227"/>
      <c r="H311" s="230">
        <v>133.94499999999999</v>
      </c>
      <c r="I311" s="231"/>
      <c r="J311" s="227"/>
      <c r="K311" s="227"/>
      <c r="L311" s="232"/>
      <c r="M311" s="233"/>
      <c r="N311" s="234"/>
      <c r="O311" s="234"/>
      <c r="P311" s="234"/>
      <c r="Q311" s="234"/>
      <c r="R311" s="234"/>
      <c r="S311" s="234"/>
      <c r="T311" s="23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6" t="s">
        <v>139</v>
      </c>
      <c r="AU311" s="236" t="s">
        <v>87</v>
      </c>
      <c r="AV311" s="13" t="s">
        <v>87</v>
      </c>
      <c r="AW311" s="13" t="s">
        <v>38</v>
      </c>
      <c r="AX311" s="13" t="s">
        <v>85</v>
      </c>
      <c r="AY311" s="236" t="s">
        <v>126</v>
      </c>
    </row>
    <row r="312" s="2" customFormat="1" ht="16.5" customHeight="1">
      <c r="A312" s="40"/>
      <c r="B312" s="41"/>
      <c r="C312" s="206" t="s">
        <v>349</v>
      </c>
      <c r="D312" s="206" t="s">
        <v>128</v>
      </c>
      <c r="E312" s="207" t="s">
        <v>324</v>
      </c>
      <c r="F312" s="208" t="s">
        <v>325</v>
      </c>
      <c r="G312" s="209" t="s">
        <v>326</v>
      </c>
      <c r="H312" s="210">
        <v>241.101</v>
      </c>
      <c r="I312" s="211"/>
      <c r="J312" s="212">
        <f>ROUND(I312*H312,2)</f>
        <v>0</v>
      </c>
      <c r="K312" s="208" t="s">
        <v>132</v>
      </c>
      <c r="L312" s="46"/>
      <c r="M312" s="213" t="s">
        <v>75</v>
      </c>
      <c r="N312" s="214" t="s">
        <v>47</v>
      </c>
      <c r="O312" s="86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133</v>
      </c>
      <c r="AT312" s="217" t="s">
        <v>128</v>
      </c>
      <c r="AU312" s="217" t="s">
        <v>87</v>
      </c>
      <c r="AY312" s="19" t="s">
        <v>126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85</v>
      </c>
      <c r="BK312" s="218">
        <f>ROUND(I312*H312,2)</f>
        <v>0</v>
      </c>
      <c r="BL312" s="19" t="s">
        <v>133</v>
      </c>
      <c r="BM312" s="217" t="s">
        <v>731</v>
      </c>
    </row>
    <row r="313" s="2" customFormat="1">
      <c r="A313" s="40"/>
      <c r="B313" s="41"/>
      <c r="C313" s="42"/>
      <c r="D313" s="219" t="s">
        <v>135</v>
      </c>
      <c r="E313" s="42"/>
      <c r="F313" s="220" t="s">
        <v>328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135</v>
      </c>
      <c r="AU313" s="19" t="s">
        <v>87</v>
      </c>
    </row>
    <row r="314" s="2" customFormat="1">
      <c r="A314" s="40"/>
      <c r="B314" s="41"/>
      <c r="C314" s="42"/>
      <c r="D314" s="224" t="s">
        <v>137</v>
      </c>
      <c r="E314" s="42"/>
      <c r="F314" s="225" t="s">
        <v>329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137</v>
      </c>
      <c r="AU314" s="19" t="s">
        <v>87</v>
      </c>
    </row>
    <row r="315" s="2" customFormat="1">
      <c r="A315" s="40"/>
      <c r="B315" s="41"/>
      <c r="C315" s="42"/>
      <c r="D315" s="219" t="s">
        <v>169</v>
      </c>
      <c r="E315" s="42"/>
      <c r="F315" s="248" t="s">
        <v>330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169</v>
      </c>
      <c r="AU315" s="19" t="s">
        <v>87</v>
      </c>
    </row>
    <row r="316" s="13" customFormat="1">
      <c r="A316" s="13"/>
      <c r="B316" s="226"/>
      <c r="C316" s="227"/>
      <c r="D316" s="219" t="s">
        <v>139</v>
      </c>
      <c r="E316" s="228" t="s">
        <v>75</v>
      </c>
      <c r="F316" s="229" t="s">
        <v>732</v>
      </c>
      <c r="G316" s="227"/>
      <c r="H316" s="230">
        <v>241.101</v>
      </c>
      <c r="I316" s="231"/>
      <c r="J316" s="227"/>
      <c r="K316" s="227"/>
      <c r="L316" s="232"/>
      <c r="M316" s="233"/>
      <c r="N316" s="234"/>
      <c r="O316" s="234"/>
      <c r="P316" s="234"/>
      <c r="Q316" s="234"/>
      <c r="R316" s="234"/>
      <c r="S316" s="234"/>
      <c r="T316" s="23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6" t="s">
        <v>139</v>
      </c>
      <c r="AU316" s="236" t="s">
        <v>87</v>
      </c>
      <c r="AV316" s="13" t="s">
        <v>87</v>
      </c>
      <c r="AW316" s="13" t="s">
        <v>38</v>
      </c>
      <c r="AX316" s="13" t="s">
        <v>85</v>
      </c>
      <c r="AY316" s="236" t="s">
        <v>126</v>
      </c>
    </row>
    <row r="317" s="2" customFormat="1" ht="16.5" customHeight="1">
      <c r="A317" s="40"/>
      <c r="B317" s="41"/>
      <c r="C317" s="206" t="s">
        <v>356</v>
      </c>
      <c r="D317" s="206" t="s">
        <v>128</v>
      </c>
      <c r="E317" s="207" t="s">
        <v>333</v>
      </c>
      <c r="F317" s="208" t="s">
        <v>334</v>
      </c>
      <c r="G317" s="209" t="s">
        <v>186</v>
      </c>
      <c r="H317" s="210">
        <v>40.338999999999999</v>
      </c>
      <c r="I317" s="211"/>
      <c r="J317" s="212">
        <f>ROUND(I317*H317,2)</f>
        <v>0</v>
      </c>
      <c r="K317" s="208" t="s">
        <v>132</v>
      </c>
      <c r="L317" s="46"/>
      <c r="M317" s="213" t="s">
        <v>75</v>
      </c>
      <c r="N317" s="214" t="s">
        <v>47</v>
      </c>
      <c r="O317" s="86"/>
      <c r="P317" s="215">
        <f>O317*H317</f>
        <v>0</v>
      </c>
      <c r="Q317" s="215">
        <v>0</v>
      </c>
      <c r="R317" s="215">
        <f>Q317*H317</f>
        <v>0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133</v>
      </c>
      <c r="AT317" s="217" t="s">
        <v>128</v>
      </c>
      <c r="AU317" s="217" t="s">
        <v>87</v>
      </c>
      <c r="AY317" s="19" t="s">
        <v>126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85</v>
      </c>
      <c r="BK317" s="218">
        <f>ROUND(I317*H317,2)</f>
        <v>0</v>
      </c>
      <c r="BL317" s="19" t="s">
        <v>133</v>
      </c>
      <c r="BM317" s="217" t="s">
        <v>733</v>
      </c>
    </row>
    <row r="318" s="2" customFormat="1">
      <c r="A318" s="40"/>
      <c r="B318" s="41"/>
      <c r="C318" s="42"/>
      <c r="D318" s="219" t="s">
        <v>135</v>
      </c>
      <c r="E318" s="42"/>
      <c r="F318" s="220" t="s">
        <v>336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135</v>
      </c>
      <c r="AU318" s="19" t="s">
        <v>87</v>
      </c>
    </row>
    <row r="319" s="2" customFormat="1">
      <c r="A319" s="40"/>
      <c r="B319" s="41"/>
      <c r="C319" s="42"/>
      <c r="D319" s="224" t="s">
        <v>137</v>
      </c>
      <c r="E319" s="42"/>
      <c r="F319" s="225" t="s">
        <v>337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137</v>
      </c>
      <c r="AU319" s="19" t="s">
        <v>87</v>
      </c>
    </row>
    <row r="320" s="13" customFormat="1">
      <c r="A320" s="13"/>
      <c r="B320" s="226"/>
      <c r="C320" s="227"/>
      <c r="D320" s="219" t="s">
        <v>139</v>
      </c>
      <c r="E320" s="228" t="s">
        <v>75</v>
      </c>
      <c r="F320" s="229" t="s">
        <v>720</v>
      </c>
      <c r="G320" s="227"/>
      <c r="H320" s="230">
        <v>40.338999999999999</v>
      </c>
      <c r="I320" s="231"/>
      <c r="J320" s="227"/>
      <c r="K320" s="227"/>
      <c r="L320" s="232"/>
      <c r="M320" s="233"/>
      <c r="N320" s="234"/>
      <c r="O320" s="234"/>
      <c r="P320" s="234"/>
      <c r="Q320" s="234"/>
      <c r="R320" s="234"/>
      <c r="S320" s="234"/>
      <c r="T320" s="23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6" t="s">
        <v>139</v>
      </c>
      <c r="AU320" s="236" t="s">
        <v>87</v>
      </c>
      <c r="AV320" s="13" t="s">
        <v>87</v>
      </c>
      <c r="AW320" s="13" t="s">
        <v>38</v>
      </c>
      <c r="AX320" s="13" t="s">
        <v>85</v>
      </c>
      <c r="AY320" s="236" t="s">
        <v>126</v>
      </c>
    </row>
    <row r="321" s="2" customFormat="1" ht="16.5" customHeight="1">
      <c r="A321" s="40"/>
      <c r="B321" s="41"/>
      <c r="C321" s="206" t="s">
        <v>360</v>
      </c>
      <c r="D321" s="206" t="s">
        <v>128</v>
      </c>
      <c r="E321" s="207" t="s">
        <v>339</v>
      </c>
      <c r="F321" s="208" t="s">
        <v>340</v>
      </c>
      <c r="G321" s="209" t="s">
        <v>186</v>
      </c>
      <c r="H321" s="210">
        <v>40.338000000000001</v>
      </c>
      <c r="I321" s="211"/>
      <c r="J321" s="212">
        <f>ROUND(I321*H321,2)</f>
        <v>0</v>
      </c>
      <c r="K321" s="208" t="s">
        <v>132</v>
      </c>
      <c r="L321" s="46"/>
      <c r="M321" s="213" t="s">
        <v>75</v>
      </c>
      <c r="N321" s="214" t="s">
        <v>47</v>
      </c>
      <c r="O321" s="86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133</v>
      </c>
      <c r="AT321" s="217" t="s">
        <v>128</v>
      </c>
      <c r="AU321" s="217" t="s">
        <v>87</v>
      </c>
      <c r="AY321" s="19" t="s">
        <v>126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85</v>
      </c>
      <c r="BK321" s="218">
        <f>ROUND(I321*H321,2)</f>
        <v>0</v>
      </c>
      <c r="BL321" s="19" t="s">
        <v>133</v>
      </c>
      <c r="BM321" s="217" t="s">
        <v>734</v>
      </c>
    </row>
    <row r="322" s="2" customFormat="1">
      <c r="A322" s="40"/>
      <c r="B322" s="41"/>
      <c r="C322" s="42"/>
      <c r="D322" s="219" t="s">
        <v>135</v>
      </c>
      <c r="E322" s="42"/>
      <c r="F322" s="220" t="s">
        <v>342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135</v>
      </c>
      <c r="AU322" s="19" t="s">
        <v>87</v>
      </c>
    </row>
    <row r="323" s="2" customFormat="1">
      <c r="A323" s="40"/>
      <c r="B323" s="41"/>
      <c r="C323" s="42"/>
      <c r="D323" s="224" t="s">
        <v>137</v>
      </c>
      <c r="E323" s="42"/>
      <c r="F323" s="225" t="s">
        <v>343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137</v>
      </c>
      <c r="AU323" s="19" t="s">
        <v>87</v>
      </c>
    </row>
    <row r="324" s="2" customFormat="1">
      <c r="A324" s="40"/>
      <c r="B324" s="41"/>
      <c r="C324" s="42"/>
      <c r="D324" s="219" t="s">
        <v>169</v>
      </c>
      <c r="E324" s="42"/>
      <c r="F324" s="248" t="s">
        <v>344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169</v>
      </c>
      <c r="AU324" s="19" t="s">
        <v>87</v>
      </c>
    </row>
    <row r="325" s="16" customFormat="1">
      <c r="A325" s="16"/>
      <c r="B325" s="260"/>
      <c r="C325" s="261"/>
      <c r="D325" s="219" t="s">
        <v>139</v>
      </c>
      <c r="E325" s="262" t="s">
        <v>75</v>
      </c>
      <c r="F325" s="263" t="s">
        <v>296</v>
      </c>
      <c r="G325" s="261"/>
      <c r="H325" s="262" t="s">
        <v>75</v>
      </c>
      <c r="I325" s="264"/>
      <c r="J325" s="261"/>
      <c r="K325" s="261"/>
      <c r="L325" s="265"/>
      <c r="M325" s="266"/>
      <c r="N325" s="267"/>
      <c r="O325" s="267"/>
      <c r="P325" s="267"/>
      <c r="Q325" s="267"/>
      <c r="R325" s="267"/>
      <c r="S325" s="267"/>
      <c r="T325" s="268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T325" s="269" t="s">
        <v>139</v>
      </c>
      <c r="AU325" s="269" t="s">
        <v>87</v>
      </c>
      <c r="AV325" s="16" t="s">
        <v>85</v>
      </c>
      <c r="AW325" s="16" t="s">
        <v>38</v>
      </c>
      <c r="AX325" s="16" t="s">
        <v>77</v>
      </c>
      <c r="AY325" s="269" t="s">
        <v>126</v>
      </c>
    </row>
    <row r="326" s="13" customFormat="1">
      <c r="A326" s="13"/>
      <c r="B326" s="226"/>
      <c r="C326" s="227"/>
      <c r="D326" s="219" t="s">
        <v>139</v>
      </c>
      <c r="E326" s="228" t="s">
        <v>75</v>
      </c>
      <c r="F326" s="229" t="s">
        <v>675</v>
      </c>
      <c r="G326" s="227"/>
      <c r="H326" s="230">
        <v>208.78800000000001</v>
      </c>
      <c r="I326" s="231"/>
      <c r="J326" s="227"/>
      <c r="K326" s="227"/>
      <c r="L326" s="232"/>
      <c r="M326" s="233"/>
      <c r="N326" s="234"/>
      <c r="O326" s="234"/>
      <c r="P326" s="234"/>
      <c r="Q326" s="234"/>
      <c r="R326" s="234"/>
      <c r="S326" s="234"/>
      <c r="T326" s="23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6" t="s">
        <v>139</v>
      </c>
      <c r="AU326" s="236" t="s">
        <v>87</v>
      </c>
      <c r="AV326" s="13" t="s">
        <v>87</v>
      </c>
      <c r="AW326" s="13" t="s">
        <v>38</v>
      </c>
      <c r="AX326" s="13" t="s">
        <v>77</v>
      </c>
      <c r="AY326" s="236" t="s">
        <v>126</v>
      </c>
    </row>
    <row r="327" s="13" customFormat="1">
      <c r="A327" s="13"/>
      <c r="B327" s="226"/>
      <c r="C327" s="227"/>
      <c r="D327" s="219" t="s">
        <v>139</v>
      </c>
      <c r="E327" s="228" t="s">
        <v>75</v>
      </c>
      <c r="F327" s="229" t="s">
        <v>676</v>
      </c>
      <c r="G327" s="227"/>
      <c r="H327" s="230">
        <v>-30.905999999999999</v>
      </c>
      <c r="I327" s="231"/>
      <c r="J327" s="227"/>
      <c r="K327" s="227"/>
      <c r="L327" s="232"/>
      <c r="M327" s="233"/>
      <c r="N327" s="234"/>
      <c r="O327" s="234"/>
      <c r="P327" s="234"/>
      <c r="Q327" s="234"/>
      <c r="R327" s="234"/>
      <c r="S327" s="234"/>
      <c r="T327" s="23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6" t="s">
        <v>139</v>
      </c>
      <c r="AU327" s="236" t="s">
        <v>87</v>
      </c>
      <c r="AV327" s="13" t="s">
        <v>87</v>
      </c>
      <c r="AW327" s="13" t="s">
        <v>38</v>
      </c>
      <c r="AX327" s="13" t="s">
        <v>77</v>
      </c>
      <c r="AY327" s="236" t="s">
        <v>126</v>
      </c>
    </row>
    <row r="328" s="13" customFormat="1">
      <c r="A328" s="13"/>
      <c r="B328" s="226"/>
      <c r="C328" s="227"/>
      <c r="D328" s="219" t="s">
        <v>139</v>
      </c>
      <c r="E328" s="228" t="s">
        <v>75</v>
      </c>
      <c r="F328" s="229" t="s">
        <v>677</v>
      </c>
      <c r="G328" s="227"/>
      <c r="H328" s="230">
        <v>-7.2720000000000002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6" t="s">
        <v>139</v>
      </c>
      <c r="AU328" s="236" t="s">
        <v>87</v>
      </c>
      <c r="AV328" s="13" t="s">
        <v>87</v>
      </c>
      <c r="AW328" s="13" t="s">
        <v>38</v>
      </c>
      <c r="AX328" s="13" t="s">
        <v>77</v>
      </c>
      <c r="AY328" s="236" t="s">
        <v>126</v>
      </c>
    </row>
    <row r="329" s="13" customFormat="1">
      <c r="A329" s="13"/>
      <c r="B329" s="226"/>
      <c r="C329" s="227"/>
      <c r="D329" s="219" t="s">
        <v>139</v>
      </c>
      <c r="E329" s="228" t="s">
        <v>75</v>
      </c>
      <c r="F329" s="229" t="s">
        <v>678</v>
      </c>
      <c r="G329" s="227"/>
      <c r="H329" s="230">
        <v>-0.47999999999999998</v>
      </c>
      <c r="I329" s="231"/>
      <c r="J329" s="227"/>
      <c r="K329" s="227"/>
      <c r="L329" s="232"/>
      <c r="M329" s="233"/>
      <c r="N329" s="234"/>
      <c r="O329" s="234"/>
      <c r="P329" s="234"/>
      <c r="Q329" s="234"/>
      <c r="R329" s="234"/>
      <c r="S329" s="234"/>
      <c r="T329" s="23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6" t="s">
        <v>139</v>
      </c>
      <c r="AU329" s="236" t="s">
        <v>87</v>
      </c>
      <c r="AV329" s="13" t="s">
        <v>87</v>
      </c>
      <c r="AW329" s="13" t="s">
        <v>38</v>
      </c>
      <c r="AX329" s="13" t="s">
        <v>77</v>
      </c>
      <c r="AY329" s="236" t="s">
        <v>126</v>
      </c>
    </row>
    <row r="330" s="15" customFormat="1">
      <c r="A330" s="15"/>
      <c r="B330" s="249"/>
      <c r="C330" s="250"/>
      <c r="D330" s="219" t="s">
        <v>139</v>
      </c>
      <c r="E330" s="251" t="s">
        <v>75</v>
      </c>
      <c r="F330" s="252" t="s">
        <v>191</v>
      </c>
      <c r="G330" s="250"/>
      <c r="H330" s="253">
        <v>170.13000000000002</v>
      </c>
      <c r="I330" s="254"/>
      <c r="J330" s="250"/>
      <c r="K330" s="250"/>
      <c r="L330" s="255"/>
      <c r="M330" s="256"/>
      <c r="N330" s="257"/>
      <c r="O330" s="257"/>
      <c r="P330" s="257"/>
      <c r="Q330" s="257"/>
      <c r="R330" s="257"/>
      <c r="S330" s="257"/>
      <c r="T330" s="258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9" t="s">
        <v>139</v>
      </c>
      <c r="AU330" s="259" t="s">
        <v>87</v>
      </c>
      <c r="AV330" s="15" t="s">
        <v>150</v>
      </c>
      <c r="AW330" s="15" t="s">
        <v>38</v>
      </c>
      <c r="AX330" s="15" t="s">
        <v>77</v>
      </c>
      <c r="AY330" s="259" t="s">
        <v>126</v>
      </c>
    </row>
    <row r="331" s="16" customFormat="1">
      <c r="A331" s="16"/>
      <c r="B331" s="260"/>
      <c r="C331" s="261"/>
      <c r="D331" s="219" t="s">
        <v>139</v>
      </c>
      <c r="E331" s="262" t="s">
        <v>75</v>
      </c>
      <c r="F331" s="263" t="s">
        <v>297</v>
      </c>
      <c r="G331" s="261"/>
      <c r="H331" s="262" t="s">
        <v>75</v>
      </c>
      <c r="I331" s="264"/>
      <c r="J331" s="261"/>
      <c r="K331" s="261"/>
      <c r="L331" s="265"/>
      <c r="M331" s="266"/>
      <c r="N331" s="267"/>
      <c r="O331" s="267"/>
      <c r="P331" s="267"/>
      <c r="Q331" s="267"/>
      <c r="R331" s="267"/>
      <c r="S331" s="267"/>
      <c r="T331" s="268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T331" s="269" t="s">
        <v>139</v>
      </c>
      <c r="AU331" s="269" t="s">
        <v>87</v>
      </c>
      <c r="AV331" s="16" t="s">
        <v>85</v>
      </c>
      <c r="AW331" s="16" t="s">
        <v>38</v>
      </c>
      <c r="AX331" s="16" t="s">
        <v>77</v>
      </c>
      <c r="AY331" s="269" t="s">
        <v>126</v>
      </c>
    </row>
    <row r="332" s="13" customFormat="1">
      <c r="A332" s="13"/>
      <c r="B332" s="226"/>
      <c r="C332" s="227"/>
      <c r="D332" s="219" t="s">
        <v>139</v>
      </c>
      <c r="E332" s="228" t="s">
        <v>75</v>
      </c>
      <c r="F332" s="229" t="s">
        <v>682</v>
      </c>
      <c r="G332" s="227"/>
      <c r="H332" s="230">
        <v>5.3419999999999996</v>
      </c>
      <c r="I332" s="231"/>
      <c r="J332" s="227"/>
      <c r="K332" s="227"/>
      <c r="L332" s="232"/>
      <c r="M332" s="233"/>
      <c r="N332" s="234"/>
      <c r="O332" s="234"/>
      <c r="P332" s="234"/>
      <c r="Q332" s="234"/>
      <c r="R332" s="234"/>
      <c r="S332" s="234"/>
      <c r="T332" s="23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6" t="s">
        <v>139</v>
      </c>
      <c r="AU332" s="236" t="s">
        <v>87</v>
      </c>
      <c r="AV332" s="13" t="s">
        <v>87</v>
      </c>
      <c r="AW332" s="13" t="s">
        <v>38</v>
      </c>
      <c r="AX332" s="13" t="s">
        <v>77</v>
      </c>
      <c r="AY332" s="236" t="s">
        <v>126</v>
      </c>
    </row>
    <row r="333" s="13" customFormat="1">
      <c r="A333" s="13"/>
      <c r="B333" s="226"/>
      <c r="C333" s="227"/>
      <c r="D333" s="219" t="s">
        <v>139</v>
      </c>
      <c r="E333" s="228" t="s">
        <v>75</v>
      </c>
      <c r="F333" s="229" t="s">
        <v>683</v>
      </c>
      <c r="G333" s="227"/>
      <c r="H333" s="230">
        <v>-1.1879999999999999</v>
      </c>
      <c r="I333" s="231"/>
      <c r="J333" s="227"/>
      <c r="K333" s="227"/>
      <c r="L333" s="232"/>
      <c r="M333" s="233"/>
      <c r="N333" s="234"/>
      <c r="O333" s="234"/>
      <c r="P333" s="234"/>
      <c r="Q333" s="234"/>
      <c r="R333" s="234"/>
      <c r="S333" s="234"/>
      <c r="T333" s="23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6" t="s">
        <v>139</v>
      </c>
      <c r="AU333" s="236" t="s">
        <v>87</v>
      </c>
      <c r="AV333" s="13" t="s">
        <v>87</v>
      </c>
      <c r="AW333" s="13" t="s">
        <v>38</v>
      </c>
      <c r="AX333" s="13" t="s">
        <v>77</v>
      </c>
      <c r="AY333" s="236" t="s">
        <v>126</v>
      </c>
    </row>
    <row r="334" s="15" customFormat="1">
      <c r="A334" s="15"/>
      <c r="B334" s="249"/>
      <c r="C334" s="250"/>
      <c r="D334" s="219" t="s">
        <v>139</v>
      </c>
      <c r="E334" s="251" t="s">
        <v>75</v>
      </c>
      <c r="F334" s="252" t="s">
        <v>191</v>
      </c>
      <c r="G334" s="250"/>
      <c r="H334" s="253">
        <v>4.1539999999999999</v>
      </c>
      <c r="I334" s="254"/>
      <c r="J334" s="250"/>
      <c r="K334" s="250"/>
      <c r="L334" s="255"/>
      <c r="M334" s="256"/>
      <c r="N334" s="257"/>
      <c r="O334" s="257"/>
      <c r="P334" s="257"/>
      <c r="Q334" s="257"/>
      <c r="R334" s="257"/>
      <c r="S334" s="257"/>
      <c r="T334" s="258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9" t="s">
        <v>139</v>
      </c>
      <c r="AU334" s="259" t="s">
        <v>87</v>
      </c>
      <c r="AV334" s="15" t="s">
        <v>150</v>
      </c>
      <c r="AW334" s="15" t="s">
        <v>38</v>
      </c>
      <c r="AX334" s="15" t="s">
        <v>77</v>
      </c>
      <c r="AY334" s="259" t="s">
        <v>126</v>
      </c>
    </row>
    <row r="335" s="13" customFormat="1">
      <c r="A335" s="13"/>
      <c r="B335" s="226"/>
      <c r="C335" s="227"/>
      <c r="D335" s="219" t="s">
        <v>139</v>
      </c>
      <c r="E335" s="228" t="s">
        <v>75</v>
      </c>
      <c r="F335" s="229" t="s">
        <v>735</v>
      </c>
      <c r="G335" s="227"/>
      <c r="H335" s="230">
        <v>-1.9199999999999999</v>
      </c>
      <c r="I335" s="231"/>
      <c r="J335" s="227"/>
      <c r="K335" s="227"/>
      <c r="L335" s="232"/>
      <c r="M335" s="233"/>
      <c r="N335" s="234"/>
      <c r="O335" s="234"/>
      <c r="P335" s="234"/>
      <c r="Q335" s="234"/>
      <c r="R335" s="234"/>
      <c r="S335" s="234"/>
      <c r="T335" s="23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6" t="s">
        <v>139</v>
      </c>
      <c r="AU335" s="236" t="s">
        <v>87</v>
      </c>
      <c r="AV335" s="13" t="s">
        <v>87</v>
      </c>
      <c r="AW335" s="13" t="s">
        <v>38</v>
      </c>
      <c r="AX335" s="13" t="s">
        <v>77</v>
      </c>
      <c r="AY335" s="236" t="s">
        <v>126</v>
      </c>
    </row>
    <row r="336" s="13" customFormat="1">
      <c r="A336" s="13"/>
      <c r="B336" s="226"/>
      <c r="C336" s="227"/>
      <c r="D336" s="219" t="s">
        <v>139</v>
      </c>
      <c r="E336" s="228" t="s">
        <v>75</v>
      </c>
      <c r="F336" s="229" t="s">
        <v>736</v>
      </c>
      <c r="G336" s="227"/>
      <c r="H336" s="230">
        <v>-1.3500000000000001</v>
      </c>
      <c r="I336" s="231"/>
      <c r="J336" s="227"/>
      <c r="K336" s="227"/>
      <c r="L336" s="232"/>
      <c r="M336" s="233"/>
      <c r="N336" s="234"/>
      <c r="O336" s="234"/>
      <c r="P336" s="234"/>
      <c r="Q336" s="234"/>
      <c r="R336" s="234"/>
      <c r="S336" s="234"/>
      <c r="T336" s="23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6" t="s">
        <v>139</v>
      </c>
      <c r="AU336" s="236" t="s">
        <v>87</v>
      </c>
      <c r="AV336" s="13" t="s">
        <v>87</v>
      </c>
      <c r="AW336" s="13" t="s">
        <v>38</v>
      </c>
      <c r="AX336" s="13" t="s">
        <v>77</v>
      </c>
      <c r="AY336" s="236" t="s">
        <v>126</v>
      </c>
    </row>
    <row r="337" s="13" customFormat="1">
      <c r="A337" s="13"/>
      <c r="B337" s="226"/>
      <c r="C337" s="227"/>
      <c r="D337" s="219" t="s">
        <v>139</v>
      </c>
      <c r="E337" s="228" t="s">
        <v>75</v>
      </c>
      <c r="F337" s="229" t="s">
        <v>737</v>
      </c>
      <c r="G337" s="227"/>
      <c r="H337" s="230">
        <v>-42.646999999999998</v>
      </c>
      <c r="I337" s="231"/>
      <c r="J337" s="227"/>
      <c r="K337" s="227"/>
      <c r="L337" s="232"/>
      <c r="M337" s="233"/>
      <c r="N337" s="234"/>
      <c r="O337" s="234"/>
      <c r="P337" s="234"/>
      <c r="Q337" s="234"/>
      <c r="R337" s="234"/>
      <c r="S337" s="234"/>
      <c r="T337" s="23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6" t="s">
        <v>139</v>
      </c>
      <c r="AU337" s="236" t="s">
        <v>87</v>
      </c>
      <c r="AV337" s="13" t="s">
        <v>87</v>
      </c>
      <c r="AW337" s="13" t="s">
        <v>38</v>
      </c>
      <c r="AX337" s="13" t="s">
        <v>77</v>
      </c>
      <c r="AY337" s="236" t="s">
        <v>126</v>
      </c>
    </row>
    <row r="338" s="13" customFormat="1">
      <c r="A338" s="13"/>
      <c r="B338" s="226"/>
      <c r="C338" s="227"/>
      <c r="D338" s="219" t="s">
        <v>139</v>
      </c>
      <c r="E338" s="228" t="s">
        <v>75</v>
      </c>
      <c r="F338" s="229" t="s">
        <v>738</v>
      </c>
      <c r="G338" s="227"/>
      <c r="H338" s="230">
        <v>-47.689999999999998</v>
      </c>
      <c r="I338" s="231"/>
      <c r="J338" s="227"/>
      <c r="K338" s="227"/>
      <c r="L338" s="232"/>
      <c r="M338" s="233"/>
      <c r="N338" s="234"/>
      <c r="O338" s="234"/>
      <c r="P338" s="234"/>
      <c r="Q338" s="234"/>
      <c r="R338" s="234"/>
      <c r="S338" s="234"/>
      <c r="T338" s="23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6" t="s">
        <v>139</v>
      </c>
      <c r="AU338" s="236" t="s">
        <v>87</v>
      </c>
      <c r="AV338" s="13" t="s">
        <v>87</v>
      </c>
      <c r="AW338" s="13" t="s">
        <v>38</v>
      </c>
      <c r="AX338" s="13" t="s">
        <v>77</v>
      </c>
      <c r="AY338" s="236" t="s">
        <v>126</v>
      </c>
    </row>
    <row r="339" s="13" customFormat="1">
      <c r="A339" s="13"/>
      <c r="B339" s="226"/>
      <c r="C339" s="227"/>
      <c r="D339" s="219" t="s">
        <v>139</v>
      </c>
      <c r="E339" s="228" t="s">
        <v>75</v>
      </c>
      <c r="F339" s="229" t="s">
        <v>727</v>
      </c>
      <c r="G339" s="227"/>
      <c r="H339" s="230">
        <v>-40.338999999999999</v>
      </c>
      <c r="I339" s="231"/>
      <c r="J339" s="227"/>
      <c r="K339" s="227"/>
      <c r="L339" s="232"/>
      <c r="M339" s="233"/>
      <c r="N339" s="234"/>
      <c r="O339" s="234"/>
      <c r="P339" s="234"/>
      <c r="Q339" s="234"/>
      <c r="R339" s="234"/>
      <c r="S339" s="234"/>
      <c r="T339" s="23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6" t="s">
        <v>139</v>
      </c>
      <c r="AU339" s="236" t="s">
        <v>87</v>
      </c>
      <c r="AV339" s="13" t="s">
        <v>87</v>
      </c>
      <c r="AW339" s="13" t="s">
        <v>38</v>
      </c>
      <c r="AX339" s="13" t="s">
        <v>77</v>
      </c>
      <c r="AY339" s="236" t="s">
        <v>126</v>
      </c>
    </row>
    <row r="340" s="14" customFormat="1">
      <c r="A340" s="14"/>
      <c r="B340" s="237"/>
      <c r="C340" s="238"/>
      <c r="D340" s="219" t="s">
        <v>139</v>
      </c>
      <c r="E340" s="239" t="s">
        <v>75</v>
      </c>
      <c r="F340" s="240" t="s">
        <v>142</v>
      </c>
      <c r="G340" s="238"/>
      <c r="H340" s="241">
        <v>40.338000000000079</v>
      </c>
      <c r="I340" s="242"/>
      <c r="J340" s="238"/>
      <c r="K340" s="238"/>
      <c r="L340" s="243"/>
      <c r="M340" s="244"/>
      <c r="N340" s="245"/>
      <c r="O340" s="245"/>
      <c r="P340" s="245"/>
      <c r="Q340" s="245"/>
      <c r="R340" s="245"/>
      <c r="S340" s="245"/>
      <c r="T340" s="24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7" t="s">
        <v>139</v>
      </c>
      <c r="AU340" s="247" t="s">
        <v>87</v>
      </c>
      <c r="AV340" s="14" t="s">
        <v>133</v>
      </c>
      <c r="AW340" s="14" t="s">
        <v>38</v>
      </c>
      <c r="AX340" s="14" t="s">
        <v>85</v>
      </c>
      <c r="AY340" s="247" t="s">
        <v>126</v>
      </c>
    </row>
    <row r="341" s="2" customFormat="1" ht="16.5" customHeight="1">
      <c r="A341" s="40"/>
      <c r="B341" s="41"/>
      <c r="C341" s="270" t="s">
        <v>370</v>
      </c>
      <c r="D341" s="270" t="s">
        <v>350</v>
      </c>
      <c r="E341" s="271" t="s">
        <v>351</v>
      </c>
      <c r="F341" s="272" t="s">
        <v>352</v>
      </c>
      <c r="G341" s="273" t="s">
        <v>326</v>
      </c>
      <c r="H341" s="274">
        <v>80.676000000000002</v>
      </c>
      <c r="I341" s="275"/>
      <c r="J341" s="276">
        <f>ROUND(I341*H341,2)</f>
        <v>0</v>
      </c>
      <c r="K341" s="272" t="s">
        <v>132</v>
      </c>
      <c r="L341" s="277"/>
      <c r="M341" s="278" t="s">
        <v>75</v>
      </c>
      <c r="N341" s="279" t="s">
        <v>47</v>
      </c>
      <c r="O341" s="86"/>
      <c r="P341" s="215">
        <f>O341*H341</f>
        <v>0</v>
      </c>
      <c r="Q341" s="215">
        <v>0</v>
      </c>
      <c r="R341" s="215">
        <f>Q341*H341</f>
        <v>0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183</v>
      </c>
      <c r="AT341" s="217" t="s">
        <v>350</v>
      </c>
      <c r="AU341" s="217" t="s">
        <v>87</v>
      </c>
      <c r="AY341" s="19" t="s">
        <v>126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9" t="s">
        <v>85</v>
      </c>
      <c r="BK341" s="218">
        <f>ROUND(I341*H341,2)</f>
        <v>0</v>
      </c>
      <c r="BL341" s="19" t="s">
        <v>133</v>
      </c>
      <c r="BM341" s="217" t="s">
        <v>739</v>
      </c>
    </row>
    <row r="342" s="2" customFormat="1">
      <c r="A342" s="40"/>
      <c r="B342" s="41"/>
      <c r="C342" s="42"/>
      <c r="D342" s="219" t="s">
        <v>135</v>
      </c>
      <c r="E342" s="42"/>
      <c r="F342" s="220" t="s">
        <v>352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135</v>
      </c>
      <c r="AU342" s="19" t="s">
        <v>87</v>
      </c>
    </row>
    <row r="343" s="2" customFormat="1">
      <c r="A343" s="40"/>
      <c r="B343" s="41"/>
      <c r="C343" s="42"/>
      <c r="D343" s="224" t="s">
        <v>137</v>
      </c>
      <c r="E343" s="42"/>
      <c r="F343" s="225" t="s">
        <v>354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137</v>
      </c>
      <c r="AU343" s="19" t="s">
        <v>87</v>
      </c>
    </row>
    <row r="344" s="13" customFormat="1">
      <c r="A344" s="13"/>
      <c r="B344" s="226"/>
      <c r="C344" s="227"/>
      <c r="D344" s="219" t="s">
        <v>139</v>
      </c>
      <c r="E344" s="228" t="s">
        <v>75</v>
      </c>
      <c r="F344" s="229" t="s">
        <v>740</v>
      </c>
      <c r="G344" s="227"/>
      <c r="H344" s="230">
        <v>80.676000000000002</v>
      </c>
      <c r="I344" s="231"/>
      <c r="J344" s="227"/>
      <c r="K344" s="227"/>
      <c r="L344" s="232"/>
      <c r="M344" s="233"/>
      <c r="N344" s="234"/>
      <c r="O344" s="234"/>
      <c r="P344" s="234"/>
      <c r="Q344" s="234"/>
      <c r="R344" s="234"/>
      <c r="S344" s="234"/>
      <c r="T344" s="23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6" t="s">
        <v>139</v>
      </c>
      <c r="AU344" s="236" t="s">
        <v>87</v>
      </c>
      <c r="AV344" s="13" t="s">
        <v>87</v>
      </c>
      <c r="AW344" s="13" t="s">
        <v>38</v>
      </c>
      <c r="AX344" s="13" t="s">
        <v>85</v>
      </c>
      <c r="AY344" s="236" t="s">
        <v>126</v>
      </c>
    </row>
    <row r="345" s="2" customFormat="1" ht="16.5" customHeight="1">
      <c r="A345" s="40"/>
      <c r="B345" s="41"/>
      <c r="C345" s="206" t="s">
        <v>376</v>
      </c>
      <c r="D345" s="206" t="s">
        <v>128</v>
      </c>
      <c r="E345" s="207" t="s">
        <v>357</v>
      </c>
      <c r="F345" s="208" t="s">
        <v>340</v>
      </c>
      <c r="G345" s="209" t="s">
        <v>186</v>
      </c>
      <c r="H345" s="210">
        <v>40.338999999999999</v>
      </c>
      <c r="I345" s="211"/>
      <c r="J345" s="212">
        <f>ROUND(I345*H345,2)</f>
        <v>0</v>
      </c>
      <c r="K345" s="208" t="s">
        <v>132</v>
      </c>
      <c r="L345" s="46"/>
      <c r="M345" s="213" t="s">
        <v>75</v>
      </c>
      <c r="N345" s="214" t="s">
        <v>47</v>
      </c>
      <c r="O345" s="86"/>
      <c r="P345" s="215">
        <f>O345*H345</f>
        <v>0</v>
      </c>
      <c r="Q345" s="215">
        <v>0</v>
      </c>
      <c r="R345" s="215">
        <f>Q345*H345</f>
        <v>0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133</v>
      </c>
      <c r="AT345" s="217" t="s">
        <v>128</v>
      </c>
      <c r="AU345" s="217" t="s">
        <v>87</v>
      </c>
      <c r="AY345" s="19" t="s">
        <v>126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85</v>
      </c>
      <c r="BK345" s="218">
        <f>ROUND(I345*H345,2)</f>
        <v>0</v>
      </c>
      <c r="BL345" s="19" t="s">
        <v>133</v>
      </c>
      <c r="BM345" s="217" t="s">
        <v>741</v>
      </c>
    </row>
    <row r="346" s="2" customFormat="1">
      <c r="A346" s="40"/>
      <c r="B346" s="41"/>
      <c r="C346" s="42"/>
      <c r="D346" s="219" t="s">
        <v>135</v>
      </c>
      <c r="E346" s="42"/>
      <c r="F346" s="220" t="s">
        <v>342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135</v>
      </c>
      <c r="AU346" s="19" t="s">
        <v>87</v>
      </c>
    </row>
    <row r="347" s="2" customFormat="1">
      <c r="A347" s="40"/>
      <c r="B347" s="41"/>
      <c r="C347" s="42"/>
      <c r="D347" s="224" t="s">
        <v>137</v>
      </c>
      <c r="E347" s="42"/>
      <c r="F347" s="225" t="s">
        <v>359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137</v>
      </c>
      <c r="AU347" s="19" t="s">
        <v>87</v>
      </c>
    </row>
    <row r="348" s="2" customFormat="1" ht="16.5" customHeight="1">
      <c r="A348" s="40"/>
      <c r="B348" s="41"/>
      <c r="C348" s="206" t="s">
        <v>381</v>
      </c>
      <c r="D348" s="206" t="s">
        <v>128</v>
      </c>
      <c r="E348" s="207" t="s">
        <v>361</v>
      </c>
      <c r="F348" s="208" t="s">
        <v>362</v>
      </c>
      <c r="G348" s="209" t="s">
        <v>186</v>
      </c>
      <c r="H348" s="210">
        <v>47.689999999999998</v>
      </c>
      <c r="I348" s="211"/>
      <c r="J348" s="212">
        <f>ROUND(I348*H348,2)</f>
        <v>0</v>
      </c>
      <c r="K348" s="208" t="s">
        <v>132</v>
      </c>
      <c r="L348" s="46"/>
      <c r="M348" s="213" t="s">
        <v>75</v>
      </c>
      <c r="N348" s="214" t="s">
        <v>47</v>
      </c>
      <c r="O348" s="86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133</v>
      </c>
      <c r="AT348" s="217" t="s">
        <v>128</v>
      </c>
      <c r="AU348" s="217" t="s">
        <v>87</v>
      </c>
      <c r="AY348" s="19" t="s">
        <v>126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85</v>
      </c>
      <c r="BK348" s="218">
        <f>ROUND(I348*H348,2)</f>
        <v>0</v>
      </c>
      <c r="BL348" s="19" t="s">
        <v>133</v>
      </c>
      <c r="BM348" s="217" t="s">
        <v>742</v>
      </c>
    </row>
    <row r="349" s="2" customFormat="1">
      <c r="A349" s="40"/>
      <c r="B349" s="41"/>
      <c r="C349" s="42"/>
      <c r="D349" s="219" t="s">
        <v>135</v>
      </c>
      <c r="E349" s="42"/>
      <c r="F349" s="220" t="s">
        <v>364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135</v>
      </c>
      <c r="AU349" s="19" t="s">
        <v>87</v>
      </c>
    </row>
    <row r="350" s="2" customFormat="1">
      <c r="A350" s="40"/>
      <c r="B350" s="41"/>
      <c r="C350" s="42"/>
      <c r="D350" s="224" t="s">
        <v>137</v>
      </c>
      <c r="E350" s="42"/>
      <c r="F350" s="225" t="s">
        <v>365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137</v>
      </c>
      <c r="AU350" s="19" t="s">
        <v>87</v>
      </c>
    </row>
    <row r="351" s="2" customFormat="1">
      <c r="A351" s="40"/>
      <c r="B351" s="41"/>
      <c r="C351" s="42"/>
      <c r="D351" s="219" t="s">
        <v>169</v>
      </c>
      <c r="E351" s="42"/>
      <c r="F351" s="248" t="s">
        <v>366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169</v>
      </c>
      <c r="AU351" s="19" t="s">
        <v>87</v>
      </c>
    </row>
    <row r="352" s="13" customFormat="1">
      <c r="A352" s="13"/>
      <c r="B352" s="226"/>
      <c r="C352" s="227"/>
      <c r="D352" s="219" t="s">
        <v>139</v>
      </c>
      <c r="E352" s="228" t="s">
        <v>75</v>
      </c>
      <c r="F352" s="229" t="s">
        <v>743</v>
      </c>
      <c r="G352" s="227"/>
      <c r="H352" s="230">
        <v>46.228000000000002</v>
      </c>
      <c r="I352" s="231"/>
      <c r="J352" s="227"/>
      <c r="K352" s="227"/>
      <c r="L352" s="232"/>
      <c r="M352" s="233"/>
      <c r="N352" s="234"/>
      <c r="O352" s="234"/>
      <c r="P352" s="234"/>
      <c r="Q352" s="234"/>
      <c r="R352" s="234"/>
      <c r="S352" s="234"/>
      <c r="T352" s="23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6" t="s">
        <v>139</v>
      </c>
      <c r="AU352" s="236" t="s">
        <v>87</v>
      </c>
      <c r="AV352" s="13" t="s">
        <v>87</v>
      </c>
      <c r="AW352" s="13" t="s">
        <v>38</v>
      </c>
      <c r="AX352" s="13" t="s">
        <v>77</v>
      </c>
      <c r="AY352" s="236" t="s">
        <v>126</v>
      </c>
    </row>
    <row r="353" s="13" customFormat="1">
      <c r="A353" s="13"/>
      <c r="B353" s="226"/>
      <c r="C353" s="227"/>
      <c r="D353" s="219" t="s">
        <v>139</v>
      </c>
      <c r="E353" s="228" t="s">
        <v>75</v>
      </c>
      <c r="F353" s="229" t="s">
        <v>744</v>
      </c>
      <c r="G353" s="227"/>
      <c r="H353" s="230">
        <v>1.5960000000000001</v>
      </c>
      <c r="I353" s="231"/>
      <c r="J353" s="227"/>
      <c r="K353" s="227"/>
      <c r="L353" s="232"/>
      <c r="M353" s="233"/>
      <c r="N353" s="234"/>
      <c r="O353" s="234"/>
      <c r="P353" s="234"/>
      <c r="Q353" s="234"/>
      <c r="R353" s="234"/>
      <c r="S353" s="234"/>
      <c r="T353" s="23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6" t="s">
        <v>139</v>
      </c>
      <c r="AU353" s="236" t="s">
        <v>87</v>
      </c>
      <c r="AV353" s="13" t="s">
        <v>87</v>
      </c>
      <c r="AW353" s="13" t="s">
        <v>38</v>
      </c>
      <c r="AX353" s="13" t="s">
        <v>77</v>
      </c>
      <c r="AY353" s="236" t="s">
        <v>126</v>
      </c>
    </row>
    <row r="354" s="13" customFormat="1">
      <c r="A354" s="13"/>
      <c r="B354" s="226"/>
      <c r="C354" s="227"/>
      <c r="D354" s="219" t="s">
        <v>139</v>
      </c>
      <c r="E354" s="228" t="s">
        <v>75</v>
      </c>
      <c r="F354" s="229" t="s">
        <v>745</v>
      </c>
      <c r="G354" s="227"/>
      <c r="H354" s="230">
        <v>-0.13400000000000001</v>
      </c>
      <c r="I354" s="231"/>
      <c r="J354" s="227"/>
      <c r="K354" s="227"/>
      <c r="L354" s="232"/>
      <c r="M354" s="233"/>
      <c r="N354" s="234"/>
      <c r="O354" s="234"/>
      <c r="P354" s="234"/>
      <c r="Q354" s="234"/>
      <c r="R354" s="234"/>
      <c r="S354" s="234"/>
      <c r="T354" s="23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6" t="s">
        <v>139</v>
      </c>
      <c r="AU354" s="236" t="s">
        <v>87</v>
      </c>
      <c r="AV354" s="13" t="s">
        <v>87</v>
      </c>
      <c r="AW354" s="13" t="s">
        <v>38</v>
      </c>
      <c r="AX354" s="13" t="s">
        <v>77</v>
      </c>
      <c r="AY354" s="236" t="s">
        <v>126</v>
      </c>
    </row>
    <row r="355" s="15" customFormat="1">
      <c r="A355" s="15"/>
      <c r="B355" s="249"/>
      <c r="C355" s="250"/>
      <c r="D355" s="219" t="s">
        <v>139</v>
      </c>
      <c r="E355" s="251" t="s">
        <v>75</v>
      </c>
      <c r="F355" s="252" t="s">
        <v>191</v>
      </c>
      <c r="G355" s="250"/>
      <c r="H355" s="253">
        <v>47.689999999999998</v>
      </c>
      <c r="I355" s="254"/>
      <c r="J355" s="250"/>
      <c r="K355" s="250"/>
      <c r="L355" s="255"/>
      <c r="M355" s="256"/>
      <c r="N355" s="257"/>
      <c r="O355" s="257"/>
      <c r="P355" s="257"/>
      <c r="Q355" s="257"/>
      <c r="R355" s="257"/>
      <c r="S355" s="257"/>
      <c r="T355" s="258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9" t="s">
        <v>139</v>
      </c>
      <c r="AU355" s="259" t="s">
        <v>87</v>
      </c>
      <c r="AV355" s="15" t="s">
        <v>150</v>
      </c>
      <c r="AW355" s="15" t="s">
        <v>38</v>
      </c>
      <c r="AX355" s="15" t="s">
        <v>85</v>
      </c>
      <c r="AY355" s="259" t="s">
        <v>126</v>
      </c>
    </row>
    <row r="356" s="2" customFormat="1" ht="16.5" customHeight="1">
      <c r="A356" s="40"/>
      <c r="B356" s="41"/>
      <c r="C356" s="270" t="s">
        <v>391</v>
      </c>
      <c r="D356" s="270" t="s">
        <v>350</v>
      </c>
      <c r="E356" s="271" t="s">
        <v>371</v>
      </c>
      <c r="F356" s="272" t="s">
        <v>372</v>
      </c>
      <c r="G356" s="273" t="s">
        <v>326</v>
      </c>
      <c r="H356" s="274">
        <v>95.379999999999995</v>
      </c>
      <c r="I356" s="275"/>
      <c r="J356" s="276">
        <f>ROUND(I356*H356,2)</f>
        <v>0</v>
      </c>
      <c r="K356" s="272" t="s">
        <v>132</v>
      </c>
      <c r="L356" s="277"/>
      <c r="M356" s="278" t="s">
        <v>75</v>
      </c>
      <c r="N356" s="279" t="s">
        <v>47</v>
      </c>
      <c r="O356" s="86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183</v>
      </c>
      <c r="AT356" s="217" t="s">
        <v>350</v>
      </c>
      <c r="AU356" s="217" t="s">
        <v>87</v>
      </c>
      <c r="AY356" s="19" t="s">
        <v>126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85</v>
      </c>
      <c r="BK356" s="218">
        <f>ROUND(I356*H356,2)</f>
        <v>0</v>
      </c>
      <c r="BL356" s="19" t="s">
        <v>133</v>
      </c>
      <c r="BM356" s="217" t="s">
        <v>746</v>
      </c>
    </row>
    <row r="357" s="2" customFormat="1">
      <c r="A357" s="40"/>
      <c r="B357" s="41"/>
      <c r="C357" s="42"/>
      <c r="D357" s="219" t="s">
        <v>135</v>
      </c>
      <c r="E357" s="42"/>
      <c r="F357" s="220" t="s">
        <v>372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135</v>
      </c>
      <c r="AU357" s="19" t="s">
        <v>87</v>
      </c>
    </row>
    <row r="358" s="2" customFormat="1">
      <c r="A358" s="40"/>
      <c r="B358" s="41"/>
      <c r="C358" s="42"/>
      <c r="D358" s="224" t="s">
        <v>137</v>
      </c>
      <c r="E358" s="42"/>
      <c r="F358" s="225" t="s">
        <v>374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137</v>
      </c>
      <c r="AU358" s="19" t="s">
        <v>87</v>
      </c>
    </row>
    <row r="359" s="13" customFormat="1">
      <c r="A359" s="13"/>
      <c r="B359" s="226"/>
      <c r="C359" s="227"/>
      <c r="D359" s="219" t="s">
        <v>139</v>
      </c>
      <c r="E359" s="228" t="s">
        <v>75</v>
      </c>
      <c r="F359" s="229" t="s">
        <v>747</v>
      </c>
      <c r="G359" s="227"/>
      <c r="H359" s="230">
        <v>95.379999999999995</v>
      </c>
      <c r="I359" s="231"/>
      <c r="J359" s="227"/>
      <c r="K359" s="227"/>
      <c r="L359" s="232"/>
      <c r="M359" s="233"/>
      <c r="N359" s="234"/>
      <c r="O359" s="234"/>
      <c r="P359" s="234"/>
      <c r="Q359" s="234"/>
      <c r="R359" s="234"/>
      <c r="S359" s="234"/>
      <c r="T359" s="235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6" t="s">
        <v>139</v>
      </c>
      <c r="AU359" s="236" t="s">
        <v>87</v>
      </c>
      <c r="AV359" s="13" t="s">
        <v>87</v>
      </c>
      <c r="AW359" s="13" t="s">
        <v>38</v>
      </c>
      <c r="AX359" s="13" t="s">
        <v>85</v>
      </c>
      <c r="AY359" s="236" t="s">
        <v>126</v>
      </c>
    </row>
    <row r="360" s="2" customFormat="1" ht="16.5" customHeight="1">
      <c r="A360" s="40"/>
      <c r="B360" s="41"/>
      <c r="C360" s="206" t="s">
        <v>399</v>
      </c>
      <c r="D360" s="206" t="s">
        <v>128</v>
      </c>
      <c r="E360" s="207" t="s">
        <v>377</v>
      </c>
      <c r="F360" s="208" t="s">
        <v>378</v>
      </c>
      <c r="G360" s="209" t="s">
        <v>165</v>
      </c>
      <c r="H360" s="210">
        <v>160</v>
      </c>
      <c r="I360" s="211"/>
      <c r="J360" s="212">
        <f>ROUND(I360*H360,2)</f>
        <v>0</v>
      </c>
      <c r="K360" s="208" t="s">
        <v>75</v>
      </c>
      <c r="L360" s="46"/>
      <c r="M360" s="213" t="s">
        <v>75</v>
      </c>
      <c r="N360" s="214" t="s">
        <v>47</v>
      </c>
      <c r="O360" s="86"/>
      <c r="P360" s="215">
        <f>O360*H360</f>
        <v>0</v>
      </c>
      <c r="Q360" s="215">
        <v>0</v>
      </c>
      <c r="R360" s="215">
        <f>Q360*H360</f>
        <v>0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133</v>
      </c>
      <c r="AT360" s="217" t="s">
        <v>128</v>
      </c>
      <c r="AU360" s="217" t="s">
        <v>87</v>
      </c>
      <c r="AY360" s="19" t="s">
        <v>126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85</v>
      </c>
      <c r="BK360" s="218">
        <f>ROUND(I360*H360,2)</f>
        <v>0</v>
      </c>
      <c r="BL360" s="19" t="s">
        <v>133</v>
      </c>
      <c r="BM360" s="217" t="s">
        <v>748</v>
      </c>
    </row>
    <row r="361" s="2" customFormat="1">
      <c r="A361" s="40"/>
      <c r="B361" s="41"/>
      <c r="C361" s="42"/>
      <c r="D361" s="219" t="s">
        <v>135</v>
      </c>
      <c r="E361" s="42"/>
      <c r="F361" s="220" t="s">
        <v>378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135</v>
      </c>
      <c r="AU361" s="19" t="s">
        <v>87</v>
      </c>
    </row>
    <row r="362" s="12" customFormat="1" ht="22.8" customHeight="1">
      <c r="A362" s="12"/>
      <c r="B362" s="190"/>
      <c r="C362" s="191"/>
      <c r="D362" s="192" t="s">
        <v>76</v>
      </c>
      <c r="E362" s="204" t="s">
        <v>87</v>
      </c>
      <c r="F362" s="204" t="s">
        <v>380</v>
      </c>
      <c r="G362" s="191"/>
      <c r="H362" s="191"/>
      <c r="I362" s="194"/>
      <c r="J362" s="205">
        <f>BK362</f>
        <v>0</v>
      </c>
      <c r="K362" s="191"/>
      <c r="L362" s="196"/>
      <c r="M362" s="197"/>
      <c r="N362" s="198"/>
      <c r="O362" s="198"/>
      <c r="P362" s="199">
        <f>SUM(P363:P369)</f>
        <v>0</v>
      </c>
      <c r="Q362" s="198"/>
      <c r="R362" s="199">
        <f>SUM(R363:R369)</f>
        <v>17.662986</v>
      </c>
      <c r="S362" s="198"/>
      <c r="T362" s="200">
        <f>SUM(T363:T369)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1" t="s">
        <v>85</v>
      </c>
      <c r="AT362" s="202" t="s">
        <v>76</v>
      </c>
      <c r="AU362" s="202" t="s">
        <v>85</v>
      </c>
      <c r="AY362" s="201" t="s">
        <v>126</v>
      </c>
      <c r="BK362" s="203">
        <f>SUM(BK363:BK369)</f>
        <v>0</v>
      </c>
    </row>
    <row r="363" s="2" customFormat="1" ht="24.15" customHeight="1">
      <c r="A363" s="40"/>
      <c r="B363" s="41"/>
      <c r="C363" s="206" t="s">
        <v>407</v>
      </c>
      <c r="D363" s="206" t="s">
        <v>128</v>
      </c>
      <c r="E363" s="207" t="s">
        <v>382</v>
      </c>
      <c r="F363" s="208" t="s">
        <v>383</v>
      </c>
      <c r="G363" s="209" t="s">
        <v>165</v>
      </c>
      <c r="H363" s="210">
        <v>122.09999999999999</v>
      </c>
      <c r="I363" s="211"/>
      <c r="J363" s="212">
        <f>ROUND(I363*H363,2)</f>
        <v>0</v>
      </c>
      <c r="K363" s="208" t="s">
        <v>132</v>
      </c>
      <c r="L363" s="46"/>
      <c r="M363" s="213" t="s">
        <v>75</v>
      </c>
      <c r="N363" s="214" t="s">
        <v>47</v>
      </c>
      <c r="O363" s="86"/>
      <c r="P363" s="215">
        <f>O363*H363</f>
        <v>0</v>
      </c>
      <c r="Q363" s="215">
        <v>0.14466000000000001</v>
      </c>
      <c r="R363" s="215">
        <f>Q363*H363</f>
        <v>17.662986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133</v>
      </c>
      <c r="AT363" s="217" t="s">
        <v>128</v>
      </c>
      <c r="AU363" s="217" t="s">
        <v>87</v>
      </c>
      <c r="AY363" s="19" t="s">
        <v>126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85</v>
      </c>
      <c r="BK363" s="218">
        <f>ROUND(I363*H363,2)</f>
        <v>0</v>
      </c>
      <c r="BL363" s="19" t="s">
        <v>133</v>
      </c>
      <c r="BM363" s="217" t="s">
        <v>749</v>
      </c>
    </row>
    <row r="364" s="2" customFormat="1">
      <c r="A364" s="40"/>
      <c r="B364" s="41"/>
      <c r="C364" s="42"/>
      <c r="D364" s="219" t="s">
        <v>135</v>
      </c>
      <c r="E364" s="42"/>
      <c r="F364" s="220" t="s">
        <v>385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135</v>
      </c>
      <c r="AU364" s="19" t="s">
        <v>87</v>
      </c>
    </row>
    <row r="365" s="2" customFormat="1">
      <c r="A365" s="40"/>
      <c r="B365" s="41"/>
      <c r="C365" s="42"/>
      <c r="D365" s="224" t="s">
        <v>137</v>
      </c>
      <c r="E365" s="42"/>
      <c r="F365" s="225" t="s">
        <v>386</v>
      </c>
      <c r="G365" s="42"/>
      <c r="H365" s="42"/>
      <c r="I365" s="221"/>
      <c r="J365" s="42"/>
      <c r="K365" s="42"/>
      <c r="L365" s="46"/>
      <c r="M365" s="222"/>
      <c r="N365" s="22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137</v>
      </c>
      <c r="AU365" s="19" t="s">
        <v>87</v>
      </c>
    </row>
    <row r="366" s="2" customFormat="1">
      <c r="A366" s="40"/>
      <c r="B366" s="41"/>
      <c r="C366" s="42"/>
      <c r="D366" s="219" t="s">
        <v>169</v>
      </c>
      <c r="E366" s="42"/>
      <c r="F366" s="248" t="s">
        <v>387</v>
      </c>
      <c r="G366" s="42"/>
      <c r="H366" s="42"/>
      <c r="I366" s="221"/>
      <c r="J366" s="42"/>
      <c r="K366" s="42"/>
      <c r="L366" s="46"/>
      <c r="M366" s="222"/>
      <c r="N366" s="223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169</v>
      </c>
      <c r="AU366" s="19" t="s">
        <v>87</v>
      </c>
    </row>
    <row r="367" s="13" customFormat="1">
      <c r="A367" s="13"/>
      <c r="B367" s="226"/>
      <c r="C367" s="227"/>
      <c r="D367" s="219" t="s">
        <v>139</v>
      </c>
      <c r="E367" s="228" t="s">
        <v>75</v>
      </c>
      <c r="F367" s="229" t="s">
        <v>750</v>
      </c>
      <c r="G367" s="227"/>
      <c r="H367" s="230">
        <v>118.90000000000001</v>
      </c>
      <c r="I367" s="231"/>
      <c r="J367" s="227"/>
      <c r="K367" s="227"/>
      <c r="L367" s="232"/>
      <c r="M367" s="233"/>
      <c r="N367" s="234"/>
      <c r="O367" s="234"/>
      <c r="P367" s="234"/>
      <c r="Q367" s="234"/>
      <c r="R367" s="234"/>
      <c r="S367" s="234"/>
      <c r="T367" s="23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6" t="s">
        <v>139</v>
      </c>
      <c r="AU367" s="236" t="s">
        <v>87</v>
      </c>
      <c r="AV367" s="13" t="s">
        <v>87</v>
      </c>
      <c r="AW367" s="13" t="s">
        <v>38</v>
      </c>
      <c r="AX367" s="13" t="s">
        <v>77</v>
      </c>
      <c r="AY367" s="236" t="s">
        <v>126</v>
      </c>
    </row>
    <row r="368" s="13" customFormat="1">
      <c r="A368" s="13"/>
      <c r="B368" s="226"/>
      <c r="C368" s="227"/>
      <c r="D368" s="219" t="s">
        <v>139</v>
      </c>
      <c r="E368" s="228" t="s">
        <v>75</v>
      </c>
      <c r="F368" s="229" t="s">
        <v>751</v>
      </c>
      <c r="G368" s="227"/>
      <c r="H368" s="230">
        <v>3.2000000000000002</v>
      </c>
      <c r="I368" s="231"/>
      <c r="J368" s="227"/>
      <c r="K368" s="227"/>
      <c r="L368" s="232"/>
      <c r="M368" s="233"/>
      <c r="N368" s="234"/>
      <c r="O368" s="234"/>
      <c r="P368" s="234"/>
      <c r="Q368" s="234"/>
      <c r="R368" s="234"/>
      <c r="S368" s="234"/>
      <c r="T368" s="23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6" t="s">
        <v>139</v>
      </c>
      <c r="AU368" s="236" t="s">
        <v>87</v>
      </c>
      <c r="AV368" s="13" t="s">
        <v>87</v>
      </c>
      <c r="AW368" s="13" t="s">
        <v>38</v>
      </c>
      <c r="AX368" s="13" t="s">
        <v>77</v>
      </c>
      <c r="AY368" s="236" t="s">
        <v>126</v>
      </c>
    </row>
    <row r="369" s="14" customFormat="1">
      <c r="A369" s="14"/>
      <c r="B369" s="237"/>
      <c r="C369" s="238"/>
      <c r="D369" s="219" t="s">
        <v>139</v>
      </c>
      <c r="E369" s="239" t="s">
        <v>75</v>
      </c>
      <c r="F369" s="240" t="s">
        <v>142</v>
      </c>
      <c r="G369" s="238"/>
      <c r="H369" s="241">
        <v>122.10000000000001</v>
      </c>
      <c r="I369" s="242"/>
      <c r="J369" s="238"/>
      <c r="K369" s="238"/>
      <c r="L369" s="243"/>
      <c r="M369" s="244"/>
      <c r="N369" s="245"/>
      <c r="O369" s="245"/>
      <c r="P369" s="245"/>
      <c r="Q369" s="245"/>
      <c r="R369" s="245"/>
      <c r="S369" s="245"/>
      <c r="T369" s="246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7" t="s">
        <v>139</v>
      </c>
      <c r="AU369" s="247" t="s">
        <v>87</v>
      </c>
      <c r="AV369" s="14" t="s">
        <v>133</v>
      </c>
      <c r="AW369" s="14" t="s">
        <v>38</v>
      </c>
      <c r="AX369" s="14" t="s">
        <v>85</v>
      </c>
      <c r="AY369" s="247" t="s">
        <v>126</v>
      </c>
    </row>
    <row r="370" s="12" customFormat="1" ht="22.8" customHeight="1">
      <c r="A370" s="12"/>
      <c r="B370" s="190"/>
      <c r="C370" s="191"/>
      <c r="D370" s="192" t="s">
        <v>76</v>
      </c>
      <c r="E370" s="204" t="s">
        <v>150</v>
      </c>
      <c r="F370" s="204" t="s">
        <v>390</v>
      </c>
      <c r="G370" s="191"/>
      <c r="H370" s="191"/>
      <c r="I370" s="194"/>
      <c r="J370" s="205">
        <f>BK370</f>
        <v>0</v>
      </c>
      <c r="K370" s="191"/>
      <c r="L370" s="196"/>
      <c r="M370" s="197"/>
      <c r="N370" s="198"/>
      <c r="O370" s="198"/>
      <c r="P370" s="199">
        <f>SUM(P371:P377)</f>
        <v>0</v>
      </c>
      <c r="Q370" s="198"/>
      <c r="R370" s="199">
        <f>SUM(R371:R377)</f>
        <v>0</v>
      </c>
      <c r="S370" s="198"/>
      <c r="T370" s="200">
        <f>SUM(T371:T377)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1" t="s">
        <v>85</v>
      </c>
      <c r="AT370" s="202" t="s">
        <v>76</v>
      </c>
      <c r="AU370" s="202" t="s">
        <v>85</v>
      </c>
      <c r="AY370" s="201" t="s">
        <v>126</v>
      </c>
      <c r="BK370" s="203">
        <f>SUM(BK371:BK377)</f>
        <v>0</v>
      </c>
    </row>
    <row r="371" s="2" customFormat="1" ht="16.5" customHeight="1">
      <c r="A371" s="40"/>
      <c r="B371" s="41"/>
      <c r="C371" s="206" t="s">
        <v>418</v>
      </c>
      <c r="D371" s="206" t="s">
        <v>128</v>
      </c>
      <c r="E371" s="207" t="s">
        <v>392</v>
      </c>
      <c r="F371" s="208" t="s">
        <v>393</v>
      </c>
      <c r="G371" s="209" t="s">
        <v>165</v>
      </c>
      <c r="H371" s="210">
        <v>122.09999999999999</v>
      </c>
      <c r="I371" s="211"/>
      <c r="J371" s="212">
        <f>ROUND(I371*H371,2)</f>
        <v>0</v>
      </c>
      <c r="K371" s="208" t="s">
        <v>132</v>
      </c>
      <c r="L371" s="46"/>
      <c r="M371" s="213" t="s">
        <v>75</v>
      </c>
      <c r="N371" s="214" t="s">
        <v>47</v>
      </c>
      <c r="O371" s="86"/>
      <c r="P371" s="215">
        <f>O371*H371</f>
        <v>0</v>
      </c>
      <c r="Q371" s="215">
        <v>0</v>
      </c>
      <c r="R371" s="215">
        <f>Q371*H371</f>
        <v>0</v>
      </c>
      <c r="S371" s="215">
        <v>0</v>
      </c>
      <c r="T371" s="216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7" t="s">
        <v>133</v>
      </c>
      <c r="AT371" s="217" t="s">
        <v>128</v>
      </c>
      <c r="AU371" s="217" t="s">
        <v>87</v>
      </c>
      <c r="AY371" s="19" t="s">
        <v>126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9" t="s">
        <v>85</v>
      </c>
      <c r="BK371" s="218">
        <f>ROUND(I371*H371,2)</f>
        <v>0</v>
      </c>
      <c r="BL371" s="19" t="s">
        <v>133</v>
      </c>
      <c r="BM371" s="217" t="s">
        <v>752</v>
      </c>
    </row>
    <row r="372" s="2" customFormat="1">
      <c r="A372" s="40"/>
      <c r="B372" s="41"/>
      <c r="C372" s="42"/>
      <c r="D372" s="219" t="s">
        <v>135</v>
      </c>
      <c r="E372" s="42"/>
      <c r="F372" s="220" t="s">
        <v>395</v>
      </c>
      <c r="G372" s="42"/>
      <c r="H372" s="42"/>
      <c r="I372" s="221"/>
      <c r="J372" s="42"/>
      <c r="K372" s="42"/>
      <c r="L372" s="46"/>
      <c r="M372" s="222"/>
      <c r="N372" s="22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135</v>
      </c>
      <c r="AU372" s="19" t="s">
        <v>87</v>
      </c>
    </row>
    <row r="373" s="2" customFormat="1">
      <c r="A373" s="40"/>
      <c r="B373" s="41"/>
      <c r="C373" s="42"/>
      <c r="D373" s="224" t="s">
        <v>137</v>
      </c>
      <c r="E373" s="42"/>
      <c r="F373" s="225" t="s">
        <v>396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137</v>
      </c>
      <c r="AU373" s="19" t="s">
        <v>87</v>
      </c>
    </row>
    <row r="374" s="2" customFormat="1">
      <c r="A374" s="40"/>
      <c r="B374" s="41"/>
      <c r="C374" s="42"/>
      <c r="D374" s="219" t="s">
        <v>169</v>
      </c>
      <c r="E374" s="42"/>
      <c r="F374" s="248" t="s">
        <v>397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169</v>
      </c>
      <c r="AU374" s="19" t="s">
        <v>87</v>
      </c>
    </row>
    <row r="375" s="13" customFormat="1">
      <c r="A375" s="13"/>
      <c r="B375" s="226"/>
      <c r="C375" s="227"/>
      <c r="D375" s="219" t="s">
        <v>139</v>
      </c>
      <c r="E375" s="228" t="s">
        <v>75</v>
      </c>
      <c r="F375" s="229" t="s">
        <v>750</v>
      </c>
      <c r="G375" s="227"/>
      <c r="H375" s="230">
        <v>118.90000000000001</v>
      </c>
      <c r="I375" s="231"/>
      <c r="J375" s="227"/>
      <c r="K375" s="227"/>
      <c r="L375" s="232"/>
      <c r="M375" s="233"/>
      <c r="N375" s="234"/>
      <c r="O375" s="234"/>
      <c r="P375" s="234"/>
      <c r="Q375" s="234"/>
      <c r="R375" s="234"/>
      <c r="S375" s="234"/>
      <c r="T375" s="23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6" t="s">
        <v>139</v>
      </c>
      <c r="AU375" s="236" t="s">
        <v>87</v>
      </c>
      <c r="AV375" s="13" t="s">
        <v>87</v>
      </c>
      <c r="AW375" s="13" t="s">
        <v>38</v>
      </c>
      <c r="AX375" s="13" t="s">
        <v>77</v>
      </c>
      <c r="AY375" s="236" t="s">
        <v>126</v>
      </c>
    </row>
    <row r="376" s="13" customFormat="1">
      <c r="A376" s="13"/>
      <c r="B376" s="226"/>
      <c r="C376" s="227"/>
      <c r="D376" s="219" t="s">
        <v>139</v>
      </c>
      <c r="E376" s="228" t="s">
        <v>75</v>
      </c>
      <c r="F376" s="229" t="s">
        <v>751</v>
      </c>
      <c r="G376" s="227"/>
      <c r="H376" s="230">
        <v>3.2000000000000002</v>
      </c>
      <c r="I376" s="231"/>
      <c r="J376" s="227"/>
      <c r="K376" s="227"/>
      <c r="L376" s="232"/>
      <c r="M376" s="233"/>
      <c r="N376" s="234"/>
      <c r="O376" s="234"/>
      <c r="P376" s="234"/>
      <c r="Q376" s="234"/>
      <c r="R376" s="234"/>
      <c r="S376" s="234"/>
      <c r="T376" s="23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6" t="s">
        <v>139</v>
      </c>
      <c r="AU376" s="236" t="s">
        <v>87</v>
      </c>
      <c r="AV376" s="13" t="s">
        <v>87</v>
      </c>
      <c r="AW376" s="13" t="s">
        <v>38</v>
      </c>
      <c r="AX376" s="13" t="s">
        <v>77</v>
      </c>
      <c r="AY376" s="236" t="s">
        <v>126</v>
      </c>
    </row>
    <row r="377" s="14" customFormat="1">
      <c r="A377" s="14"/>
      <c r="B377" s="237"/>
      <c r="C377" s="238"/>
      <c r="D377" s="219" t="s">
        <v>139</v>
      </c>
      <c r="E377" s="239" t="s">
        <v>75</v>
      </c>
      <c r="F377" s="240" t="s">
        <v>142</v>
      </c>
      <c r="G377" s="238"/>
      <c r="H377" s="241">
        <v>122.10000000000001</v>
      </c>
      <c r="I377" s="242"/>
      <c r="J377" s="238"/>
      <c r="K377" s="238"/>
      <c r="L377" s="243"/>
      <c r="M377" s="244"/>
      <c r="N377" s="245"/>
      <c r="O377" s="245"/>
      <c r="P377" s="245"/>
      <c r="Q377" s="245"/>
      <c r="R377" s="245"/>
      <c r="S377" s="245"/>
      <c r="T377" s="24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7" t="s">
        <v>139</v>
      </c>
      <c r="AU377" s="247" t="s">
        <v>87</v>
      </c>
      <c r="AV377" s="14" t="s">
        <v>133</v>
      </c>
      <c r="AW377" s="14" t="s">
        <v>38</v>
      </c>
      <c r="AX377" s="14" t="s">
        <v>85</v>
      </c>
      <c r="AY377" s="247" t="s">
        <v>126</v>
      </c>
    </row>
    <row r="378" s="12" customFormat="1" ht="22.8" customHeight="1">
      <c r="A378" s="12"/>
      <c r="B378" s="190"/>
      <c r="C378" s="191"/>
      <c r="D378" s="192" t="s">
        <v>76</v>
      </c>
      <c r="E378" s="204" t="s">
        <v>133</v>
      </c>
      <c r="F378" s="204" t="s">
        <v>398</v>
      </c>
      <c r="G378" s="191"/>
      <c r="H378" s="191"/>
      <c r="I378" s="194"/>
      <c r="J378" s="205">
        <f>BK378</f>
        <v>0</v>
      </c>
      <c r="K378" s="191"/>
      <c r="L378" s="196"/>
      <c r="M378" s="197"/>
      <c r="N378" s="198"/>
      <c r="O378" s="198"/>
      <c r="P378" s="199">
        <f>SUM(P379:P410)</f>
        <v>0</v>
      </c>
      <c r="Q378" s="198"/>
      <c r="R378" s="199">
        <f>SUM(R379:R410)</f>
        <v>0.38816900000000004</v>
      </c>
      <c r="S378" s="198"/>
      <c r="T378" s="200">
        <f>SUM(T379:T410)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1" t="s">
        <v>85</v>
      </c>
      <c r="AT378" s="202" t="s">
        <v>76</v>
      </c>
      <c r="AU378" s="202" t="s">
        <v>85</v>
      </c>
      <c r="AY378" s="201" t="s">
        <v>126</v>
      </c>
      <c r="BK378" s="203">
        <f>SUM(BK379:BK410)</f>
        <v>0</v>
      </c>
    </row>
    <row r="379" s="2" customFormat="1" ht="16.5" customHeight="1">
      <c r="A379" s="40"/>
      <c r="B379" s="41"/>
      <c r="C379" s="206" t="s">
        <v>425</v>
      </c>
      <c r="D379" s="206" t="s">
        <v>128</v>
      </c>
      <c r="E379" s="207" t="s">
        <v>400</v>
      </c>
      <c r="F379" s="208" t="s">
        <v>401</v>
      </c>
      <c r="G379" s="209" t="s">
        <v>186</v>
      </c>
      <c r="H379" s="210">
        <v>1.9199999999999999</v>
      </c>
      <c r="I379" s="211"/>
      <c r="J379" s="212">
        <f>ROUND(I379*H379,2)</f>
        <v>0</v>
      </c>
      <c r="K379" s="208" t="s">
        <v>132</v>
      </c>
      <c r="L379" s="46"/>
      <c r="M379" s="213" t="s">
        <v>75</v>
      </c>
      <c r="N379" s="214" t="s">
        <v>47</v>
      </c>
      <c r="O379" s="86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133</v>
      </c>
      <c r="AT379" s="217" t="s">
        <v>128</v>
      </c>
      <c r="AU379" s="217" t="s">
        <v>87</v>
      </c>
      <c r="AY379" s="19" t="s">
        <v>126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85</v>
      </c>
      <c r="BK379" s="218">
        <f>ROUND(I379*H379,2)</f>
        <v>0</v>
      </c>
      <c r="BL379" s="19" t="s">
        <v>133</v>
      </c>
      <c r="BM379" s="217" t="s">
        <v>753</v>
      </c>
    </row>
    <row r="380" s="2" customFormat="1">
      <c r="A380" s="40"/>
      <c r="B380" s="41"/>
      <c r="C380" s="42"/>
      <c r="D380" s="219" t="s">
        <v>135</v>
      </c>
      <c r="E380" s="42"/>
      <c r="F380" s="220" t="s">
        <v>403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135</v>
      </c>
      <c r="AU380" s="19" t="s">
        <v>87</v>
      </c>
    </row>
    <row r="381" s="2" customFormat="1">
      <c r="A381" s="40"/>
      <c r="B381" s="41"/>
      <c r="C381" s="42"/>
      <c r="D381" s="224" t="s">
        <v>137</v>
      </c>
      <c r="E381" s="42"/>
      <c r="F381" s="225" t="s">
        <v>404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137</v>
      </c>
      <c r="AU381" s="19" t="s">
        <v>87</v>
      </c>
    </row>
    <row r="382" s="2" customFormat="1">
      <c r="A382" s="40"/>
      <c r="B382" s="41"/>
      <c r="C382" s="42"/>
      <c r="D382" s="219" t="s">
        <v>169</v>
      </c>
      <c r="E382" s="42"/>
      <c r="F382" s="248" t="s">
        <v>405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169</v>
      </c>
      <c r="AU382" s="19" t="s">
        <v>87</v>
      </c>
    </row>
    <row r="383" s="13" customFormat="1">
      <c r="A383" s="13"/>
      <c r="B383" s="226"/>
      <c r="C383" s="227"/>
      <c r="D383" s="219" t="s">
        <v>139</v>
      </c>
      <c r="E383" s="228" t="s">
        <v>75</v>
      </c>
      <c r="F383" s="229" t="s">
        <v>754</v>
      </c>
      <c r="G383" s="227"/>
      <c r="H383" s="230">
        <v>1.9199999999999999</v>
      </c>
      <c r="I383" s="231"/>
      <c r="J383" s="227"/>
      <c r="K383" s="227"/>
      <c r="L383" s="232"/>
      <c r="M383" s="233"/>
      <c r="N383" s="234"/>
      <c r="O383" s="234"/>
      <c r="P383" s="234"/>
      <c r="Q383" s="234"/>
      <c r="R383" s="234"/>
      <c r="S383" s="234"/>
      <c r="T383" s="23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6" t="s">
        <v>139</v>
      </c>
      <c r="AU383" s="236" t="s">
        <v>87</v>
      </c>
      <c r="AV383" s="13" t="s">
        <v>87</v>
      </c>
      <c r="AW383" s="13" t="s">
        <v>38</v>
      </c>
      <c r="AX383" s="13" t="s">
        <v>77</v>
      </c>
      <c r="AY383" s="236" t="s">
        <v>126</v>
      </c>
    </row>
    <row r="384" s="14" customFormat="1">
      <c r="A384" s="14"/>
      <c r="B384" s="237"/>
      <c r="C384" s="238"/>
      <c r="D384" s="219" t="s">
        <v>139</v>
      </c>
      <c r="E384" s="239" t="s">
        <v>75</v>
      </c>
      <c r="F384" s="240" t="s">
        <v>142</v>
      </c>
      <c r="G384" s="238"/>
      <c r="H384" s="241">
        <v>1.9199999999999999</v>
      </c>
      <c r="I384" s="242"/>
      <c r="J384" s="238"/>
      <c r="K384" s="238"/>
      <c r="L384" s="243"/>
      <c r="M384" s="244"/>
      <c r="N384" s="245"/>
      <c r="O384" s="245"/>
      <c r="P384" s="245"/>
      <c r="Q384" s="245"/>
      <c r="R384" s="245"/>
      <c r="S384" s="245"/>
      <c r="T384" s="246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7" t="s">
        <v>139</v>
      </c>
      <c r="AU384" s="247" t="s">
        <v>87</v>
      </c>
      <c r="AV384" s="14" t="s">
        <v>133</v>
      </c>
      <c r="AW384" s="14" t="s">
        <v>38</v>
      </c>
      <c r="AX384" s="14" t="s">
        <v>85</v>
      </c>
      <c r="AY384" s="247" t="s">
        <v>126</v>
      </c>
    </row>
    <row r="385" s="2" customFormat="1" ht="16.5" customHeight="1">
      <c r="A385" s="40"/>
      <c r="B385" s="41"/>
      <c r="C385" s="206" t="s">
        <v>434</v>
      </c>
      <c r="D385" s="206" t="s">
        <v>128</v>
      </c>
      <c r="E385" s="207" t="s">
        <v>408</v>
      </c>
      <c r="F385" s="208" t="s">
        <v>409</v>
      </c>
      <c r="G385" s="209" t="s">
        <v>186</v>
      </c>
      <c r="H385" s="210">
        <v>42.646999999999998</v>
      </c>
      <c r="I385" s="211"/>
      <c r="J385" s="212">
        <f>ROUND(I385*H385,2)</f>
        <v>0</v>
      </c>
      <c r="K385" s="208" t="s">
        <v>132</v>
      </c>
      <c r="L385" s="46"/>
      <c r="M385" s="213" t="s">
        <v>75</v>
      </c>
      <c r="N385" s="214" t="s">
        <v>47</v>
      </c>
      <c r="O385" s="86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133</v>
      </c>
      <c r="AT385" s="217" t="s">
        <v>128</v>
      </c>
      <c r="AU385" s="217" t="s">
        <v>87</v>
      </c>
      <c r="AY385" s="19" t="s">
        <v>126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9" t="s">
        <v>85</v>
      </c>
      <c r="BK385" s="218">
        <f>ROUND(I385*H385,2)</f>
        <v>0</v>
      </c>
      <c r="BL385" s="19" t="s">
        <v>133</v>
      </c>
      <c r="BM385" s="217" t="s">
        <v>755</v>
      </c>
    </row>
    <row r="386" s="2" customFormat="1">
      <c r="A386" s="40"/>
      <c r="B386" s="41"/>
      <c r="C386" s="42"/>
      <c r="D386" s="219" t="s">
        <v>135</v>
      </c>
      <c r="E386" s="42"/>
      <c r="F386" s="220" t="s">
        <v>411</v>
      </c>
      <c r="G386" s="42"/>
      <c r="H386" s="42"/>
      <c r="I386" s="221"/>
      <c r="J386" s="42"/>
      <c r="K386" s="42"/>
      <c r="L386" s="46"/>
      <c r="M386" s="222"/>
      <c r="N386" s="223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135</v>
      </c>
      <c r="AU386" s="19" t="s">
        <v>87</v>
      </c>
    </row>
    <row r="387" s="2" customFormat="1">
      <c r="A387" s="40"/>
      <c r="B387" s="41"/>
      <c r="C387" s="42"/>
      <c r="D387" s="224" t="s">
        <v>137</v>
      </c>
      <c r="E387" s="42"/>
      <c r="F387" s="225" t="s">
        <v>412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137</v>
      </c>
      <c r="AU387" s="19" t="s">
        <v>87</v>
      </c>
    </row>
    <row r="388" s="2" customFormat="1">
      <c r="A388" s="40"/>
      <c r="B388" s="41"/>
      <c r="C388" s="42"/>
      <c r="D388" s="219" t="s">
        <v>169</v>
      </c>
      <c r="E388" s="42"/>
      <c r="F388" s="248" t="s">
        <v>413</v>
      </c>
      <c r="G388" s="42"/>
      <c r="H388" s="42"/>
      <c r="I388" s="221"/>
      <c r="J388" s="42"/>
      <c r="K388" s="42"/>
      <c r="L388" s="46"/>
      <c r="M388" s="222"/>
      <c r="N388" s="22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169</v>
      </c>
      <c r="AU388" s="19" t="s">
        <v>87</v>
      </c>
    </row>
    <row r="389" s="13" customFormat="1">
      <c r="A389" s="13"/>
      <c r="B389" s="226"/>
      <c r="C389" s="227"/>
      <c r="D389" s="219" t="s">
        <v>139</v>
      </c>
      <c r="E389" s="228" t="s">
        <v>75</v>
      </c>
      <c r="F389" s="229" t="s">
        <v>756</v>
      </c>
      <c r="G389" s="227"/>
      <c r="H389" s="230">
        <v>41.948</v>
      </c>
      <c r="I389" s="231"/>
      <c r="J389" s="227"/>
      <c r="K389" s="227"/>
      <c r="L389" s="232"/>
      <c r="M389" s="233"/>
      <c r="N389" s="234"/>
      <c r="O389" s="234"/>
      <c r="P389" s="234"/>
      <c r="Q389" s="234"/>
      <c r="R389" s="234"/>
      <c r="S389" s="234"/>
      <c r="T389" s="23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6" t="s">
        <v>139</v>
      </c>
      <c r="AU389" s="236" t="s">
        <v>87</v>
      </c>
      <c r="AV389" s="13" t="s">
        <v>87</v>
      </c>
      <c r="AW389" s="13" t="s">
        <v>38</v>
      </c>
      <c r="AX389" s="13" t="s">
        <v>77</v>
      </c>
      <c r="AY389" s="236" t="s">
        <v>126</v>
      </c>
    </row>
    <row r="390" s="13" customFormat="1">
      <c r="A390" s="13"/>
      <c r="B390" s="226"/>
      <c r="C390" s="227"/>
      <c r="D390" s="219" t="s">
        <v>139</v>
      </c>
      <c r="E390" s="228" t="s">
        <v>75</v>
      </c>
      <c r="F390" s="229" t="s">
        <v>757</v>
      </c>
      <c r="G390" s="227"/>
      <c r="H390" s="230">
        <v>1.3620000000000001</v>
      </c>
      <c r="I390" s="231"/>
      <c r="J390" s="227"/>
      <c r="K390" s="227"/>
      <c r="L390" s="232"/>
      <c r="M390" s="233"/>
      <c r="N390" s="234"/>
      <c r="O390" s="234"/>
      <c r="P390" s="234"/>
      <c r="Q390" s="234"/>
      <c r="R390" s="234"/>
      <c r="S390" s="234"/>
      <c r="T390" s="23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6" t="s">
        <v>139</v>
      </c>
      <c r="AU390" s="236" t="s">
        <v>87</v>
      </c>
      <c r="AV390" s="13" t="s">
        <v>87</v>
      </c>
      <c r="AW390" s="13" t="s">
        <v>38</v>
      </c>
      <c r="AX390" s="13" t="s">
        <v>77</v>
      </c>
      <c r="AY390" s="236" t="s">
        <v>126</v>
      </c>
    </row>
    <row r="391" s="13" customFormat="1">
      <c r="A391" s="13"/>
      <c r="B391" s="226"/>
      <c r="C391" s="227"/>
      <c r="D391" s="219" t="s">
        <v>139</v>
      </c>
      <c r="E391" s="228" t="s">
        <v>75</v>
      </c>
      <c r="F391" s="229" t="s">
        <v>758</v>
      </c>
      <c r="G391" s="227"/>
      <c r="H391" s="230">
        <v>-0.63100000000000001</v>
      </c>
      <c r="I391" s="231"/>
      <c r="J391" s="227"/>
      <c r="K391" s="227"/>
      <c r="L391" s="232"/>
      <c r="M391" s="233"/>
      <c r="N391" s="234"/>
      <c r="O391" s="234"/>
      <c r="P391" s="234"/>
      <c r="Q391" s="234"/>
      <c r="R391" s="234"/>
      <c r="S391" s="234"/>
      <c r="T391" s="23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6" t="s">
        <v>139</v>
      </c>
      <c r="AU391" s="236" t="s">
        <v>87</v>
      </c>
      <c r="AV391" s="13" t="s">
        <v>87</v>
      </c>
      <c r="AW391" s="13" t="s">
        <v>38</v>
      </c>
      <c r="AX391" s="13" t="s">
        <v>77</v>
      </c>
      <c r="AY391" s="236" t="s">
        <v>126</v>
      </c>
    </row>
    <row r="392" s="13" customFormat="1">
      <c r="A392" s="13"/>
      <c r="B392" s="226"/>
      <c r="C392" s="227"/>
      <c r="D392" s="219" t="s">
        <v>139</v>
      </c>
      <c r="E392" s="228" t="s">
        <v>75</v>
      </c>
      <c r="F392" s="229" t="s">
        <v>759</v>
      </c>
      <c r="G392" s="227"/>
      <c r="H392" s="230">
        <v>-0.032000000000000001</v>
      </c>
      <c r="I392" s="231"/>
      <c r="J392" s="227"/>
      <c r="K392" s="227"/>
      <c r="L392" s="232"/>
      <c r="M392" s="233"/>
      <c r="N392" s="234"/>
      <c r="O392" s="234"/>
      <c r="P392" s="234"/>
      <c r="Q392" s="234"/>
      <c r="R392" s="234"/>
      <c r="S392" s="234"/>
      <c r="T392" s="23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6" t="s">
        <v>139</v>
      </c>
      <c r="AU392" s="236" t="s">
        <v>87</v>
      </c>
      <c r="AV392" s="13" t="s">
        <v>87</v>
      </c>
      <c r="AW392" s="13" t="s">
        <v>38</v>
      </c>
      <c r="AX392" s="13" t="s">
        <v>77</v>
      </c>
      <c r="AY392" s="236" t="s">
        <v>126</v>
      </c>
    </row>
    <row r="393" s="15" customFormat="1">
      <c r="A393" s="15"/>
      <c r="B393" s="249"/>
      <c r="C393" s="250"/>
      <c r="D393" s="219" t="s">
        <v>139</v>
      </c>
      <c r="E393" s="251" t="s">
        <v>75</v>
      </c>
      <c r="F393" s="252" t="s">
        <v>191</v>
      </c>
      <c r="G393" s="250"/>
      <c r="H393" s="253">
        <v>42.647000000000006</v>
      </c>
      <c r="I393" s="254"/>
      <c r="J393" s="250"/>
      <c r="K393" s="250"/>
      <c r="L393" s="255"/>
      <c r="M393" s="256"/>
      <c r="N393" s="257"/>
      <c r="O393" s="257"/>
      <c r="P393" s="257"/>
      <c r="Q393" s="257"/>
      <c r="R393" s="257"/>
      <c r="S393" s="257"/>
      <c r="T393" s="258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59" t="s">
        <v>139</v>
      </c>
      <c r="AU393" s="259" t="s">
        <v>87</v>
      </c>
      <c r="AV393" s="15" t="s">
        <v>150</v>
      </c>
      <c r="AW393" s="15" t="s">
        <v>38</v>
      </c>
      <c r="AX393" s="15" t="s">
        <v>85</v>
      </c>
      <c r="AY393" s="259" t="s">
        <v>126</v>
      </c>
    </row>
    <row r="394" s="2" customFormat="1" ht="16.5" customHeight="1">
      <c r="A394" s="40"/>
      <c r="B394" s="41"/>
      <c r="C394" s="206" t="s">
        <v>442</v>
      </c>
      <c r="D394" s="206" t="s">
        <v>128</v>
      </c>
      <c r="E394" s="207" t="s">
        <v>419</v>
      </c>
      <c r="F394" s="208" t="s">
        <v>420</v>
      </c>
      <c r="G394" s="209" t="s">
        <v>186</v>
      </c>
      <c r="H394" s="210">
        <v>1.3500000000000001</v>
      </c>
      <c r="I394" s="211"/>
      <c r="J394" s="212">
        <f>ROUND(I394*H394,2)</f>
        <v>0</v>
      </c>
      <c r="K394" s="208" t="s">
        <v>132</v>
      </c>
      <c r="L394" s="46"/>
      <c r="M394" s="213" t="s">
        <v>75</v>
      </c>
      <c r="N394" s="214" t="s">
        <v>47</v>
      </c>
      <c r="O394" s="86"/>
      <c r="P394" s="215">
        <f>O394*H394</f>
        <v>0</v>
      </c>
      <c r="Q394" s="215">
        <v>0</v>
      </c>
      <c r="R394" s="215">
        <f>Q394*H394</f>
        <v>0</v>
      </c>
      <c r="S394" s="215">
        <v>0</v>
      </c>
      <c r="T394" s="216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7" t="s">
        <v>133</v>
      </c>
      <c r="AT394" s="217" t="s">
        <v>128</v>
      </c>
      <c r="AU394" s="217" t="s">
        <v>87</v>
      </c>
      <c r="AY394" s="19" t="s">
        <v>126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9" t="s">
        <v>85</v>
      </c>
      <c r="BK394" s="218">
        <f>ROUND(I394*H394,2)</f>
        <v>0</v>
      </c>
      <c r="BL394" s="19" t="s">
        <v>133</v>
      </c>
      <c r="BM394" s="217" t="s">
        <v>760</v>
      </c>
    </row>
    <row r="395" s="2" customFormat="1">
      <c r="A395" s="40"/>
      <c r="B395" s="41"/>
      <c r="C395" s="42"/>
      <c r="D395" s="219" t="s">
        <v>135</v>
      </c>
      <c r="E395" s="42"/>
      <c r="F395" s="220" t="s">
        <v>422</v>
      </c>
      <c r="G395" s="42"/>
      <c r="H395" s="42"/>
      <c r="I395" s="221"/>
      <c r="J395" s="42"/>
      <c r="K395" s="42"/>
      <c r="L395" s="46"/>
      <c r="M395" s="222"/>
      <c r="N395" s="223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135</v>
      </c>
      <c r="AU395" s="19" t="s">
        <v>87</v>
      </c>
    </row>
    <row r="396" s="2" customFormat="1">
      <c r="A396" s="40"/>
      <c r="B396" s="41"/>
      <c r="C396" s="42"/>
      <c r="D396" s="224" t="s">
        <v>137</v>
      </c>
      <c r="E396" s="42"/>
      <c r="F396" s="225" t="s">
        <v>423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137</v>
      </c>
      <c r="AU396" s="19" t="s">
        <v>87</v>
      </c>
    </row>
    <row r="397" s="2" customFormat="1">
      <c r="A397" s="40"/>
      <c r="B397" s="41"/>
      <c r="C397" s="42"/>
      <c r="D397" s="219" t="s">
        <v>169</v>
      </c>
      <c r="E397" s="42"/>
      <c r="F397" s="248" t="s">
        <v>413</v>
      </c>
      <c r="G397" s="42"/>
      <c r="H397" s="42"/>
      <c r="I397" s="221"/>
      <c r="J397" s="42"/>
      <c r="K397" s="42"/>
      <c r="L397" s="46"/>
      <c r="M397" s="222"/>
      <c r="N397" s="223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169</v>
      </c>
      <c r="AU397" s="19" t="s">
        <v>87</v>
      </c>
    </row>
    <row r="398" s="13" customFormat="1">
      <c r="A398" s="13"/>
      <c r="B398" s="226"/>
      <c r="C398" s="227"/>
      <c r="D398" s="219" t="s">
        <v>139</v>
      </c>
      <c r="E398" s="228" t="s">
        <v>75</v>
      </c>
      <c r="F398" s="229" t="s">
        <v>761</v>
      </c>
      <c r="G398" s="227"/>
      <c r="H398" s="230">
        <v>1.3500000000000001</v>
      </c>
      <c r="I398" s="231"/>
      <c r="J398" s="227"/>
      <c r="K398" s="227"/>
      <c r="L398" s="232"/>
      <c r="M398" s="233"/>
      <c r="N398" s="234"/>
      <c r="O398" s="234"/>
      <c r="P398" s="234"/>
      <c r="Q398" s="234"/>
      <c r="R398" s="234"/>
      <c r="S398" s="234"/>
      <c r="T398" s="23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6" t="s">
        <v>139</v>
      </c>
      <c r="AU398" s="236" t="s">
        <v>87</v>
      </c>
      <c r="AV398" s="13" t="s">
        <v>87</v>
      </c>
      <c r="AW398" s="13" t="s">
        <v>38</v>
      </c>
      <c r="AX398" s="13" t="s">
        <v>77</v>
      </c>
      <c r="AY398" s="236" t="s">
        <v>126</v>
      </c>
    </row>
    <row r="399" s="14" customFormat="1">
      <c r="A399" s="14"/>
      <c r="B399" s="237"/>
      <c r="C399" s="238"/>
      <c r="D399" s="219" t="s">
        <v>139</v>
      </c>
      <c r="E399" s="239" t="s">
        <v>75</v>
      </c>
      <c r="F399" s="240" t="s">
        <v>142</v>
      </c>
      <c r="G399" s="238"/>
      <c r="H399" s="241">
        <v>1.3500000000000001</v>
      </c>
      <c r="I399" s="242"/>
      <c r="J399" s="238"/>
      <c r="K399" s="238"/>
      <c r="L399" s="243"/>
      <c r="M399" s="244"/>
      <c r="N399" s="245"/>
      <c r="O399" s="245"/>
      <c r="P399" s="245"/>
      <c r="Q399" s="245"/>
      <c r="R399" s="245"/>
      <c r="S399" s="245"/>
      <c r="T399" s="24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7" t="s">
        <v>139</v>
      </c>
      <c r="AU399" s="247" t="s">
        <v>87</v>
      </c>
      <c r="AV399" s="14" t="s">
        <v>133</v>
      </c>
      <c r="AW399" s="14" t="s">
        <v>38</v>
      </c>
      <c r="AX399" s="14" t="s">
        <v>85</v>
      </c>
      <c r="AY399" s="247" t="s">
        <v>126</v>
      </c>
    </row>
    <row r="400" s="2" customFormat="1" ht="16.5" customHeight="1">
      <c r="A400" s="40"/>
      <c r="B400" s="41"/>
      <c r="C400" s="206" t="s">
        <v>448</v>
      </c>
      <c r="D400" s="206" t="s">
        <v>128</v>
      </c>
      <c r="E400" s="207" t="s">
        <v>426</v>
      </c>
      <c r="F400" s="208" t="s">
        <v>427</v>
      </c>
      <c r="G400" s="209" t="s">
        <v>131</v>
      </c>
      <c r="H400" s="210">
        <v>53.975000000000001</v>
      </c>
      <c r="I400" s="211"/>
      <c r="J400" s="212">
        <f>ROUND(I400*H400,2)</f>
        <v>0</v>
      </c>
      <c r="K400" s="208" t="s">
        <v>132</v>
      </c>
      <c r="L400" s="46"/>
      <c r="M400" s="213" t="s">
        <v>75</v>
      </c>
      <c r="N400" s="214" t="s">
        <v>47</v>
      </c>
      <c r="O400" s="86"/>
      <c r="P400" s="215">
        <f>O400*H400</f>
        <v>0</v>
      </c>
      <c r="Q400" s="215">
        <v>0.0063200000000000001</v>
      </c>
      <c r="R400" s="215">
        <f>Q400*H400</f>
        <v>0.34112200000000004</v>
      </c>
      <c r="S400" s="215">
        <v>0</v>
      </c>
      <c r="T400" s="216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7" t="s">
        <v>133</v>
      </c>
      <c r="AT400" s="217" t="s">
        <v>128</v>
      </c>
      <c r="AU400" s="217" t="s">
        <v>87</v>
      </c>
      <c r="AY400" s="19" t="s">
        <v>126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9" t="s">
        <v>85</v>
      </c>
      <c r="BK400" s="218">
        <f>ROUND(I400*H400,2)</f>
        <v>0</v>
      </c>
      <c r="BL400" s="19" t="s">
        <v>133</v>
      </c>
      <c r="BM400" s="217" t="s">
        <v>762</v>
      </c>
    </row>
    <row r="401" s="2" customFormat="1">
      <c r="A401" s="40"/>
      <c r="B401" s="41"/>
      <c r="C401" s="42"/>
      <c r="D401" s="219" t="s">
        <v>135</v>
      </c>
      <c r="E401" s="42"/>
      <c r="F401" s="220" t="s">
        <v>429</v>
      </c>
      <c r="G401" s="42"/>
      <c r="H401" s="42"/>
      <c r="I401" s="221"/>
      <c r="J401" s="42"/>
      <c r="K401" s="42"/>
      <c r="L401" s="46"/>
      <c r="M401" s="222"/>
      <c r="N401" s="223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135</v>
      </c>
      <c r="AU401" s="19" t="s">
        <v>87</v>
      </c>
    </row>
    <row r="402" s="2" customFormat="1">
      <c r="A402" s="40"/>
      <c r="B402" s="41"/>
      <c r="C402" s="42"/>
      <c r="D402" s="224" t="s">
        <v>137</v>
      </c>
      <c r="E402" s="42"/>
      <c r="F402" s="225" t="s">
        <v>430</v>
      </c>
      <c r="G402" s="42"/>
      <c r="H402" s="42"/>
      <c r="I402" s="221"/>
      <c r="J402" s="42"/>
      <c r="K402" s="42"/>
      <c r="L402" s="46"/>
      <c r="M402" s="222"/>
      <c r="N402" s="223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137</v>
      </c>
      <c r="AU402" s="19" t="s">
        <v>87</v>
      </c>
    </row>
    <row r="403" s="13" customFormat="1">
      <c r="A403" s="13"/>
      <c r="B403" s="226"/>
      <c r="C403" s="227"/>
      <c r="D403" s="219" t="s">
        <v>139</v>
      </c>
      <c r="E403" s="228" t="s">
        <v>75</v>
      </c>
      <c r="F403" s="229" t="s">
        <v>756</v>
      </c>
      <c r="G403" s="227"/>
      <c r="H403" s="230">
        <v>41.948</v>
      </c>
      <c r="I403" s="231"/>
      <c r="J403" s="227"/>
      <c r="K403" s="227"/>
      <c r="L403" s="232"/>
      <c r="M403" s="233"/>
      <c r="N403" s="234"/>
      <c r="O403" s="234"/>
      <c r="P403" s="234"/>
      <c r="Q403" s="234"/>
      <c r="R403" s="234"/>
      <c r="S403" s="234"/>
      <c r="T403" s="23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6" t="s">
        <v>139</v>
      </c>
      <c r="AU403" s="236" t="s">
        <v>87</v>
      </c>
      <c r="AV403" s="13" t="s">
        <v>87</v>
      </c>
      <c r="AW403" s="13" t="s">
        <v>38</v>
      </c>
      <c r="AX403" s="13" t="s">
        <v>77</v>
      </c>
      <c r="AY403" s="236" t="s">
        <v>126</v>
      </c>
    </row>
    <row r="404" s="13" customFormat="1">
      <c r="A404" s="13"/>
      <c r="B404" s="226"/>
      <c r="C404" s="227"/>
      <c r="D404" s="219" t="s">
        <v>139</v>
      </c>
      <c r="E404" s="228" t="s">
        <v>75</v>
      </c>
      <c r="F404" s="229" t="s">
        <v>763</v>
      </c>
      <c r="G404" s="227"/>
      <c r="H404" s="230">
        <v>3.0270000000000001</v>
      </c>
      <c r="I404" s="231"/>
      <c r="J404" s="227"/>
      <c r="K404" s="227"/>
      <c r="L404" s="232"/>
      <c r="M404" s="233"/>
      <c r="N404" s="234"/>
      <c r="O404" s="234"/>
      <c r="P404" s="234"/>
      <c r="Q404" s="234"/>
      <c r="R404" s="234"/>
      <c r="S404" s="234"/>
      <c r="T404" s="23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6" t="s">
        <v>139</v>
      </c>
      <c r="AU404" s="236" t="s">
        <v>87</v>
      </c>
      <c r="AV404" s="13" t="s">
        <v>87</v>
      </c>
      <c r="AW404" s="13" t="s">
        <v>38</v>
      </c>
      <c r="AX404" s="13" t="s">
        <v>77</v>
      </c>
      <c r="AY404" s="236" t="s">
        <v>126</v>
      </c>
    </row>
    <row r="405" s="13" customFormat="1">
      <c r="A405" s="13"/>
      <c r="B405" s="226"/>
      <c r="C405" s="227"/>
      <c r="D405" s="219" t="s">
        <v>139</v>
      </c>
      <c r="E405" s="228" t="s">
        <v>75</v>
      </c>
      <c r="F405" s="229" t="s">
        <v>764</v>
      </c>
      <c r="G405" s="227"/>
      <c r="H405" s="230">
        <v>9</v>
      </c>
      <c r="I405" s="231"/>
      <c r="J405" s="227"/>
      <c r="K405" s="227"/>
      <c r="L405" s="232"/>
      <c r="M405" s="233"/>
      <c r="N405" s="234"/>
      <c r="O405" s="234"/>
      <c r="P405" s="234"/>
      <c r="Q405" s="234"/>
      <c r="R405" s="234"/>
      <c r="S405" s="234"/>
      <c r="T405" s="23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6" t="s">
        <v>139</v>
      </c>
      <c r="AU405" s="236" t="s">
        <v>87</v>
      </c>
      <c r="AV405" s="13" t="s">
        <v>87</v>
      </c>
      <c r="AW405" s="13" t="s">
        <v>38</v>
      </c>
      <c r="AX405" s="13" t="s">
        <v>77</v>
      </c>
      <c r="AY405" s="236" t="s">
        <v>126</v>
      </c>
    </row>
    <row r="406" s="14" customFormat="1">
      <c r="A406" s="14"/>
      <c r="B406" s="237"/>
      <c r="C406" s="238"/>
      <c r="D406" s="219" t="s">
        <v>139</v>
      </c>
      <c r="E406" s="239" t="s">
        <v>75</v>
      </c>
      <c r="F406" s="240" t="s">
        <v>142</v>
      </c>
      <c r="G406" s="238"/>
      <c r="H406" s="241">
        <v>53.975000000000001</v>
      </c>
      <c r="I406" s="242"/>
      <c r="J406" s="238"/>
      <c r="K406" s="238"/>
      <c r="L406" s="243"/>
      <c r="M406" s="244"/>
      <c r="N406" s="245"/>
      <c r="O406" s="245"/>
      <c r="P406" s="245"/>
      <c r="Q406" s="245"/>
      <c r="R406" s="245"/>
      <c r="S406" s="245"/>
      <c r="T406" s="246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7" t="s">
        <v>139</v>
      </c>
      <c r="AU406" s="247" t="s">
        <v>87</v>
      </c>
      <c r="AV406" s="14" t="s">
        <v>133</v>
      </c>
      <c r="AW406" s="14" t="s">
        <v>38</v>
      </c>
      <c r="AX406" s="14" t="s">
        <v>85</v>
      </c>
      <c r="AY406" s="247" t="s">
        <v>126</v>
      </c>
    </row>
    <row r="407" s="2" customFormat="1" ht="16.5" customHeight="1">
      <c r="A407" s="40"/>
      <c r="B407" s="41"/>
      <c r="C407" s="206" t="s">
        <v>454</v>
      </c>
      <c r="D407" s="206" t="s">
        <v>128</v>
      </c>
      <c r="E407" s="207" t="s">
        <v>435</v>
      </c>
      <c r="F407" s="208" t="s">
        <v>436</v>
      </c>
      <c r="G407" s="209" t="s">
        <v>326</v>
      </c>
      <c r="H407" s="210">
        <v>0.055</v>
      </c>
      <c r="I407" s="211"/>
      <c r="J407" s="212">
        <f>ROUND(I407*H407,2)</f>
        <v>0</v>
      </c>
      <c r="K407" s="208" t="s">
        <v>132</v>
      </c>
      <c r="L407" s="46"/>
      <c r="M407" s="213" t="s">
        <v>75</v>
      </c>
      <c r="N407" s="214" t="s">
        <v>47</v>
      </c>
      <c r="O407" s="86"/>
      <c r="P407" s="215">
        <f>O407*H407</f>
        <v>0</v>
      </c>
      <c r="Q407" s="215">
        <v>0.85540000000000005</v>
      </c>
      <c r="R407" s="215">
        <f>Q407*H407</f>
        <v>0.047047000000000005</v>
      </c>
      <c r="S407" s="215">
        <v>0</v>
      </c>
      <c r="T407" s="21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7" t="s">
        <v>133</v>
      </c>
      <c r="AT407" s="217" t="s">
        <v>128</v>
      </c>
      <c r="AU407" s="217" t="s">
        <v>87</v>
      </c>
      <c r="AY407" s="19" t="s">
        <v>126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9" t="s">
        <v>85</v>
      </c>
      <c r="BK407" s="218">
        <f>ROUND(I407*H407,2)</f>
        <v>0</v>
      </c>
      <c r="BL407" s="19" t="s">
        <v>133</v>
      </c>
      <c r="BM407" s="217" t="s">
        <v>765</v>
      </c>
    </row>
    <row r="408" s="2" customFormat="1">
      <c r="A408" s="40"/>
      <c r="B408" s="41"/>
      <c r="C408" s="42"/>
      <c r="D408" s="219" t="s">
        <v>135</v>
      </c>
      <c r="E408" s="42"/>
      <c r="F408" s="220" t="s">
        <v>438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135</v>
      </c>
      <c r="AU408" s="19" t="s">
        <v>87</v>
      </c>
    </row>
    <row r="409" s="2" customFormat="1">
      <c r="A409" s="40"/>
      <c r="B409" s="41"/>
      <c r="C409" s="42"/>
      <c r="D409" s="224" t="s">
        <v>137</v>
      </c>
      <c r="E409" s="42"/>
      <c r="F409" s="225" t="s">
        <v>439</v>
      </c>
      <c r="G409" s="42"/>
      <c r="H409" s="42"/>
      <c r="I409" s="221"/>
      <c r="J409" s="42"/>
      <c r="K409" s="42"/>
      <c r="L409" s="46"/>
      <c r="M409" s="222"/>
      <c r="N409" s="223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137</v>
      </c>
      <c r="AU409" s="19" t="s">
        <v>87</v>
      </c>
    </row>
    <row r="410" s="13" customFormat="1">
      <c r="A410" s="13"/>
      <c r="B410" s="226"/>
      <c r="C410" s="227"/>
      <c r="D410" s="219" t="s">
        <v>139</v>
      </c>
      <c r="E410" s="228" t="s">
        <v>75</v>
      </c>
      <c r="F410" s="229" t="s">
        <v>766</v>
      </c>
      <c r="G410" s="227"/>
      <c r="H410" s="230">
        <v>0.055</v>
      </c>
      <c r="I410" s="231"/>
      <c r="J410" s="227"/>
      <c r="K410" s="227"/>
      <c r="L410" s="232"/>
      <c r="M410" s="233"/>
      <c r="N410" s="234"/>
      <c r="O410" s="234"/>
      <c r="P410" s="234"/>
      <c r="Q410" s="234"/>
      <c r="R410" s="234"/>
      <c r="S410" s="234"/>
      <c r="T410" s="23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6" t="s">
        <v>139</v>
      </c>
      <c r="AU410" s="236" t="s">
        <v>87</v>
      </c>
      <c r="AV410" s="13" t="s">
        <v>87</v>
      </c>
      <c r="AW410" s="13" t="s">
        <v>38</v>
      </c>
      <c r="AX410" s="13" t="s">
        <v>85</v>
      </c>
      <c r="AY410" s="236" t="s">
        <v>126</v>
      </c>
    </row>
    <row r="411" s="12" customFormat="1" ht="22.8" customHeight="1">
      <c r="A411" s="12"/>
      <c r="B411" s="190"/>
      <c r="C411" s="191"/>
      <c r="D411" s="192" t="s">
        <v>76</v>
      </c>
      <c r="E411" s="204" t="s">
        <v>162</v>
      </c>
      <c r="F411" s="204" t="s">
        <v>441</v>
      </c>
      <c r="G411" s="191"/>
      <c r="H411" s="191"/>
      <c r="I411" s="194"/>
      <c r="J411" s="205">
        <f>BK411</f>
        <v>0</v>
      </c>
      <c r="K411" s="191"/>
      <c r="L411" s="196"/>
      <c r="M411" s="197"/>
      <c r="N411" s="198"/>
      <c r="O411" s="198"/>
      <c r="P411" s="199">
        <f>SUM(P412:P451)</f>
        <v>0</v>
      </c>
      <c r="Q411" s="198"/>
      <c r="R411" s="199">
        <f>SUM(R412:R451)</f>
        <v>0</v>
      </c>
      <c r="S411" s="198"/>
      <c r="T411" s="200">
        <f>SUM(T412:T451)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01" t="s">
        <v>85</v>
      </c>
      <c r="AT411" s="202" t="s">
        <v>76</v>
      </c>
      <c r="AU411" s="202" t="s">
        <v>85</v>
      </c>
      <c r="AY411" s="201" t="s">
        <v>126</v>
      </c>
      <c r="BK411" s="203">
        <f>SUM(BK412:BK451)</f>
        <v>0</v>
      </c>
    </row>
    <row r="412" s="2" customFormat="1" ht="16.5" customHeight="1">
      <c r="A412" s="40"/>
      <c r="B412" s="41"/>
      <c r="C412" s="206" t="s">
        <v>460</v>
      </c>
      <c r="D412" s="206" t="s">
        <v>128</v>
      </c>
      <c r="E412" s="207" t="s">
        <v>767</v>
      </c>
      <c r="F412" s="208" t="s">
        <v>768</v>
      </c>
      <c r="G412" s="209" t="s">
        <v>131</v>
      </c>
      <c r="H412" s="210">
        <v>1.8</v>
      </c>
      <c r="I412" s="211"/>
      <c r="J412" s="212">
        <f>ROUND(I412*H412,2)</f>
        <v>0</v>
      </c>
      <c r="K412" s="208" t="s">
        <v>132</v>
      </c>
      <c r="L412" s="46"/>
      <c r="M412" s="213" t="s">
        <v>75</v>
      </c>
      <c r="N412" s="214" t="s">
        <v>47</v>
      </c>
      <c r="O412" s="86"/>
      <c r="P412" s="215">
        <f>O412*H412</f>
        <v>0</v>
      </c>
      <c r="Q412" s="215">
        <v>0</v>
      </c>
      <c r="R412" s="215">
        <f>Q412*H412</f>
        <v>0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133</v>
      </c>
      <c r="AT412" s="217" t="s">
        <v>128</v>
      </c>
      <c r="AU412" s="217" t="s">
        <v>87</v>
      </c>
      <c r="AY412" s="19" t="s">
        <v>126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85</v>
      </c>
      <c r="BK412" s="218">
        <f>ROUND(I412*H412,2)</f>
        <v>0</v>
      </c>
      <c r="BL412" s="19" t="s">
        <v>133</v>
      </c>
      <c r="BM412" s="217" t="s">
        <v>769</v>
      </c>
    </row>
    <row r="413" s="2" customFormat="1">
      <c r="A413" s="40"/>
      <c r="B413" s="41"/>
      <c r="C413" s="42"/>
      <c r="D413" s="219" t="s">
        <v>135</v>
      </c>
      <c r="E413" s="42"/>
      <c r="F413" s="220" t="s">
        <v>770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135</v>
      </c>
      <c r="AU413" s="19" t="s">
        <v>87</v>
      </c>
    </row>
    <row r="414" s="2" customFormat="1">
      <c r="A414" s="40"/>
      <c r="B414" s="41"/>
      <c r="C414" s="42"/>
      <c r="D414" s="224" t="s">
        <v>137</v>
      </c>
      <c r="E414" s="42"/>
      <c r="F414" s="225" t="s">
        <v>771</v>
      </c>
      <c r="G414" s="42"/>
      <c r="H414" s="42"/>
      <c r="I414" s="221"/>
      <c r="J414" s="42"/>
      <c r="K414" s="42"/>
      <c r="L414" s="46"/>
      <c r="M414" s="222"/>
      <c r="N414" s="223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137</v>
      </c>
      <c r="AU414" s="19" t="s">
        <v>87</v>
      </c>
    </row>
    <row r="415" s="13" customFormat="1">
      <c r="A415" s="13"/>
      <c r="B415" s="226"/>
      <c r="C415" s="227"/>
      <c r="D415" s="219" t="s">
        <v>139</v>
      </c>
      <c r="E415" s="228" t="s">
        <v>75</v>
      </c>
      <c r="F415" s="229" t="s">
        <v>772</v>
      </c>
      <c r="G415" s="227"/>
      <c r="H415" s="230">
        <v>1.8</v>
      </c>
      <c r="I415" s="231"/>
      <c r="J415" s="227"/>
      <c r="K415" s="227"/>
      <c r="L415" s="232"/>
      <c r="M415" s="233"/>
      <c r="N415" s="234"/>
      <c r="O415" s="234"/>
      <c r="P415" s="234"/>
      <c r="Q415" s="234"/>
      <c r="R415" s="234"/>
      <c r="S415" s="234"/>
      <c r="T415" s="23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6" t="s">
        <v>139</v>
      </c>
      <c r="AU415" s="236" t="s">
        <v>87</v>
      </c>
      <c r="AV415" s="13" t="s">
        <v>87</v>
      </c>
      <c r="AW415" s="13" t="s">
        <v>38</v>
      </c>
      <c r="AX415" s="13" t="s">
        <v>85</v>
      </c>
      <c r="AY415" s="236" t="s">
        <v>126</v>
      </c>
    </row>
    <row r="416" s="2" customFormat="1" ht="16.5" customHeight="1">
      <c r="A416" s="40"/>
      <c r="B416" s="41"/>
      <c r="C416" s="206" t="s">
        <v>466</v>
      </c>
      <c r="D416" s="206" t="s">
        <v>128</v>
      </c>
      <c r="E416" s="207" t="s">
        <v>443</v>
      </c>
      <c r="F416" s="208" t="s">
        <v>444</v>
      </c>
      <c r="G416" s="209" t="s">
        <v>131</v>
      </c>
      <c r="H416" s="210">
        <v>97.180000000000007</v>
      </c>
      <c r="I416" s="211"/>
      <c r="J416" s="212">
        <f>ROUND(I416*H416,2)</f>
        <v>0</v>
      </c>
      <c r="K416" s="208" t="s">
        <v>132</v>
      </c>
      <c r="L416" s="46"/>
      <c r="M416" s="213" t="s">
        <v>75</v>
      </c>
      <c r="N416" s="214" t="s">
        <v>47</v>
      </c>
      <c r="O416" s="86"/>
      <c r="P416" s="215">
        <f>O416*H416</f>
        <v>0</v>
      </c>
      <c r="Q416" s="215">
        <v>0</v>
      </c>
      <c r="R416" s="215">
        <f>Q416*H416</f>
        <v>0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133</v>
      </c>
      <c r="AT416" s="217" t="s">
        <v>128</v>
      </c>
      <c r="AU416" s="217" t="s">
        <v>87</v>
      </c>
      <c r="AY416" s="19" t="s">
        <v>126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85</v>
      </c>
      <c r="BK416" s="218">
        <f>ROUND(I416*H416,2)</f>
        <v>0</v>
      </c>
      <c r="BL416" s="19" t="s">
        <v>133</v>
      </c>
      <c r="BM416" s="217" t="s">
        <v>773</v>
      </c>
    </row>
    <row r="417" s="2" customFormat="1">
      <c r="A417" s="40"/>
      <c r="B417" s="41"/>
      <c r="C417" s="42"/>
      <c r="D417" s="219" t="s">
        <v>135</v>
      </c>
      <c r="E417" s="42"/>
      <c r="F417" s="220" t="s">
        <v>446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135</v>
      </c>
      <c r="AU417" s="19" t="s">
        <v>87</v>
      </c>
    </row>
    <row r="418" s="2" customFormat="1">
      <c r="A418" s="40"/>
      <c r="B418" s="41"/>
      <c r="C418" s="42"/>
      <c r="D418" s="224" t="s">
        <v>137</v>
      </c>
      <c r="E418" s="42"/>
      <c r="F418" s="225" t="s">
        <v>447</v>
      </c>
      <c r="G418" s="42"/>
      <c r="H418" s="42"/>
      <c r="I418" s="221"/>
      <c r="J418" s="42"/>
      <c r="K418" s="42"/>
      <c r="L418" s="46"/>
      <c r="M418" s="222"/>
      <c r="N418" s="223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137</v>
      </c>
      <c r="AU418" s="19" t="s">
        <v>87</v>
      </c>
    </row>
    <row r="419" s="13" customFormat="1">
      <c r="A419" s="13"/>
      <c r="B419" s="226"/>
      <c r="C419" s="227"/>
      <c r="D419" s="219" t="s">
        <v>139</v>
      </c>
      <c r="E419" s="228" t="s">
        <v>75</v>
      </c>
      <c r="F419" s="229" t="s">
        <v>656</v>
      </c>
      <c r="G419" s="227"/>
      <c r="H419" s="230">
        <v>72.939999999999998</v>
      </c>
      <c r="I419" s="231"/>
      <c r="J419" s="227"/>
      <c r="K419" s="227"/>
      <c r="L419" s="232"/>
      <c r="M419" s="233"/>
      <c r="N419" s="234"/>
      <c r="O419" s="234"/>
      <c r="P419" s="234"/>
      <c r="Q419" s="234"/>
      <c r="R419" s="234"/>
      <c r="S419" s="234"/>
      <c r="T419" s="23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6" t="s">
        <v>139</v>
      </c>
      <c r="AU419" s="236" t="s">
        <v>87</v>
      </c>
      <c r="AV419" s="13" t="s">
        <v>87</v>
      </c>
      <c r="AW419" s="13" t="s">
        <v>38</v>
      </c>
      <c r="AX419" s="13" t="s">
        <v>77</v>
      </c>
      <c r="AY419" s="236" t="s">
        <v>126</v>
      </c>
    </row>
    <row r="420" s="13" customFormat="1">
      <c r="A420" s="13"/>
      <c r="B420" s="226"/>
      <c r="C420" s="227"/>
      <c r="D420" s="219" t="s">
        <v>139</v>
      </c>
      <c r="E420" s="228" t="s">
        <v>75</v>
      </c>
      <c r="F420" s="229" t="s">
        <v>657</v>
      </c>
      <c r="G420" s="227"/>
      <c r="H420" s="230">
        <v>24.239999999999998</v>
      </c>
      <c r="I420" s="231"/>
      <c r="J420" s="227"/>
      <c r="K420" s="227"/>
      <c r="L420" s="232"/>
      <c r="M420" s="233"/>
      <c r="N420" s="234"/>
      <c r="O420" s="234"/>
      <c r="P420" s="234"/>
      <c r="Q420" s="234"/>
      <c r="R420" s="234"/>
      <c r="S420" s="234"/>
      <c r="T420" s="23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6" t="s">
        <v>139</v>
      </c>
      <c r="AU420" s="236" t="s">
        <v>87</v>
      </c>
      <c r="AV420" s="13" t="s">
        <v>87</v>
      </c>
      <c r="AW420" s="13" t="s">
        <v>38</v>
      </c>
      <c r="AX420" s="13" t="s">
        <v>77</v>
      </c>
      <c r="AY420" s="236" t="s">
        <v>126</v>
      </c>
    </row>
    <row r="421" s="14" customFormat="1">
      <c r="A421" s="14"/>
      <c r="B421" s="237"/>
      <c r="C421" s="238"/>
      <c r="D421" s="219" t="s">
        <v>139</v>
      </c>
      <c r="E421" s="239" t="s">
        <v>75</v>
      </c>
      <c r="F421" s="240" t="s">
        <v>142</v>
      </c>
      <c r="G421" s="238"/>
      <c r="H421" s="241">
        <v>97.179999999999993</v>
      </c>
      <c r="I421" s="242"/>
      <c r="J421" s="238"/>
      <c r="K421" s="238"/>
      <c r="L421" s="243"/>
      <c r="M421" s="244"/>
      <c r="N421" s="245"/>
      <c r="O421" s="245"/>
      <c r="P421" s="245"/>
      <c r="Q421" s="245"/>
      <c r="R421" s="245"/>
      <c r="S421" s="245"/>
      <c r="T421" s="246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7" t="s">
        <v>139</v>
      </c>
      <c r="AU421" s="247" t="s">
        <v>87</v>
      </c>
      <c r="AV421" s="14" t="s">
        <v>133</v>
      </c>
      <c r="AW421" s="14" t="s">
        <v>38</v>
      </c>
      <c r="AX421" s="14" t="s">
        <v>85</v>
      </c>
      <c r="AY421" s="247" t="s">
        <v>126</v>
      </c>
    </row>
    <row r="422" s="2" customFormat="1" ht="16.5" customHeight="1">
      <c r="A422" s="40"/>
      <c r="B422" s="41"/>
      <c r="C422" s="206" t="s">
        <v>473</v>
      </c>
      <c r="D422" s="206" t="s">
        <v>128</v>
      </c>
      <c r="E422" s="207" t="s">
        <v>774</v>
      </c>
      <c r="F422" s="208" t="s">
        <v>775</v>
      </c>
      <c r="G422" s="209" t="s">
        <v>131</v>
      </c>
      <c r="H422" s="210">
        <v>0.80000000000000004</v>
      </c>
      <c r="I422" s="211"/>
      <c r="J422" s="212">
        <f>ROUND(I422*H422,2)</f>
        <v>0</v>
      </c>
      <c r="K422" s="208" t="s">
        <v>132</v>
      </c>
      <c r="L422" s="46"/>
      <c r="M422" s="213" t="s">
        <v>75</v>
      </c>
      <c r="N422" s="214" t="s">
        <v>47</v>
      </c>
      <c r="O422" s="86"/>
      <c r="P422" s="215">
        <f>O422*H422</f>
        <v>0</v>
      </c>
      <c r="Q422" s="215">
        <v>0</v>
      </c>
      <c r="R422" s="215">
        <f>Q422*H422</f>
        <v>0</v>
      </c>
      <c r="S422" s="215">
        <v>0</v>
      </c>
      <c r="T422" s="21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7" t="s">
        <v>133</v>
      </c>
      <c r="AT422" s="217" t="s">
        <v>128</v>
      </c>
      <c r="AU422" s="217" t="s">
        <v>87</v>
      </c>
      <c r="AY422" s="19" t="s">
        <v>126</v>
      </c>
      <c r="BE422" s="218">
        <f>IF(N422="základní",J422,0)</f>
        <v>0</v>
      </c>
      <c r="BF422" s="218">
        <f>IF(N422="snížená",J422,0)</f>
        <v>0</v>
      </c>
      <c r="BG422" s="218">
        <f>IF(N422="zákl. přenesená",J422,0)</f>
        <v>0</v>
      </c>
      <c r="BH422" s="218">
        <f>IF(N422="sníž. přenesená",J422,0)</f>
        <v>0</v>
      </c>
      <c r="BI422" s="218">
        <f>IF(N422="nulová",J422,0)</f>
        <v>0</v>
      </c>
      <c r="BJ422" s="19" t="s">
        <v>85</v>
      </c>
      <c r="BK422" s="218">
        <f>ROUND(I422*H422,2)</f>
        <v>0</v>
      </c>
      <c r="BL422" s="19" t="s">
        <v>133</v>
      </c>
      <c r="BM422" s="217" t="s">
        <v>776</v>
      </c>
    </row>
    <row r="423" s="2" customFormat="1">
      <c r="A423" s="40"/>
      <c r="B423" s="41"/>
      <c r="C423" s="42"/>
      <c r="D423" s="219" t="s">
        <v>135</v>
      </c>
      <c r="E423" s="42"/>
      <c r="F423" s="220" t="s">
        <v>777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135</v>
      </c>
      <c r="AU423" s="19" t="s">
        <v>87</v>
      </c>
    </row>
    <row r="424" s="2" customFormat="1">
      <c r="A424" s="40"/>
      <c r="B424" s="41"/>
      <c r="C424" s="42"/>
      <c r="D424" s="224" t="s">
        <v>137</v>
      </c>
      <c r="E424" s="42"/>
      <c r="F424" s="225" t="s">
        <v>778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137</v>
      </c>
      <c r="AU424" s="19" t="s">
        <v>87</v>
      </c>
    </row>
    <row r="425" s="13" customFormat="1">
      <c r="A425" s="13"/>
      <c r="B425" s="226"/>
      <c r="C425" s="227"/>
      <c r="D425" s="219" t="s">
        <v>139</v>
      </c>
      <c r="E425" s="228" t="s">
        <v>75</v>
      </c>
      <c r="F425" s="229" t="s">
        <v>779</v>
      </c>
      <c r="G425" s="227"/>
      <c r="H425" s="230">
        <v>0.80000000000000004</v>
      </c>
      <c r="I425" s="231"/>
      <c r="J425" s="227"/>
      <c r="K425" s="227"/>
      <c r="L425" s="232"/>
      <c r="M425" s="233"/>
      <c r="N425" s="234"/>
      <c r="O425" s="234"/>
      <c r="P425" s="234"/>
      <c r="Q425" s="234"/>
      <c r="R425" s="234"/>
      <c r="S425" s="234"/>
      <c r="T425" s="23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6" t="s">
        <v>139</v>
      </c>
      <c r="AU425" s="236" t="s">
        <v>87</v>
      </c>
      <c r="AV425" s="13" t="s">
        <v>87</v>
      </c>
      <c r="AW425" s="13" t="s">
        <v>38</v>
      </c>
      <c r="AX425" s="13" t="s">
        <v>85</v>
      </c>
      <c r="AY425" s="236" t="s">
        <v>126</v>
      </c>
    </row>
    <row r="426" s="2" customFormat="1" ht="16.5" customHeight="1">
      <c r="A426" s="40"/>
      <c r="B426" s="41"/>
      <c r="C426" s="206" t="s">
        <v>480</v>
      </c>
      <c r="D426" s="206" t="s">
        <v>128</v>
      </c>
      <c r="E426" s="207" t="s">
        <v>780</v>
      </c>
      <c r="F426" s="208" t="s">
        <v>781</v>
      </c>
      <c r="G426" s="209" t="s">
        <v>131</v>
      </c>
      <c r="H426" s="210">
        <v>39.390000000000001</v>
      </c>
      <c r="I426" s="211"/>
      <c r="J426" s="212">
        <f>ROUND(I426*H426,2)</f>
        <v>0</v>
      </c>
      <c r="K426" s="208" t="s">
        <v>132</v>
      </c>
      <c r="L426" s="46"/>
      <c r="M426" s="213" t="s">
        <v>75</v>
      </c>
      <c r="N426" s="214" t="s">
        <v>47</v>
      </c>
      <c r="O426" s="86"/>
      <c r="P426" s="215">
        <f>O426*H426</f>
        <v>0</v>
      </c>
      <c r="Q426" s="215">
        <v>0</v>
      </c>
      <c r="R426" s="215">
        <f>Q426*H426</f>
        <v>0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133</v>
      </c>
      <c r="AT426" s="217" t="s">
        <v>128</v>
      </c>
      <c r="AU426" s="217" t="s">
        <v>87</v>
      </c>
      <c r="AY426" s="19" t="s">
        <v>126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85</v>
      </c>
      <c r="BK426" s="218">
        <f>ROUND(I426*H426,2)</f>
        <v>0</v>
      </c>
      <c r="BL426" s="19" t="s">
        <v>133</v>
      </c>
      <c r="BM426" s="217" t="s">
        <v>782</v>
      </c>
    </row>
    <row r="427" s="2" customFormat="1">
      <c r="A427" s="40"/>
      <c r="B427" s="41"/>
      <c r="C427" s="42"/>
      <c r="D427" s="219" t="s">
        <v>135</v>
      </c>
      <c r="E427" s="42"/>
      <c r="F427" s="220" t="s">
        <v>783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135</v>
      </c>
      <c r="AU427" s="19" t="s">
        <v>87</v>
      </c>
    </row>
    <row r="428" s="2" customFormat="1">
      <c r="A428" s="40"/>
      <c r="B428" s="41"/>
      <c r="C428" s="42"/>
      <c r="D428" s="224" t="s">
        <v>137</v>
      </c>
      <c r="E428" s="42"/>
      <c r="F428" s="225" t="s">
        <v>784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137</v>
      </c>
      <c r="AU428" s="19" t="s">
        <v>87</v>
      </c>
    </row>
    <row r="429" s="13" customFormat="1">
      <c r="A429" s="13"/>
      <c r="B429" s="226"/>
      <c r="C429" s="227"/>
      <c r="D429" s="219" t="s">
        <v>139</v>
      </c>
      <c r="E429" s="228" t="s">
        <v>75</v>
      </c>
      <c r="F429" s="229" t="s">
        <v>785</v>
      </c>
      <c r="G429" s="227"/>
      <c r="H429" s="230">
        <v>39.390000000000001</v>
      </c>
      <c r="I429" s="231"/>
      <c r="J429" s="227"/>
      <c r="K429" s="227"/>
      <c r="L429" s="232"/>
      <c r="M429" s="233"/>
      <c r="N429" s="234"/>
      <c r="O429" s="234"/>
      <c r="P429" s="234"/>
      <c r="Q429" s="234"/>
      <c r="R429" s="234"/>
      <c r="S429" s="234"/>
      <c r="T429" s="23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6" t="s">
        <v>139</v>
      </c>
      <c r="AU429" s="236" t="s">
        <v>87</v>
      </c>
      <c r="AV429" s="13" t="s">
        <v>87</v>
      </c>
      <c r="AW429" s="13" t="s">
        <v>38</v>
      </c>
      <c r="AX429" s="13" t="s">
        <v>85</v>
      </c>
      <c r="AY429" s="236" t="s">
        <v>126</v>
      </c>
    </row>
    <row r="430" s="2" customFormat="1" ht="16.5" customHeight="1">
      <c r="A430" s="40"/>
      <c r="B430" s="41"/>
      <c r="C430" s="206" t="s">
        <v>486</v>
      </c>
      <c r="D430" s="206" t="s">
        <v>128</v>
      </c>
      <c r="E430" s="207" t="s">
        <v>449</v>
      </c>
      <c r="F430" s="208" t="s">
        <v>450</v>
      </c>
      <c r="G430" s="209" t="s">
        <v>131</v>
      </c>
      <c r="H430" s="210">
        <v>118.34</v>
      </c>
      <c r="I430" s="211"/>
      <c r="J430" s="212">
        <f>ROUND(I430*H430,2)</f>
        <v>0</v>
      </c>
      <c r="K430" s="208" t="s">
        <v>132</v>
      </c>
      <c r="L430" s="46"/>
      <c r="M430" s="213" t="s">
        <v>75</v>
      </c>
      <c r="N430" s="214" t="s">
        <v>47</v>
      </c>
      <c r="O430" s="86"/>
      <c r="P430" s="215">
        <f>O430*H430</f>
        <v>0</v>
      </c>
      <c r="Q430" s="215">
        <v>0</v>
      </c>
      <c r="R430" s="215">
        <f>Q430*H430</f>
        <v>0</v>
      </c>
      <c r="S430" s="215">
        <v>0</v>
      </c>
      <c r="T430" s="216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7" t="s">
        <v>133</v>
      </c>
      <c r="AT430" s="217" t="s">
        <v>128</v>
      </c>
      <c r="AU430" s="217" t="s">
        <v>87</v>
      </c>
      <c r="AY430" s="19" t="s">
        <v>126</v>
      </c>
      <c r="BE430" s="218">
        <f>IF(N430="základní",J430,0)</f>
        <v>0</v>
      </c>
      <c r="BF430" s="218">
        <f>IF(N430="snížená",J430,0)</f>
        <v>0</v>
      </c>
      <c r="BG430" s="218">
        <f>IF(N430="zákl. přenesená",J430,0)</f>
        <v>0</v>
      </c>
      <c r="BH430" s="218">
        <f>IF(N430="sníž. přenesená",J430,0)</f>
        <v>0</v>
      </c>
      <c r="BI430" s="218">
        <f>IF(N430="nulová",J430,0)</f>
        <v>0</v>
      </c>
      <c r="BJ430" s="19" t="s">
        <v>85</v>
      </c>
      <c r="BK430" s="218">
        <f>ROUND(I430*H430,2)</f>
        <v>0</v>
      </c>
      <c r="BL430" s="19" t="s">
        <v>133</v>
      </c>
      <c r="BM430" s="217" t="s">
        <v>786</v>
      </c>
    </row>
    <row r="431" s="2" customFormat="1">
      <c r="A431" s="40"/>
      <c r="B431" s="41"/>
      <c r="C431" s="42"/>
      <c r="D431" s="219" t="s">
        <v>135</v>
      </c>
      <c r="E431" s="42"/>
      <c r="F431" s="220" t="s">
        <v>452</v>
      </c>
      <c r="G431" s="42"/>
      <c r="H431" s="42"/>
      <c r="I431" s="221"/>
      <c r="J431" s="42"/>
      <c r="K431" s="42"/>
      <c r="L431" s="46"/>
      <c r="M431" s="222"/>
      <c r="N431" s="223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135</v>
      </c>
      <c r="AU431" s="19" t="s">
        <v>87</v>
      </c>
    </row>
    <row r="432" s="2" customFormat="1">
      <c r="A432" s="40"/>
      <c r="B432" s="41"/>
      <c r="C432" s="42"/>
      <c r="D432" s="224" t="s">
        <v>137</v>
      </c>
      <c r="E432" s="42"/>
      <c r="F432" s="225" t="s">
        <v>453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137</v>
      </c>
      <c r="AU432" s="19" t="s">
        <v>87</v>
      </c>
    </row>
    <row r="433" s="13" customFormat="1">
      <c r="A433" s="13"/>
      <c r="B433" s="226"/>
      <c r="C433" s="227"/>
      <c r="D433" s="219" t="s">
        <v>139</v>
      </c>
      <c r="E433" s="228" t="s">
        <v>75</v>
      </c>
      <c r="F433" s="229" t="s">
        <v>668</v>
      </c>
      <c r="G433" s="227"/>
      <c r="H433" s="230">
        <v>118.34</v>
      </c>
      <c r="I433" s="231"/>
      <c r="J433" s="227"/>
      <c r="K433" s="227"/>
      <c r="L433" s="232"/>
      <c r="M433" s="233"/>
      <c r="N433" s="234"/>
      <c r="O433" s="234"/>
      <c r="P433" s="234"/>
      <c r="Q433" s="234"/>
      <c r="R433" s="234"/>
      <c r="S433" s="234"/>
      <c r="T433" s="23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6" t="s">
        <v>139</v>
      </c>
      <c r="AU433" s="236" t="s">
        <v>87</v>
      </c>
      <c r="AV433" s="13" t="s">
        <v>87</v>
      </c>
      <c r="AW433" s="13" t="s">
        <v>38</v>
      </c>
      <c r="AX433" s="13" t="s">
        <v>85</v>
      </c>
      <c r="AY433" s="236" t="s">
        <v>126</v>
      </c>
    </row>
    <row r="434" s="2" customFormat="1" ht="16.5" customHeight="1">
      <c r="A434" s="40"/>
      <c r="B434" s="41"/>
      <c r="C434" s="206" t="s">
        <v>492</v>
      </c>
      <c r="D434" s="206" t="s">
        <v>128</v>
      </c>
      <c r="E434" s="207" t="s">
        <v>455</v>
      </c>
      <c r="F434" s="208" t="s">
        <v>456</v>
      </c>
      <c r="G434" s="209" t="s">
        <v>131</v>
      </c>
      <c r="H434" s="210">
        <v>72.939999999999998</v>
      </c>
      <c r="I434" s="211"/>
      <c r="J434" s="212">
        <f>ROUND(I434*H434,2)</f>
        <v>0</v>
      </c>
      <c r="K434" s="208" t="s">
        <v>132</v>
      </c>
      <c r="L434" s="46"/>
      <c r="M434" s="213" t="s">
        <v>75</v>
      </c>
      <c r="N434" s="214" t="s">
        <v>47</v>
      </c>
      <c r="O434" s="86"/>
      <c r="P434" s="215">
        <f>O434*H434</f>
        <v>0</v>
      </c>
      <c r="Q434" s="215">
        <v>0</v>
      </c>
      <c r="R434" s="215">
        <f>Q434*H434</f>
        <v>0</v>
      </c>
      <c r="S434" s="215">
        <v>0</v>
      </c>
      <c r="T434" s="21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7" t="s">
        <v>133</v>
      </c>
      <c r="AT434" s="217" t="s">
        <v>128</v>
      </c>
      <c r="AU434" s="217" t="s">
        <v>87</v>
      </c>
      <c r="AY434" s="19" t="s">
        <v>126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9" t="s">
        <v>85</v>
      </c>
      <c r="BK434" s="218">
        <f>ROUND(I434*H434,2)</f>
        <v>0</v>
      </c>
      <c r="BL434" s="19" t="s">
        <v>133</v>
      </c>
      <c r="BM434" s="217" t="s">
        <v>787</v>
      </c>
    </row>
    <row r="435" s="2" customFormat="1">
      <c r="A435" s="40"/>
      <c r="B435" s="41"/>
      <c r="C435" s="42"/>
      <c r="D435" s="219" t="s">
        <v>135</v>
      </c>
      <c r="E435" s="42"/>
      <c r="F435" s="220" t="s">
        <v>458</v>
      </c>
      <c r="G435" s="42"/>
      <c r="H435" s="42"/>
      <c r="I435" s="221"/>
      <c r="J435" s="42"/>
      <c r="K435" s="42"/>
      <c r="L435" s="46"/>
      <c r="M435" s="222"/>
      <c r="N435" s="223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135</v>
      </c>
      <c r="AU435" s="19" t="s">
        <v>87</v>
      </c>
    </row>
    <row r="436" s="2" customFormat="1">
      <c r="A436" s="40"/>
      <c r="B436" s="41"/>
      <c r="C436" s="42"/>
      <c r="D436" s="224" t="s">
        <v>137</v>
      </c>
      <c r="E436" s="42"/>
      <c r="F436" s="225" t="s">
        <v>459</v>
      </c>
      <c r="G436" s="42"/>
      <c r="H436" s="42"/>
      <c r="I436" s="221"/>
      <c r="J436" s="42"/>
      <c r="K436" s="42"/>
      <c r="L436" s="46"/>
      <c r="M436" s="222"/>
      <c r="N436" s="223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137</v>
      </c>
      <c r="AU436" s="19" t="s">
        <v>87</v>
      </c>
    </row>
    <row r="437" s="13" customFormat="1">
      <c r="A437" s="13"/>
      <c r="B437" s="226"/>
      <c r="C437" s="227"/>
      <c r="D437" s="219" t="s">
        <v>139</v>
      </c>
      <c r="E437" s="228" t="s">
        <v>75</v>
      </c>
      <c r="F437" s="229" t="s">
        <v>656</v>
      </c>
      <c r="G437" s="227"/>
      <c r="H437" s="230">
        <v>72.939999999999998</v>
      </c>
      <c r="I437" s="231"/>
      <c r="J437" s="227"/>
      <c r="K437" s="227"/>
      <c r="L437" s="232"/>
      <c r="M437" s="233"/>
      <c r="N437" s="234"/>
      <c r="O437" s="234"/>
      <c r="P437" s="234"/>
      <c r="Q437" s="234"/>
      <c r="R437" s="234"/>
      <c r="S437" s="234"/>
      <c r="T437" s="23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6" t="s">
        <v>139</v>
      </c>
      <c r="AU437" s="236" t="s">
        <v>87</v>
      </c>
      <c r="AV437" s="13" t="s">
        <v>87</v>
      </c>
      <c r="AW437" s="13" t="s">
        <v>38</v>
      </c>
      <c r="AX437" s="13" t="s">
        <v>85</v>
      </c>
      <c r="AY437" s="236" t="s">
        <v>126</v>
      </c>
    </row>
    <row r="438" s="2" customFormat="1" ht="16.5" customHeight="1">
      <c r="A438" s="40"/>
      <c r="B438" s="41"/>
      <c r="C438" s="206" t="s">
        <v>498</v>
      </c>
      <c r="D438" s="206" t="s">
        <v>128</v>
      </c>
      <c r="E438" s="207" t="s">
        <v>461</v>
      </c>
      <c r="F438" s="208" t="s">
        <v>462</v>
      </c>
      <c r="G438" s="209" t="s">
        <v>131</v>
      </c>
      <c r="H438" s="210">
        <v>218.28</v>
      </c>
      <c r="I438" s="211"/>
      <c r="J438" s="212">
        <f>ROUND(I438*H438,2)</f>
        <v>0</v>
      </c>
      <c r="K438" s="208" t="s">
        <v>132</v>
      </c>
      <c r="L438" s="46"/>
      <c r="M438" s="213" t="s">
        <v>75</v>
      </c>
      <c r="N438" s="214" t="s">
        <v>47</v>
      </c>
      <c r="O438" s="86"/>
      <c r="P438" s="215">
        <f>O438*H438</f>
        <v>0</v>
      </c>
      <c r="Q438" s="215">
        <v>0</v>
      </c>
      <c r="R438" s="215">
        <f>Q438*H438</f>
        <v>0</v>
      </c>
      <c r="S438" s="215">
        <v>0</v>
      </c>
      <c r="T438" s="216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7" t="s">
        <v>133</v>
      </c>
      <c r="AT438" s="217" t="s">
        <v>128</v>
      </c>
      <c r="AU438" s="217" t="s">
        <v>87</v>
      </c>
      <c r="AY438" s="19" t="s">
        <v>126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9" t="s">
        <v>85</v>
      </c>
      <c r="BK438" s="218">
        <f>ROUND(I438*H438,2)</f>
        <v>0</v>
      </c>
      <c r="BL438" s="19" t="s">
        <v>133</v>
      </c>
      <c r="BM438" s="217" t="s">
        <v>788</v>
      </c>
    </row>
    <row r="439" s="2" customFormat="1">
      <c r="A439" s="40"/>
      <c r="B439" s="41"/>
      <c r="C439" s="42"/>
      <c r="D439" s="219" t="s">
        <v>135</v>
      </c>
      <c r="E439" s="42"/>
      <c r="F439" s="220" t="s">
        <v>464</v>
      </c>
      <c r="G439" s="42"/>
      <c r="H439" s="42"/>
      <c r="I439" s="221"/>
      <c r="J439" s="42"/>
      <c r="K439" s="42"/>
      <c r="L439" s="46"/>
      <c r="M439" s="222"/>
      <c r="N439" s="223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135</v>
      </c>
      <c r="AU439" s="19" t="s">
        <v>87</v>
      </c>
    </row>
    <row r="440" s="2" customFormat="1">
      <c r="A440" s="40"/>
      <c r="B440" s="41"/>
      <c r="C440" s="42"/>
      <c r="D440" s="224" t="s">
        <v>137</v>
      </c>
      <c r="E440" s="42"/>
      <c r="F440" s="225" t="s">
        <v>465</v>
      </c>
      <c r="G440" s="42"/>
      <c r="H440" s="42"/>
      <c r="I440" s="221"/>
      <c r="J440" s="42"/>
      <c r="K440" s="42"/>
      <c r="L440" s="46"/>
      <c r="M440" s="222"/>
      <c r="N440" s="223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137</v>
      </c>
      <c r="AU440" s="19" t="s">
        <v>87</v>
      </c>
    </row>
    <row r="441" s="13" customFormat="1">
      <c r="A441" s="13"/>
      <c r="B441" s="226"/>
      <c r="C441" s="227"/>
      <c r="D441" s="219" t="s">
        <v>139</v>
      </c>
      <c r="E441" s="228" t="s">
        <v>75</v>
      </c>
      <c r="F441" s="229" t="s">
        <v>665</v>
      </c>
      <c r="G441" s="227"/>
      <c r="H441" s="230">
        <v>163.74000000000001</v>
      </c>
      <c r="I441" s="231"/>
      <c r="J441" s="227"/>
      <c r="K441" s="227"/>
      <c r="L441" s="232"/>
      <c r="M441" s="233"/>
      <c r="N441" s="234"/>
      <c r="O441" s="234"/>
      <c r="P441" s="234"/>
      <c r="Q441" s="234"/>
      <c r="R441" s="234"/>
      <c r="S441" s="234"/>
      <c r="T441" s="23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6" t="s">
        <v>139</v>
      </c>
      <c r="AU441" s="236" t="s">
        <v>87</v>
      </c>
      <c r="AV441" s="13" t="s">
        <v>87</v>
      </c>
      <c r="AW441" s="13" t="s">
        <v>38</v>
      </c>
      <c r="AX441" s="13" t="s">
        <v>77</v>
      </c>
      <c r="AY441" s="236" t="s">
        <v>126</v>
      </c>
    </row>
    <row r="442" s="13" customFormat="1">
      <c r="A442" s="13"/>
      <c r="B442" s="226"/>
      <c r="C442" s="227"/>
      <c r="D442" s="219" t="s">
        <v>139</v>
      </c>
      <c r="E442" s="228" t="s">
        <v>75</v>
      </c>
      <c r="F442" s="229" t="s">
        <v>789</v>
      </c>
      <c r="G442" s="227"/>
      <c r="H442" s="230">
        <v>54.539999999999999</v>
      </c>
      <c r="I442" s="231"/>
      <c r="J442" s="227"/>
      <c r="K442" s="227"/>
      <c r="L442" s="232"/>
      <c r="M442" s="233"/>
      <c r="N442" s="234"/>
      <c r="O442" s="234"/>
      <c r="P442" s="234"/>
      <c r="Q442" s="234"/>
      <c r="R442" s="234"/>
      <c r="S442" s="234"/>
      <c r="T442" s="23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6" t="s">
        <v>139</v>
      </c>
      <c r="AU442" s="236" t="s">
        <v>87</v>
      </c>
      <c r="AV442" s="13" t="s">
        <v>87</v>
      </c>
      <c r="AW442" s="13" t="s">
        <v>38</v>
      </c>
      <c r="AX442" s="13" t="s">
        <v>77</v>
      </c>
      <c r="AY442" s="236" t="s">
        <v>126</v>
      </c>
    </row>
    <row r="443" s="14" customFormat="1">
      <c r="A443" s="14"/>
      <c r="B443" s="237"/>
      <c r="C443" s="238"/>
      <c r="D443" s="219" t="s">
        <v>139</v>
      </c>
      <c r="E443" s="239" t="s">
        <v>75</v>
      </c>
      <c r="F443" s="240" t="s">
        <v>142</v>
      </c>
      <c r="G443" s="238"/>
      <c r="H443" s="241">
        <v>218.28</v>
      </c>
      <c r="I443" s="242"/>
      <c r="J443" s="238"/>
      <c r="K443" s="238"/>
      <c r="L443" s="243"/>
      <c r="M443" s="244"/>
      <c r="N443" s="245"/>
      <c r="O443" s="245"/>
      <c r="P443" s="245"/>
      <c r="Q443" s="245"/>
      <c r="R443" s="245"/>
      <c r="S443" s="245"/>
      <c r="T443" s="246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7" t="s">
        <v>139</v>
      </c>
      <c r="AU443" s="247" t="s">
        <v>87</v>
      </c>
      <c r="AV443" s="14" t="s">
        <v>133</v>
      </c>
      <c r="AW443" s="14" t="s">
        <v>38</v>
      </c>
      <c r="AX443" s="14" t="s">
        <v>85</v>
      </c>
      <c r="AY443" s="247" t="s">
        <v>126</v>
      </c>
    </row>
    <row r="444" s="2" customFormat="1" ht="21.75" customHeight="1">
      <c r="A444" s="40"/>
      <c r="B444" s="41"/>
      <c r="C444" s="206" t="s">
        <v>505</v>
      </c>
      <c r="D444" s="206" t="s">
        <v>128</v>
      </c>
      <c r="E444" s="207" t="s">
        <v>467</v>
      </c>
      <c r="F444" s="208" t="s">
        <v>468</v>
      </c>
      <c r="G444" s="209" t="s">
        <v>131</v>
      </c>
      <c r="H444" s="210">
        <v>163.74000000000001</v>
      </c>
      <c r="I444" s="211"/>
      <c r="J444" s="212">
        <f>ROUND(I444*H444,2)</f>
        <v>0</v>
      </c>
      <c r="K444" s="208" t="s">
        <v>132</v>
      </c>
      <c r="L444" s="46"/>
      <c r="M444" s="213" t="s">
        <v>75</v>
      </c>
      <c r="N444" s="214" t="s">
        <v>47</v>
      </c>
      <c r="O444" s="86"/>
      <c r="P444" s="215">
        <f>O444*H444</f>
        <v>0</v>
      </c>
      <c r="Q444" s="215">
        <v>0</v>
      </c>
      <c r="R444" s="215">
        <f>Q444*H444</f>
        <v>0</v>
      </c>
      <c r="S444" s="215">
        <v>0</v>
      </c>
      <c r="T444" s="21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7" t="s">
        <v>133</v>
      </c>
      <c r="AT444" s="217" t="s">
        <v>128</v>
      </c>
      <c r="AU444" s="217" t="s">
        <v>87</v>
      </c>
      <c r="AY444" s="19" t="s">
        <v>126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9" t="s">
        <v>85</v>
      </c>
      <c r="BK444" s="218">
        <f>ROUND(I444*H444,2)</f>
        <v>0</v>
      </c>
      <c r="BL444" s="19" t="s">
        <v>133</v>
      </c>
      <c r="BM444" s="217" t="s">
        <v>790</v>
      </c>
    </row>
    <row r="445" s="2" customFormat="1">
      <c r="A445" s="40"/>
      <c r="B445" s="41"/>
      <c r="C445" s="42"/>
      <c r="D445" s="219" t="s">
        <v>135</v>
      </c>
      <c r="E445" s="42"/>
      <c r="F445" s="220" t="s">
        <v>470</v>
      </c>
      <c r="G445" s="42"/>
      <c r="H445" s="42"/>
      <c r="I445" s="221"/>
      <c r="J445" s="42"/>
      <c r="K445" s="42"/>
      <c r="L445" s="46"/>
      <c r="M445" s="222"/>
      <c r="N445" s="223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135</v>
      </c>
      <c r="AU445" s="19" t="s">
        <v>87</v>
      </c>
    </row>
    <row r="446" s="2" customFormat="1">
      <c r="A446" s="40"/>
      <c r="B446" s="41"/>
      <c r="C446" s="42"/>
      <c r="D446" s="224" t="s">
        <v>137</v>
      </c>
      <c r="E446" s="42"/>
      <c r="F446" s="225" t="s">
        <v>471</v>
      </c>
      <c r="G446" s="42"/>
      <c r="H446" s="42"/>
      <c r="I446" s="221"/>
      <c r="J446" s="42"/>
      <c r="K446" s="42"/>
      <c r="L446" s="46"/>
      <c r="M446" s="222"/>
      <c r="N446" s="22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137</v>
      </c>
      <c r="AU446" s="19" t="s">
        <v>87</v>
      </c>
    </row>
    <row r="447" s="13" customFormat="1">
      <c r="A447" s="13"/>
      <c r="B447" s="226"/>
      <c r="C447" s="227"/>
      <c r="D447" s="219" t="s">
        <v>139</v>
      </c>
      <c r="E447" s="228" t="s">
        <v>75</v>
      </c>
      <c r="F447" s="229" t="s">
        <v>665</v>
      </c>
      <c r="G447" s="227"/>
      <c r="H447" s="230">
        <v>163.74000000000001</v>
      </c>
      <c r="I447" s="231"/>
      <c r="J447" s="227"/>
      <c r="K447" s="227"/>
      <c r="L447" s="232"/>
      <c r="M447" s="233"/>
      <c r="N447" s="234"/>
      <c r="O447" s="234"/>
      <c r="P447" s="234"/>
      <c r="Q447" s="234"/>
      <c r="R447" s="234"/>
      <c r="S447" s="234"/>
      <c r="T447" s="23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6" t="s">
        <v>139</v>
      </c>
      <c r="AU447" s="236" t="s">
        <v>87</v>
      </c>
      <c r="AV447" s="13" t="s">
        <v>87</v>
      </c>
      <c r="AW447" s="13" t="s">
        <v>38</v>
      </c>
      <c r="AX447" s="13" t="s">
        <v>85</v>
      </c>
      <c r="AY447" s="236" t="s">
        <v>126</v>
      </c>
    </row>
    <row r="448" s="2" customFormat="1" ht="16.5" customHeight="1">
      <c r="A448" s="40"/>
      <c r="B448" s="41"/>
      <c r="C448" s="206" t="s">
        <v>510</v>
      </c>
      <c r="D448" s="206" t="s">
        <v>128</v>
      </c>
      <c r="E448" s="207" t="s">
        <v>791</v>
      </c>
      <c r="F448" s="208" t="s">
        <v>792</v>
      </c>
      <c r="G448" s="209" t="s">
        <v>131</v>
      </c>
      <c r="H448" s="210">
        <v>54.539999999999999</v>
      </c>
      <c r="I448" s="211"/>
      <c r="J448" s="212">
        <f>ROUND(I448*H448,2)</f>
        <v>0</v>
      </c>
      <c r="K448" s="208" t="s">
        <v>132</v>
      </c>
      <c r="L448" s="46"/>
      <c r="M448" s="213" t="s">
        <v>75</v>
      </c>
      <c r="N448" s="214" t="s">
        <v>47</v>
      </c>
      <c r="O448" s="86"/>
      <c r="P448" s="215">
        <f>O448*H448</f>
        <v>0</v>
      </c>
      <c r="Q448" s="215">
        <v>0</v>
      </c>
      <c r="R448" s="215">
        <f>Q448*H448</f>
        <v>0</v>
      </c>
      <c r="S448" s="215">
        <v>0</v>
      </c>
      <c r="T448" s="216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7" t="s">
        <v>133</v>
      </c>
      <c r="AT448" s="217" t="s">
        <v>128</v>
      </c>
      <c r="AU448" s="217" t="s">
        <v>87</v>
      </c>
      <c r="AY448" s="19" t="s">
        <v>126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9" t="s">
        <v>85</v>
      </c>
      <c r="BK448" s="218">
        <f>ROUND(I448*H448,2)</f>
        <v>0</v>
      </c>
      <c r="BL448" s="19" t="s">
        <v>133</v>
      </c>
      <c r="BM448" s="217" t="s">
        <v>793</v>
      </c>
    </row>
    <row r="449" s="2" customFormat="1">
      <c r="A449" s="40"/>
      <c r="B449" s="41"/>
      <c r="C449" s="42"/>
      <c r="D449" s="219" t="s">
        <v>135</v>
      </c>
      <c r="E449" s="42"/>
      <c r="F449" s="220" t="s">
        <v>794</v>
      </c>
      <c r="G449" s="42"/>
      <c r="H449" s="42"/>
      <c r="I449" s="221"/>
      <c r="J449" s="42"/>
      <c r="K449" s="42"/>
      <c r="L449" s="46"/>
      <c r="M449" s="222"/>
      <c r="N449" s="223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135</v>
      </c>
      <c r="AU449" s="19" t="s">
        <v>87</v>
      </c>
    </row>
    <row r="450" s="2" customFormat="1">
      <c r="A450" s="40"/>
      <c r="B450" s="41"/>
      <c r="C450" s="42"/>
      <c r="D450" s="224" t="s">
        <v>137</v>
      </c>
      <c r="E450" s="42"/>
      <c r="F450" s="225" t="s">
        <v>795</v>
      </c>
      <c r="G450" s="42"/>
      <c r="H450" s="42"/>
      <c r="I450" s="221"/>
      <c r="J450" s="42"/>
      <c r="K450" s="42"/>
      <c r="L450" s="46"/>
      <c r="M450" s="222"/>
      <c r="N450" s="223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137</v>
      </c>
      <c r="AU450" s="19" t="s">
        <v>87</v>
      </c>
    </row>
    <row r="451" s="13" customFormat="1">
      <c r="A451" s="13"/>
      <c r="B451" s="226"/>
      <c r="C451" s="227"/>
      <c r="D451" s="219" t="s">
        <v>139</v>
      </c>
      <c r="E451" s="228" t="s">
        <v>75</v>
      </c>
      <c r="F451" s="229" t="s">
        <v>789</v>
      </c>
      <c r="G451" s="227"/>
      <c r="H451" s="230">
        <v>54.539999999999999</v>
      </c>
      <c r="I451" s="231"/>
      <c r="J451" s="227"/>
      <c r="K451" s="227"/>
      <c r="L451" s="232"/>
      <c r="M451" s="233"/>
      <c r="N451" s="234"/>
      <c r="O451" s="234"/>
      <c r="P451" s="234"/>
      <c r="Q451" s="234"/>
      <c r="R451" s="234"/>
      <c r="S451" s="234"/>
      <c r="T451" s="23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6" t="s">
        <v>139</v>
      </c>
      <c r="AU451" s="236" t="s">
        <v>87</v>
      </c>
      <c r="AV451" s="13" t="s">
        <v>87</v>
      </c>
      <c r="AW451" s="13" t="s">
        <v>38</v>
      </c>
      <c r="AX451" s="13" t="s">
        <v>85</v>
      </c>
      <c r="AY451" s="236" t="s">
        <v>126</v>
      </c>
    </row>
    <row r="452" s="12" customFormat="1" ht="22.8" customHeight="1">
      <c r="A452" s="12"/>
      <c r="B452" s="190"/>
      <c r="C452" s="191"/>
      <c r="D452" s="192" t="s">
        <v>76</v>
      </c>
      <c r="E452" s="204" t="s">
        <v>183</v>
      </c>
      <c r="F452" s="204" t="s">
        <v>472</v>
      </c>
      <c r="G452" s="191"/>
      <c r="H452" s="191"/>
      <c r="I452" s="194"/>
      <c r="J452" s="205">
        <f>BK452</f>
        <v>0</v>
      </c>
      <c r="K452" s="191"/>
      <c r="L452" s="196"/>
      <c r="M452" s="197"/>
      <c r="N452" s="198"/>
      <c r="O452" s="198"/>
      <c r="P452" s="199">
        <f>SUM(P453:P504)</f>
        <v>0</v>
      </c>
      <c r="Q452" s="198"/>
      <c r="R452" s="199">
        <f>SUM(R453:R504)</f>
        <v>5.187577000000001</v>
      </c>
      <c r="S452" s="198"/>
      <c r="T452" s="200">
        <f>SUM(T453:T504)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01" t="s">
        <v>85</v>
      </c>
      <c r="AT452" s="202" t="s">
        <v>76</v>
      </c>
      <c r="AU452" s="202" t="s">
        <v>85</v>
      </c>
      <c r="AY452" s="201" t="s">
        <v>126</v>
      </c>
      <c r="BK452" s="203">
        <f>SUM(BK453:BK504)</f>
        <v>0</v>
      </c>
    </row>
    <row r="453" s="2" customFormat="1" ht="21.75" customHeight="1">
      <c r="A453" s="40"/>
      <c r="B453" s="41"/>
      <c r="C453" s="206" t="s">
        <v>516</v>
      </c>
      <c r="D453" s="206" t="s">
        <v>128</v>
      </c>
      <c r="E453" s="207" t="s">
        <v>474</v>
      </c>
      <c r="F453" s="208" t="s">
        <v>475</v>
      </c>
      <c r="G453" s="209" t="s">
        <v>165</v>
      </c>
      <c r="H453" s="210">
        <v>118.90000000000001</v>
      </c>
      <c r="I453" s="211"/>
      <c r="J453" s="212">
        <f>ROUND(I453*H453,2)</f>
        <v>0</v>
      </c>
      <c r="K453" s="208" t="s">
        <v>132</v>
      </c>
      <c r="L453" s="46"/>
      <c r="M453" s="213" t="s">
        <v>75</v>
      </c>
      <c r="N453" s="214" t="s">
        <v>47</v>
      </c>
      <c r="O453" s="86"/>
      <c r="P453" s="215">
        <f>O453*H453</f>
        <v>0</v>
      </c>
      <c r="Q453" s="215">
        <v>3.0000000000000001E-05</v>
      </c>
      <c r="R453" s="215">
        <f>Q453*H453</f>
        <v>0.0035670000000000003</v>
      </c>
      <c r="S453" s="215">
        <v>0</v>
      </c>
      <c r="T453" s="216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7" t="s">
        <v>133</v>
      </c>
      <c r="AT453" s="217" t="s">
        <v>128</v>
      </c>
      <c r="AU453" s="217" t="s">
        <v>87</v>
      </c>
      <c r="AY453" s="19" t="s">
        <v>126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9" t="s">
        <v>85</v>
      </c>
      <c r="BK453" s="218">
        <f>ROUND(I453*H453,2)</f>
        <v>0</v>
      </c>
      <c r="BL453" s="19" t="s">
        <v>133</v>
      </c>
      <c r="BM453" s="217" t="s">
        <v>796</v>
      </c>
    </row>
    <row r="454" s="2" customFormat="1">
      <c r="A454" s="40"/>
      <c r="B454" s="41"/>
      <c r="C454" s="42"/>
      <c r="D454" s="219" t="s">
        <v>135</v>
      </c>
      <c r="E454" s="42"/>
      <c r="F454" s="220" t="s">
        <v>477</v>
      </c>
      <c r="G454" s="42"/>
      <c r="H454" s="42"/>
      <c r="I454" s="221"/>
      <c r="J454" s="42"/>
      <c r="K454" s="42"/>
      <c r="L454" s="46"/>
      <c r="M454" s="222"/>
      <c r="N454" s="22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135</v>
      </c>
      <c r="AU454" s="19" t="s">
        <v>87</v>
      </c>
    </row>
    <row r="455" s="2" customFormat="1">
      <c r="A455" s="40"/>
      <c r="B455" s="41"/>
      <c r="C455" s="42"/>
      <c r="D455" s="224" t="s">
        <v>137</v>
      </c>
      <c r="E455" s="42"/>
      <c r="F455" s="225" t="s">
        <v>478</v>
      </c>
      <c r="G455" s="42"/>
      <c r="H455" s="42"/>
      <c r="I455" s="221"/>
      <c r="J455" s="42"/>
      <c r="K455" s="42"/>
      <c r="L455" s="46"/>
      <c r="M455" s="222"/>
      <c r="N455" s="223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137</v>
      </c>
      <c r="AU455" s="19" t="s">
        <v>87</v>
      </c>
    </row>
    <row r="456" s="2" customFormat="1">
      <c r="A456" s="40"/>
      <c r="B456" s="41"/>
      <c r="C456" s="42"/>
      <c r="D456" s="219" t="s">
        <v>169</v>
      </c>
      <c r="E456" s="42"/>
      <c r="F456" s="248" t="s">
        <v>479</v>
      </c>
      <c r="G456" s="42"/>
      <c r="H456" s="42"/>
      <c r="I456" s="221"/>
      <c r="J456" s="42"/>
      <c r="K456" s="42"/>
      <c r="L456" s="46"/>
      <c r="M456" s="222"/>
      <c r="N456" s="223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169</v>
      </c>
      <c r="AU456" s="19" t="s">
        <v>87</v>
      </c>
    </row>
    <row r="457" s="2" customFormat="1" ht="16.5" customHeight="1">
      <c r="A457" s="40"/>
      <c r="B457" s="41"/>
      <c r="C457" s="270" t="s">
        <v>521</v>
      </c>
      <c r="D457" s="270" t="s">
        <v>350</v>
      </c>
      <c r="E457" s="271" t="s">
        <v>481</v>
      </c>
      <c r="F457" s="272" t="s">
        <v>482</v>
      </c>
      <c r="G457" s="273" t="s">
        <v>165</v>
      </c>
      <c r="H457" s="274">
        <v>120.684</v>
      </c>
      <c r="I457" s="275"/>
      <c r="J457" s="276">
        <f>ROUND(I457*H457,2)</f>
        <v>0</v>
      </c>
      <c r="K457" s="272" t="s">
        <v>132</v>
      </c>
      <c r="L457" s="277"/>
      <c r="M457" s="278" t="s">
        <v>75</v>
      </c>
      <c r="N457" s="279" t="s">
        <v>47</v>
      </c>
      <c r="O457" s="86"/>
      <c r="P457" s="215">
        <f>O457*H457</f>
        <v>0</v>
      </c>
      <c r="Q457" s="215">
        <v>0.024</v>
      </c>
      <c r="R457" s="215">
        <f>Q457*H457</f>
        <v>2.8964159999999999</v>
      </c>
      <c r="S457" s="215">
        <v>0</v>
      </c>
      <c r="T457" s="216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7" t="s">
        <v>183</v>
      </c>
      <c r="AT457" s="217" t="s">
        <v>350</v>
      </c>
      <c r="AU457" s="217" t="s">
        <v>87</v>
      </c>
      <c r="AY457" s="19" t="s">
        <v>126</v>
      </c>
      <c r="BE457" s="218">
        <f>IF(N457="základní",J457,0)</f>
        <v>0</v>
      </c>
      <c r="BF457" s="218">
        <f>IF(N457="snížená",J457,0)</f>
        <v>0</v>
      </c>
      <c r="BG457" s="218">
        <f>IF(N457="zákl. přenesená",J457,0)</f>
        <v>0</v>
      </c>
      <c r="BH457" s="218">
        <f>IF(N457="sníž. přenesená",J457,0)</f>
        <v>0</v>
      </c>
      <c r="BI457" s="218">
        <f>IF(N457="nulová",J457,0)</f>
        <v>0</v>
      </c>
      <c r="BJ457" s="19" t="s">
        <v>85</v>
      </c>
      <c r="BK457" s="218">
        <f>ROUND(I457*H457,2)</f>
        <v>0</v>
      </c>
      <c r="BL457" s="19" t="s">
        <v>133</v>
      </c>
      <c r="BM457" s="217" t="s">
        <v>797</v>
      </c>
    </row>
    <row r="458" s="2" customFormat="1">
      <c r="A458" s="40"/>
      <c r="B458" s="41"/>
      <c r="C458" s="42"/>
      <c r="D458" s="219" t="s">
        <v>135</v>
      </c>
      <c r="E458" s="42"/>
      <c r="F458" s="220" t="s">
        <v>482</v>
      </c>
      <c r="G458" s="42"/>
      <c r="H458" s="42"/>
      <c r="I458" s="221"/>
      <c r="J458" s="42"/>
      <c r="K458" s="42"/>
      <c r="L458" s="46"/>
      <c r="M458" s="222"/>
      <c r="N458" s="223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135</v>
      </c>
      <c r="AU458" s="19" t="s">
        <v>87</v>
      </c>
    </row>
    <row r="459" s="2" customFormat="1">
      <c r="A459" s="40"/>
      <c r="B459" s="41"/>
      <c r="C459" s="42"/>
      <c r="D459" s="224" t="s">
        <v>137</v>
      </c>
      <c r="E459" s="42"/>
      <c r="F459" s="225" t="s">
        <v>484</v>
      </c>
      <c r="G459" s="42"/>
      <c r="H459" s="42"/>
      <c r="I459" s="221"/>
      <c r="J459" s="42"/>
      <c r="K459" s="42"/>
      <c r="L459" s="46"/>
      <c r="M459" s="222"/>
      <c r="N459" s="223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137</v>
      </c>
      <c r="AU459" s="19" t="s">
        <v>87</v>
      </c>
    </row>
    <row r="460" s="13" customFormat="1">
      <c r="A460" s="13"/>
      <c r="B460" s="226"/>
      <c r="C460" s="227"/>
      <c r="D460" s="219" t="s">
        <v>139</v>
      </c>
      <c r="E460" s="228" t="s">
        <v>75</v>
      </c>
      <c r="F460" s="229" t="s">
        <v>750</v>
      </c>
      <c r="G460" s="227"/>
      <c r="H460" s="230">
        <v>118.90000000000001</v>
      </c>
      <c r="I460" s="231"/>
      <c r="J460" s="227"/>
      <c r="K460" s="227"/>
      <c r="L460" s="232"/>
      <c r="M460" s="233"/>
      <c r="N460" s="234"/>
      <c r="O460" s="234"/>
      <c r="P460" s="234"/>
      <c r="Q460" s="234"/>
      <c r="R460" s="234"/>
      <c r="S460" s="234"/>
      <c r="T460" s="23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6" t="s">
        <v>139</v>
      </c>
      <c r="AU460" s="236" t="s">
        <v>87</v>
      </c>
      <c r="AV460" s="13" t="s">
        <v>87</v>
      </c>
      <c r="AW460" s="13" t="s">
        <v>38</v>
      </c>
      <c r="AX460" s="13" t="s">
        <v>85</v>
      </c>
      <c r="AY460" s="236" t="s">
        <v>126</v>
      </c>
    </row>
    <row r="461" s="13" customFormat="1">
      <c r="A461" s="13"/>
      <c r="B461" s="226"/>
      <c r="C461" s="227"/>
      <c r="D461" s="219" t="s">
        <v>139</v>
      </c>
      <c r="E461" s="227"/>
      <c r="F461" s="229" t="s">
        <v>798</v>
      </c>
      <c r="G461" s="227"/>
      <c r="H461" s="230">
        <v>120.684</v>
      </c>
      <c r="I461" s="231"/>
      <c r="J461" s="227"/>
      <c r="K461" s="227"/>
      <c r="L461" s="232"/>
      <c r="M461" s="233"/>
      <c r="N461" s="234"/>
      <c r="O461" s="234"/>
      <c r="P461" s="234"/>
      <c r="Q461" s="234"/>
      <c r="R461" s="234"/>
      <c r="S461" s="234"/>
      <c r="T461" s="23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6" t="s">
        <v>139</v>
      </c>
      <c r="AU461" s="236" t="s">
        <v>87</v>
      </c>
      <c r="AV461" s="13" t="s">
        <v>87</v>
      </c>
      <c r="AW461" s="13" t="s">
        <v>4</v>
      </c>
      <c r="AX461" s="13" t="s">
        <v>85</v>
      </c>
      <c r="AY461" s="236" t="s">
        <v>126</v>
      </c>
    </row>
    <row r="462" s="2" customFormat="1" ht="21.75" customHeight="1">
      <c r="A462" s="40"/>
      <c r="B462" s="41"/>
      <c r="C462" s="206" t="s">
        <v>529</v>
      </c>
      <c r="D462" s="206" t="s">
        <v>128</v>
      </c>
      <c r="E462" s="207" t="s">
        <v>487</v>
      </c>
      <c r="F462" s="208" t="s">
        <v>488</v>
      </c>
      <c r="G462" s="209" t="s">
        <v>165</v>
      </c>
      <c r="H462" s="210">
        <v>3.2000000000000002</v>
      </c>
      <c r="I462" s="211"/>
      <c r="J462" s="212">
        <f>ROUND(I462*H462,2)</f>
        <v>0</v>
      </c>
      <c r="K462" s="208" t="s">
        <v>132</v>
      </c>
      <c r="L462" s="46"/>
      <c r="M462" s="213" t="s">
        <v>75</v>
      </c>
      <c r="N462" s="214" t="s">
        <v>47</v>
      </c>
      <c r="O462" s="86"/>
      <c r="P462" s="215">
        <f>O462*H462</f>
        <v>0</v>
      </c>
      <c r="Q462" s="215">
        <v>4.0000000000000003E-05</v>
      </c>
      <c r="R462" s="215">
        <f>Q462*H462</f>
        <v>0.00012800000000000002</v>
      </c>
      <c r="S462" s="215">
        <v>0</v>
      </c>
      <c r="T462" s="216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7" t="s">
        <v>133</v>
      </c>
      <c r="AT462" s="217" t="s">
        <v>128</v>
      </c>
      <c r="AU462" s="217" t="s">
        <v>87</v>
      </c>
      <c r="AY462" s="19" t="s">
        <v>126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9" t="s">
        <v>85</v>
      </c>
      <c r="BK462" s="218">
        <f>ROUND(I462*H462,2)</f>
        <v>0</v>
      </c>
      <c r="BL462" s="19" t="s">
        <v>133</v>
      </c>
      <c r="BM462" s="217" t="s">
        <v>799</v>
      </c>
    </row>
    <row r="463" s="2" customFormat="1">
      <c r="A463" s="40"/>
      <c r="B463" s="41"/>
      <c r="C463" s="42"/>
      <c r="D463" s="219" t="s">
        <v>135</v>
      </c>
      <c r="E463" s="42"/>
      <c r="F463" s="220" t="s">
        <v>490</v>
      </c>
      <c r="G463" s="42"/>
      <c r="H463" s="42"/>
      <c r="I463" s="221"/>
      <c r="J463" s="42"/>
      <c r="K463" s="42"/>
      <c r="L463" s="46"/>
      <c r="M463" s="222"/>
      <c r="N463" s="223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135</v>
      </c>
      <c r="AU463" s="19" t="s">
        <v>87</v>
      </c>
    </row>
    <row r="464" s="2" customFormat="1">
      <c r="A464" s="40"/>
      <c r="B464" s="41"/>
      <c r="C464" s="42"/>
      <c r="D464" s="224" t="s">
        <v>137</v>
      </c>
      <c r="E464" s="42"/>
      <c r="F464" s="225" t="s">
        <v>491</v>
      </c>
      <c r="G464" s="42"/>
      <c r="H464" s="42"/>
      <c r="I464" s="221"/>
      <c r="J464" s="42"/>
      <c r="K464" s="42"/>
      <c r="L464" s="46"/>
      <c r="M464" s="222"/>
      <c r="N464" s="223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137</v>
      </c>
      <c r="AU464" s="19" t="s">
        <v>87</v>
      </c>
    </row>
    <row r="465" s="2" customFormat="1" ht="16.5" customHeight="1">
      <c r="A465" s="40"/>
      <c r="B465" s="41"/>
      <c r="C465" s="270" t="s">
        <v>535</v>
      </c>
      <c r="D465" s="270" t="s">
        <v>350</v>
      </c>
      <c r="E465" s="271" t="s">
        <v>493</v>
      </c>
      <c r="F465" s="272" t="s">
        <v>494</v>
      </c>
      <c r="G465" s="273" t="s">
        <v>165</v>
      </c>
      <c r="H465" s="274">
        <v>3.2480000000000002</v>
      </c>
      <c r="I465" s="275"/>
      <c r="J465" s="276">
        <f>ROUND(I465*H465,2)</f>
        <v>0</v>
      </c>
      <c r="K465" s="272" t="s">
        <v>132</v>
      </c>
      <c r="L465" s="277"/>
      <c r="M465" s="278" t="s">
        <v>75</v>
      </c>
      <c r="N465" s="279" t="s">
        <v>47</v>
      </c>
      <c r="O465" s="86"/>
      <c r="P465" s="215">
        <f>O465*H465</f>
        <v>0</v>
      </c>
      <c r="Q465" s="215">
        <v>0.036999999999999998</v>
      </c>
      <c r="R465" s="215">
        <f>Q465*H465</f>
        <v>0.12017600000000001</v>
      </c>
      <c r="S465" s="215">
        <v>0</v>
      </c>
      <c r="T465" s="216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17" t="s">
        <v>183</v>
      </c>
      <c r="AT465" s="217" t="s">
        <v>350</v>
      </c>
      <c r="AU465" s="217" t="s">
        <v>87</v>
      </c>
      <c r="AY465" s="19" t="s">
        <v>126</v>
      </c>
      <c r="BE465" s="218">
        <f>IF(N465="základní",J465,0)</f>
        <v>0</v>
      </c>
      <c r="BF465" s="218">
        <f>IF(N465="snížená",J465,0)</f>
        <v>0</v>
      </c>
      <c r="BG465" s="218">
        <f>IF(N465="zákl. přenesená",J465,0)</f>
        <v>0</v>
      </c>
      <c r="BH465" s="218">
        <f>IF(N465="sníž. přenesená",J465,0)</f>
        <v>0</v>
      </c>
      <c r="BI465" s="218">
        <f>IF(N465="nulová",J465,0)</f>
        <v>0</v>
      </c>
      <c r="BJ465" s="19" t="s">
        <v>85</v>
      </c>
      <c r="BK465" s="218">
        <f>ROUND(I465*H465,2)</f>
        <v>0</v>
      </c>
      <c r="BL465" s="19" t="s">
        <v>133</v>
      </c>
      <c r="BM465" s="217" t="s">
        <v>800</v>
      </c>
    </row>
    <row r="466" s="2" customFormat="1">
      <c r="A466" s="40"/>
      <c r="B466" s="41"/>
      <c r="C466" s="42"/>
      <c r="D466" s="219" t="s">
        <v>135</v>
      </c>
      <c r="E466" s="42"/>
      <c r="F466" s="220" t="s">
        <v>494</v>
      </c>
      <c r="G466" s="42"/>
      <c r="H466" s="42"/>
      <c r="I466" s="221"/>
      <c r="J466" s="42"/>
      <c r="K466" s="42"/>
      <c r="L466" s="46"/>
      <c r="M466" s="222"/>
      <c r="N466" s="223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135</v>
      </c>
      <c r="AU466" s="19" t="s">
        <v>87</v>
      </c>
    </row>
    <row r="467" s="2" customFormat="1">
      <c r="A467" s="40"/>
      <c r="B467" s="41"/>
      <c r="C467" s="42"/>
      <c r="D467" s="224" t="s">
        <v>137</v>
      </c>
      <c r="E467" s="42"/>
      <c r="F467" s="225" t="s">
        <v>496</v>
      </c>
      <c r="G467" s="42"/>
      <c r="H467" s="42"/>
      <c r="I467" s="221"/>
      <c r="J467" s="42"/>
      <c r="K467" s="42"/>
      <c r="L467" s="46"/>
      <c r="M467" s="222"/>
      <c r="N467" s="223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137</v>
      </c>
      <c r="AU467" s="19" t="s">
        <v>87</v>
      </c>
    </row>
    <row r="468" s="13" customFormat="1">
      <c r="A468" s="13"/>
      <c r="B468" s="226"/>
      <c r="C468" s="227"/>
      <c r="D468" s="219" t="s">
        <v>139</v>
      </c>
      <c r="E468" s="227"/>
      <c r="F468" s="229" t="s">
        <v>801</v>
      </c>
      <c r="G468" s="227"/>
      <c r="H468" s="230">
        <v>3.2480000000000002</v>
      </c>
      <c r="I468" s="231"/>
      <c r="J468" s="227"/>
      <c r="K468" s="227"/>
      <c r="L468" s="232"/>
      <c r="M468" s="233"/>
      <c r="N468" s="234"/>
      <c r="O468" s="234"/>
      <c r="P468" s="234"/>
      <c r="Q468" s="234"/>
      <c r="R468" s="234"/>
      <c r="S468" s="234"/>
      <c r="T468" s="23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6" t="s">
        <v>139</v>
      </c>
      <c r="AU468" s="236" t="s">
        <v>87</v>
      </c>
      <c r="AV468" s="13" t="s">
        <v>87</v>
      </c>
      <c r="AW468" s="13" t="s">
        <v>4</v>
      </c>
      <c r="AX468" s="13" t="s">
        <v>85</v>
      </c>
      <c r="AY468" s="236" t="s">
        <v>126</v>
      </c>
    </row>
    <row r="469" s="2" customFormat="1" ht="21.75" customHeight="1">
      <c r="A469" s="40"/>
      <c r="B469" s="41"/>
      <c r="C469" s="206" t="s">
        <v>541</v>
      </c>
      <c r="D469" s="206" t="s">
        <v>128</v>
      </c>
      <c r="E469" s="207" t="s">
        <v>499</v>
      </c>
      <c r="F469" s="208" t="s">
        <v>500</v>
      </c>
      <c r="G469" s="209" t="s">
        <v>501</v>
      </c>
      <c r="H469" s="210">
        <v>24</v>
      </c>
      <c r="I469" s="211"/>
      <c r="J469" s="212">
        <f>ROUND(I469*H469,2)</f>
        <v>0</v>
      </c>
      <c r="K469" s="208" t="s">
        <v>132</v>
      </c>
      <c r="L469" s="46"/>
      <c r="M469" s="213" t="s">
        <v>75</v>
      </c>
      <c r="N469" s="214" t="s">
        <v>47</v>
      </c>
      <c r="O469" s="86"/>
      <c r="P469" s="215">
        <f>O469*H469</f>
        <v>0</v>
      </c>
      <c r="Q469" s="215">
        <v>0</v>
      </c>
      <c r="R469" s="215">
        <f>Q469*H469</f>
        <v>0</v>
      </c>
      <c r="S469" s="215">
        <v>0</v>
      </c>
      <c r="T469" s="216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7" t="s">
        <v>133</v>
      </c>
      <c r="AT469" s="217" t="s">
        <v>128</v>
      </c>
      <c r="AU469" s="217" t="s">
        <v>87</v>
      </c>
      <c r="AY469" s="19" t="s">
        <v>126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9" t="s">
        <v>85</v>
      </c>
      <c r="BK469" s="218">
        <f>ROUND(I469*H469,2)</f>
        <v>0</v>
      </c>
      <c r="BL469" s="19" t="s">
        <v>133</v>
      </c>
      <c r="BM469" s="217" t="s">
        <v>802</v>
      </c>
    </row>
    <row r="470" s="2" customFormat="1">
      <c r="A470" s="40"/>
      <c r="B470" s="41"/>
      <c r="C470" s="42"/>
      <c r="D470" s="219" t="s">
        <v>135</v>
      </c>
      <c r="E470" s="42"/>
      <c r="F470" s="220" t="s">
        <v>503</v>
      </c>
      <c r="G470" s="42"/>
      <c r="H470" s="42"/>
      <c r="I470" s="221"/>
      <c r="J470" s="42"/>
      <c r="K470" s="42"/>
      <c r="L470" s="46"/>
      <c r="M470" s="222"/>
      <c r="N470" s="223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135</v>
      </c>
      <c r="AU470" s="19" t="s">
        <v>87</v>
      </c>
    </row>
    <row r="471" s="2" customFormat="1">
      <c r="A471" s="40"/>
      <c r="B471" s="41"/>
      <c r="C471" s="42"/>
      <c r="D471" s="224" t="s">
        <v>137</v>
      </c>
      <c r="E471" s="42"/>
      <c r="F471" s="225" t="s">
        <v>504</v>
      </c>
      <c r="G471" s="42"/>
      <c r="H471" s="42"/>
      <c r="I471" s="221"/>
      <c r="J471" s="42"/>
      <c r="K471" s="42"/>
      <c r="L471" s="46"/>
      <c r="M471" s="222"/>
      <c r="N471" s="223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137</v>
      </c>
      <c r="AU471" s="19" t="s">
        <v>87</v>
      </c>
    </row>
    <row r="472" s="2" customFormat="1" ht="16.5" customHeight="1">
      <c r="A472" s="40"/>
      <c r="B472" s="41"/>
      <c r="C472" s="270" t="s">
        <v>547</v>
      </c>
      <c r="D472" s="270" t="s">
        <v>350</v>
      </c>
      <c r="E472" s="271" t="s">
        <v>506</v>
      </c>
      <c r="F472" s="272" t="s">
        <v>507</v>
      </c>
      <c r="G472" s="273" t="s">
        <v>501</v>
      </c>
      <c r="H472" s="274">
        <v>24</v>
      </c>
      <c r="I472" s="275"/>
      <c r="J472" s="276">
        <f>ROUND(I472*H472,2)</f>
        <v>0</v>
      </c>
      <c r="K472" s="272" t="s">
        <v>132</v>
      </c>
      <c r="L472" s="277"/>
      <c r="M472" s="278" t="s">
        <v>75</v>
      </c>
      <c r="N472" s="279" t="s">
        <v>47</v>
      </c>
      <c r="O472" s="86"/>
      <c r="P472" s="215">
        <f>O472*H472</f>
        <v>0</v>
      </c>
      <c r="Q472" s="215">
        <v>0.00076000000000000004</v>
      </c>
      <c r="R472" s="215">
        <f>Q472*H472</f>
        <v>0.018239999999999999</v>
      </c>
      <c r="S472" s="215">
        <v>0</v>
      </c>
      <c r="T472" s="21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183</v>
      </c>
      <c r="AT472" s="217" t="s">
        <v>350</v>
      </c>
      <c r="AU472" s="217" t="s">
        <v>87</v>
      </c>
      <c r="AY472" s="19" t="s">
        <v>126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9" t="s">
        <v>85</v>
      </c>
      <c r="BK472" s="218">
        <f>ROUND(I472*H472,2)</f>
        <v>0</v>
      </c>
      <c r="BL472" s="19" t="s">
        <v>133</v>
      </c>
      <c r="BM472" s="217" t="s">
        <v>803</v>
      </c>
    </row>
    <row r="473" s="2" customFormat="1">
      <c r="A473" s="40"/>
      <c r="B473" s="41"/>
      <c r="C473" s="42"/>
      <c r="D473" s="219" t="s">
        <v>135</v>
      </c>
      <c r="E473" s="42"/>
      <c r="F473" s="220" t="s">
        <v>507</v>
      </c>
      <c r="G473" s="42"/>
      <c r="H473" s="42"/>
      <c r="I473" s="221"/>
      <c r="J473" s="42"/>
      <c r="K473" s="42"/>
      <c r="L473" s="46"/>
      <c r="M473" s="222"/>
      <c r="N473" s="22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135</v>
      </c>
      <c r="AU473" s="19" t="s">
        <v>87</v>
      </c>
    </row>
    <row r="474" s="2" customFormat="1">
      <c r="A474" s="40"/>
      <c r="B474" s="41"/>
      <c r="C474" s="42"/>
      <c r="D474" s="224" t="s">
        <v>137</v>
      </c>
      <c r="E474" s="42"/>
      <c r="F474" s="225" t="s">
        <v>509</v>
      </c>
      <c r="G474" s="42"/>
      <c r="H474" s="42"/>
      <c r="I474" s="221"/>
      <c r="J474" s="42"/>
      <c r="K474" s="42"/>
      <c r="L474" s="46"/>
      <c r="M474" s="222"/>
      <c r="N474" s="223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137</v>
      </c>
      <c r="AU474" s="19" t="s">
        <v>87</v>
      </c>
    </row>
    <row r="475" s="2" customFormat="1" ht="21.75" customHeight="1">
      <c r="A475" s="40"/>
      <c r="B475" s="41"/>
      <c r="C475" s="206" t="s">
        <v>553</v>
      </c>
      <c r="D475" s="206" t="s">
        <v>128</v>
      </c>
      <c r="E475" s="207" t="s">
        <v>511</v>
      </c>
      <c r="F475" s="208" t="s">
        <v>512</v>
      </c>
      <c r="G475" s="209" t="s">
        <v>501</v>
      </c>
      <c r="H475" s="210">
        <v>1</v>
      </c>
      <c r="I475" s="211"/>
      <c r="J475" s="212">
        <f>ROUND(I475*H475,2)</f>
        <v>0</v>
      </c>
      <c r="K475" s="208" t="s">
        <v>132</v>
      </c>
      <c r="L475" s="46"/>
      <c r="M475" s="213" t="s">
        <v>75</v>
      </c>
      <c r="N475" s="214" t="s">
        <v>47</v>
      </c>
      <c r="O475" s="86"/>
      <c r="P475" s="215">
        <f>O475*H475</f>
        <v>0</v>
      </c>
      <c r="Q475" s="215">
        <v>1.0000000000000001E-05</v>
      </c>
      <c r="R475" s="215">
        <f>Q475*H475</f>
        <v>1.0000000000000001E-05</v>
      </c>
      <c r="S475" s="215">
        <v>0</v>
      </c>
      <c r="T475" s="216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7" t="s">
        <v>133</v>
      </c>
      <c r="AT475" s="217" t="s">
        <v>128</v>
      </c>
      <c r="AU475" s="217" t="s">
        <v>87</v>
      </c>
      <c r="AY475" s="19" t="s">
        <v>126</v>
      </c>
      <c r="BE475" s="218">
        <f>IF(N475="základní",J475,0)</f>
        <v>0</v>
      </c>
      <c r="BF475" s="218">
        <f>IF(N475="snížená",J475,0)</f>
        <v>0</v>
      </c>
      <c r="BG475" s="218">
        <f>IF(N475="zákl. přenesená",J475,0)</f>
        <v>0</v>
      </c>
      <c r="BH475" s="218">
        <f>IF(N475="sníž. přenesená",J475,0)</f>
        <v>0</v>
      </c>
      <c r="BI475" s="218">
        <f>IF(N475="nulová",J475,0)</f>
        <v>0</v>
      </c>
      <c r="BJ475" s="19" t="s">
        <v>85</v>
      </c>
      <c r="BK475" s="218">
        <f>ROUND(I475*H475,2)</f>
        <v>0</v>
      </c>
      <c r="BL475" s="19" t="s">
        <v>133</v>
      </c>
      <c r="BM475" s="217" t="s">
        <v>804</v>
      </c>
    </row>
    <row r="476" s="2" customFormat="1">
      <c r="A476" s="40"/>
      <c r="B476" s="41"/>
      <c r="C476" s="42"/>
      <c r="D476" s="219" t="s">
        <v>135</v>
      </c>
      <c r="E476" s="42"/>
      <c r="F476" s="220" t="s">
        <v>514</v>
      </c>
      <c r="G476" s="42"/>
      <c r="H476" s="42"/>
      <c r="I476" s="221"/>
      <c r="J476" s="42"/>
      <c r="K476" s="42"/>
      <c r="L476" s="46"/>
      <c r="M476" s="222"/>
      <c r="N476" s="223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135</v>
      </c>
      <c r="AU476" s="19" t="s">
        <v>87</v>
      </c>
    </row>
    <row r="477" s="2" customFormat="1">
      <c r="A477" s="40"/>
      <c r="B477" s="41"/>
      <c r="C477" s="42"/>
      <c r="D477" s="224" t="s">
        <v>137</v>
      </c>
      <c r="E477" s="42"/>
      <c r="F477" s="225" t="s">
        <v>515</v>
      </c>
      <c r="G477" s="42"/>
      <c r="H477" s="42"/>
      <c r="I477" s="221"/>
      <c r="J477" s="42"/>
      <c r="K477" s="42"/>
      <c r="L477" s="46"/>
      <c r="M477" s="222"/>
      <c r="N477" s="223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137</v>
      </c>
      <c r="AU477" s="19" t="s">
        <v>87</v>
      </c>
    </row>
    <row r="478" s="2" customFormat="1" ht="16.5" customHeight="1">
      <c r="A478" s="40"/>
      <c r="B478" s="41"/>
      <c r="C478" s="270" t="s">
        <v>559</v>
      </c>
      <c r="D478" s="270" t="s">
        <v>350</v>
      </c>
      <c r="E478" s="271" t="s">
        <v>517</v>
      </c>
      <c r="F478" s="272" t="s">
        <v>518</v>
      </c>
      <c r="G478" s="273" t="s">
        <v>501</v>
      </c>
      <c r="H478" s="274">
        <v>1</v>
      </c>
      <c r="I478" s="275"/>
      <c r="J478" s="276">
        <f>ROUND(I478*H478,2)</f>
        <v>0</v>
      </c>
      <c r="K478" s="272" t="s">
        <v>132</v>
      </c>
      <c r="L478" s="277"/>
      <c r="M478" s="278" t="s">
        <v>75</v>
      </c>
      <c r="N478" s="279" t="s">
        <v>47</v>
      </c>
      <c r="O478" s="86"/>
      <c r="P478" s="215">
        <f>O478*H478</f>
        <v>0</v>
      </c>
      <c r="Q478" s="215">
        <v>0.0014599999999999999</v>
      </c>
      <c r="R478" s="215">
        <f>Q478*H478</f>
        <v>0.0014599999999999999</v>
      </c>
      <c r="S478" s="215">
        <v>0</v>
      </c>
      <c r="T478" s="216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17" t="s">
        <v>183</v>
      </c>
      <c r="AT478" s="217" t="s">
        <v>350</v>
      </c>
      <c r="AU478" s="217" t="s">
        <v>87</v>
      </c>
      <c r="AY478" s="19" t="s">
        <v>126</v>
      </c>
      <c r="BE478" s="218">
        <f>IF(N478="základní",J478,0)</f>
        <v>0</v>
      </c>
      <c r="BF478" s="218">
        <f>IF(N478="snížená",J478,0)</f>
        <v>0</v>
      </c>
      <c r="BG478" s="218">
        <f>IF(N478="zákl. přenesená",J478,0)</f>
        <v>0</v>
      </c>
      <c r="BH478" s="218">
        <f>IF(N478="sníž. přenesená",J478,0)</f>
        <v>0</v>
      </c>
      <c r="BI478" s="218">
        <f>IF(N478="nulová",J478,0)</f>
        <v>0</v>
      </c>
      <c r="BJ478" s="19" t="s">
        <v>85</v>
      </c>
      <c r="BK478" s="218">
        <f>ROUND(I478*H478,2)</f>
        <v>0</v>
      </c>
      <c r="BL478" s="19" t="s">
        <v>133</v>
      </c>
      <c r="BM478" s="217" t="s">
        <v>805</v>
      </c>
    </row>
    <row r="479" s="2" customFormat="1">
      <c r="A479" s="40"/>
      <c r="B479" s="41"/>
      <c r="C479" s="42"/>
      <c r="D479" s="219" t="s">
        <v>135</v>
      </c>
      <c r="E479" s="42"/>
      <c r="F479" s="220" t="s">
        <v>518</v>
      </c>
      <c r="G479" s="42"/>
      <c r="H479" s="42"/>
      <c r="I479" s="221"/>
      <c r="J479" s="42"/>
      <c r="K479" s="42"/>
      <c r="L479" s="46"/>
      <c r="M479" s="222"/>
      <c r="N479" s="223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135</v>
      </c>
      <c r="AU479" s="19" t="s">
        <v>87</v>
      </c>
    </row>
    <row r="480" s="2" customFormat="1">
      <c r="A480" s="40"/>
      <c r="B480" s="41"/>
      <c r="C480" s="42"/>
      <c r="D480" s="224" t="s">
        <v>137</v>
      </c>
      <c r="E480" s="42"/>
      <c r="F480" s="225" t="s">
        <v>520</v>
      </c>
      <c r="G480" s="42"/>
      <c r="H480" s="42"/>
      <c r="I480" s="221"/>
      <c r="J480" s="42"/>
      <c r="K480" s="42"/>
      <c r="L480" s="46"/>
      <c r="M480" s="222"/>
      <c r="N480" s="223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137</v>
      </c>
      <c r="AU480" s="19" t="s">
        <v>87</v>
      </c>
    </row>
    <row r="481" s="2" customFormat="1" ht="16.5" customHeight="1">
      <c r="A481" s="40"/>
      <c r="B481" s="41"/>
      <c r="C481" s="206" t="s">
        <v>565</v>
      </c>
      <c r="D481" s="206" t="s">
        <v>128</v>
      </c>
      <c r="E481" s="207" t="s">
        <v>522</v>
      </c>
      <c r="F481" s="208" t="s">
        <v>523</v>
      </c>
      <c r="G481" s="209" t="s">
        <v>524</v>
      </c>
      <c r="H481" s="210">
        <v>24</v>
      </c>
      <c r="I481" s="211"/>
      <c r="J481" s="212">
        <f>ROUND(I481*H481,2)</f>
        <v>0</v>
      </c>
      <c r="K481" s="208" t="s">
        <v>132</v>
      </c>
      <c r="L481" s="46"/>
      <c r="M481" s="213" t="s">
        <v>75</v>
      </c>
      <c r="N481" s="214" t="s">
        <v>47</v>
      </c>
      <c r="O481" s="86"/>
      <c r="P481" s="215">
        <f>O481*H481</f>
        <v>0</v>
      </c>
      <c r="Q481" s="215">
        <v>0.00010000000000000001</v>
      </c>
      <c r="R481" s="215">
        <f>Q481*H481</f>
        <v>0.0024000000000000002</v>
      </c>
      <c r="S481" s="215">
        <v>0</v>
      </c>
      <c r="T481" s="216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7" t="s">
        <v>133</v>
      </c>
      <c r="AT481" s="217" t="s">
        <v>128</v>
      </c>
      <c r="AU481" s="217" t="s">
        <v>87</v>
      </c>
      <c r="AY481" s="19" t="s">
        <v>126</v>
      </c>
      <c r="BE481" s="218">
        <f>IF(N481="základní",J481,0)</f>
        <v>0</v>
      </c>
      <c r="BF481" s="218">
        <f>IF(N481="snížená",J481,0)</f>
        <v>0</v>
      </c>
      <c r="BG481" s="218">
        <f>IF(N481="zákl. přenesená",J481,0)</f>
        <v>0</v>
      </c>
      <c r="BH481" s="218">
        <f>IF(N481="sníž. přenesená",J481,0)</f>
        <v>0</v>
      </c>
      <c r="BI481" s="218">
        <f>IF(N481="nulová",J481,0)</f>
        <v>0</v>
      </c>
      <c r="BJ481" s="19" t="s">
        <v>85</v>
      </c>
      <c r="BK481" s="218">
        <f>ROUND(I481*H481,2)</f>
        <v>0</v>
      </c>
      <c r="BL481" s="19" t="s">
        <v>133</v>
      </c>
      <c r="BM481" s="217" t="s">
        <v>806</v>
      </c>
    </row>
    <row r="482" s="2" customFormat="1">
      <c r="A482" s="40"/>
      <c r="B482" s="41"/>
      <c r="C482" s="42"/>
      <c r="D482" s="219" t="s">
        <v>135</v>
      </c>
      <c r="E482" s="42"/>
      <c r="F482" s="220" t="s">
        <v>526</v>
      </c>
      <c r="G482" s="42"/>
      <c r="H482" s="42"/>
      <c r="I482" s="221"/>
      <c r="J482" s="42"/>
      <c r="K482" s="42"/>
      <c r="L482" s="46"/>
      <c r="M482" s="222"/>
      <c r="N482" s="223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135</v>
      </c>
      <c r="AU482" s="19" t="s">
        <v>87</v>
      </c>
    </row>
    <row r="483" s="2" customFormat="1">
      <c r="A483" s="40"/>
      <c r="B483" s="41"/>
      <c r="C483" s="42"/>
      <c r="D483" s="224" t="s">
        <v>137</v>
      </c>
      <c r="E483" s="42"/>
      <c r="F483" s="225" t="s">
        <v>527</v>
      </c>
      <c r="G483" s="42"/>
      <c r="H483" s="42"/>
      <c r="I483" s="221"/>
      <c r="J483" s="42"/>
      <c r="K483" s="42"/>
      <c r="L483" s="46"/>
      <c r="M483" s="222"/>
      <c r="N483" s="223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137</v>
      </c>
      <c r="AU483" s="19" t="s">
        <v>87</v>
      </c>
    </row>
    <row r="484" s="2" customFormat="1">
      <c r="A484" s="40"/>
      <c r="B484" s="41"/>
      <c r="C484" s="42"/>
      <c r="D484" s="219" t="s">
        <v>169</v>
      </c>
      <c r="E484" s="42"/>
      <c r="F484" s="248" t="s">
        <v>528</v>
      </c>
      <c r="G484" s="42"/>
      <c r="H484" s="42"/>
      <c r="I484" s="221"/>
      <c r="J484" s="42"/>
      <c r="K484" s="42"/>
      <c r="L484" s="46"/>
      <c r="M484" s="222"/>
      <c r="N484" s="223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169</v>
      </c>
      <c r="AU484" s="19" t="s">
        <v>87</v>
      </c>
    </row>
    <row r="485" s="2" customFormat="1" ht="16.5" customHeight="1">
      <c r="A485" s="40"/>
      <c r="B485" s="41"/>
      <c r="C485" s="206" t="s">
        <v>571</v>
      </c>
      <c r="D485" s="206" t="s">
        <v>128</v>
      </c>
      <c r="E485" s="207" t="s">
        <v>530</v>
      </c>
      <c r="F485" s="208" t="s">
        <v>531</v>
      </c>
      <c r="G485" s="209" t="s">
        <v>524</v>
      </c>
      <c r="H485" s="210">
        <v>1</v>
      </c>
      <c r="I485" s="211"/>
      <c r="J485" s="212">
        <f>ROUND(I485*H485,2)</f>
        <v>0</v>
      </c>
      <c r="K485" s="208" t="s">
        <v>132</v>
      </c>
      <c r="L485" s="46"/>
      <c r="M485" s="213" t="s">
        <v>75</v>
      </c>
      <c r="N485" s="214" t="s">
        <v>47</v>
      </c>
      <c r="O485" s="86"/>
      <c r="P485" s="215">
        <f>O485*H485</f>
        <v>0</v>
      </c>
      <c r="Q485" s="215">
        <v>0.00018000000000000001</v>
      </c>
      <c r="R485" s="215">
        <f>Q485*H485</f>
        <v>0.00018000000000000001</v>
      </c>
      <c r="S485" s="215">
        <v>0</v>
      </c>
      <c r="T485" s="216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7" t="s">
        <v>133</v>
      </c>
      <c r="AT485" s="217" t="s">
        <v>128</v>
      </c>
      <c r="AU485" s="217" t="s">
        <v>87</v>
      </c>
      <c r="AY485" s="19" t="s">
        <v>126</v>
      </c>
      <c r="BE485" s="218">
        <f>IF(N485="základní",J485,0)</f>
        <v>0</v>
      </c>
      <c r="BF485" s="218">
        <f>IF(N485="snížená",J485,0)</f>
        <v>0</v>
      </c>
      <c r="BG485" s="218">
        <f>IF(N485="zákl. přenesená",J485,0)</f>
        <v>0</v>
      </c>
      <c r="BH485" s="218">
        <f>IF(N485="sníž. přenesená",J485,0)</f>
        <v>0</v>
      </c>
      <c r="BI485" s="218">
        <f>IF(N485="nulová",J485,0)</f>
        <v>0</v>
      </c>
      <c r="BJ485" s="19" t="s">
        <v>85</v>
      </c>
      <c r="BK485" s="218">
        <f>ROUND(I485*H485,2)</f>
        <v>0</v>
      </c>
      <c r="BL485" s="19" t="s">
        <v>133</v>
      </c>
      <c r="BM485" s="217" t="s">
        <v>807</v>
      </c>
    </row>
    <row r="486" s="2" customFormat="1">
      <c r="A486" s="40"/>
      <c r="B486" s="41"/>
      <c r="C486" s="42"/>
      <c r="D486" s="219" t="s">
        <v>135</v>
      </c>
      <c r="E486" s="42"/>
      <c r="F486" s="220" t="s">
        <v>533</v>
      </c>
      <c r="G486" s="42"/>
      <c r="H486" s="42"/>
      <c r="I486" s="221"/>
      <c r="J486" s="42"/>
      <c r="K486" s="42"/>
      <c r="L486" s="46"/>
      <c r="M486" s="222"/>
      <c r="N486" s="223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135</v>
      </c>
      <c r="AU486" s="19" t="s">
        <v>87</v>
      </c>
    </row>
    <row r="487" s="2" customFormat="1">
      <c r="A487" s="40"/>
      <c r="B487" s="41"/>
      <c r="C487" s="42"/>
      <c r="D487" s="224" t="s">
        <v>137</v>
      </c>
      <c r="E487" s="42"/>
      <c r="F487" s="225" t="s">
        <v>534</v>
      </c>
      <c r="G487" s="42"/>
      <c r="H487" s="42"/>
      <c r="I487" s="221"/>
      <c r="J487" s="42"/>
      <c r="K487" s="42"/>
      <c r="L487" s="46"/>
      <c r="M487" s="222"/>
      <c r="N487" s="223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137</v>
      </c>
      <c r="AU487" s="19" t="s">
        <v>87</v>
      </c>
    </row>
    <row r="488" s="2" customFormat="1" ht="16.5" customHeight="1">
      <c r="A488" s="40"/>
      <c r="B488" s="41"/>
      <c r="C488" s="206" t="s">
        <v>578</v>
      </c>
      <c r="D488" s="206" t="s">
        <v>128</v>
      </c>
      <c r="E488" s="207" t="s">
        <v>536</v>
      </c>
      <c r="F488" s="208" t="s">
        <v>537</v>
      </c>
      <c r="G488" s="209" t="s">
        <v>501</v>
      </c>
      <c r="H488" s="210">
        <v>24</v>
      </c>
      <c r="I488" s="211"/>
      <c r="J488" s="212">
        <f>ROUND(I488*H488,2)</f>
        <v>0</v>
      </c>
      <c r="K488" s="208" t="s">
        <v>132</v>
      </c>
      <c r="L488" s="46"/>
      <c r="M488" s="213" t="s">
        <v>75</v>
      </c>
      <c r="N488" s="214" t="s">
        <v>47</v>
      </c>
      <c r="O488" s="86"/>
      <c r="P488" s="215">
        <f>O488*H488</f>
        <v>0</v>
      </c>
      <c r="Q488" s="215">
        <v>0.040050000000000002</v>
      </c>
      <c r="R488" s="215">
        <f>Q488*H488</f>
        <v>0.96120000000000005</v>
      </c>
      <c r="S488" s="215">
        <v>0</v>
      </c>
      <c r="T488" s="216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17" t="s">
        <v>133</v>
      </c>
      <c r="AT488" s="217" t="s">
        <v>128</v>
      </c>
      <c r="AU488" s="217" t="s">
        <v>87</v>
      </c>
      <c r="AY488" s="19" t="s">
        <v>126</v>
      </c>
      <c r="BE488" s="218">
        <f>IF(N488="základní",J488,0)</f>
        <v>0</v>
      </c>
      <c r="BF488" s="218">
        <f>IF(N488="snížená",J488,0)</f>
        <v>0</v>
      </c>
      <c r="BG488" s="218">
        <f>IF(N488="zákl. přenesená",J488,0)</f>
        <v>0</v>
      </c>
      <c r="BH488" s="218">
        <f>IF(N488="sníž. přenesená",J488,0)</f>
        <v>0</v>
      </c>
      <c r="BI488" s="218">
        <f>IF(N488="nulová",J488,0)</f>
        <v>0</v>
      </c>
      <c r="BJ488" s="19" t="s">
        <v>85</v>
      </c>
      <c r="BK488" s="218">
        <f>ROUND(I488*H488,2)</f>
        <v>0</v>
      </c>
      <c r="BL488" s="19" t="s">
        <v>133</v>
      </c>
      <c r="BM488" s="217" t="s">
        <v>808</v>
      </c>
    </row>
    <row r="489" s="2" customFormat="1">
      <c r="A489" s="40"/>
      <c r="B489" s="41"/>
      <c r="C489" s="42"/>
      <c r="D489" s="219" t="s">
        <v>135</v>
      </c>
      <c r="E489" s="42"/>
      <c r="F489" s="220" t="s">
        <v>539</v>
      </c>
      <c r="G489" s="42"/>
      <c r="H489" s="42"/>
      <c r="I489" s="221"/>
      <c r="J489" s="42"/>
      <c r="K489" s="42"/>
      <c r="L489" s="46"/>
      <c r="M489" s="222"/>
      <c r="N489" s="223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135</v>
      </c>
      <c r="AU489" s="19" t="s">
        <v>87</v>
      </c>
    </row>
    <row r="490" s="2" customFormat="1">
      <c r="A490" s="40"/>
      <c r="B490" s="41"/>
      <c r="C490" s="42"/>
      <c r="D490" s="224" t="s">
        <v>137</v>
      </c>
      <c r="E490" s="42"/>
      <c r="F490" s="225" t="s">
        <v>540</v>
      </c>
      <c r="G490" s="42"/>
      <c r="H490" s="42"/>
      <c r="I490" s="221"/>
      <c r="J490" s="42"/>
      <c r="K490" s="42"/>
      <c r="L490" s="46"/>
      <c r="M490" s="222"/>
      <c r="N490" s="223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137</v>
      </c>
      <c r="AU490" s="19" t="s">
        <v>87</v>
      </c>
    </row>
    <row r="491" s="2" customFormat="1" ht="16.5" customHeight="1">
      <c r="A491" s="40"/>
      <c r="B491" s="41"/>
      <c r="C491" s="206" t="s">
        <v>584</v>
      </c>
      <c r="D491" s="206" t="s">
        <v>128</v>
      </c>
      <c r="E491" s="207" t="s">
        <v>542</v>
      </c>
      <c r="F491" s="208" t="s">
        <v>543</v>
      </c>
      <c r="G491" s="209" t="s">
        <v>501</v>
      </c>
      <c r="H491" s="210">
        <v>1</v>
      </c>
      <c r="I491" s="211"/>
      <c r="J491" s="212">
        <f>ROUND(I491*H491,2)</f>
        <v>0</v>
      </c>
      <c r="K491" s="208" t="s">
        <v>132</v>
      </c>
      <c r="L491" s="46"/>
      <c r="M491" s="213" t="s">
        <v>75</v>
      </c>
      <c r="N491" s="214" t="s">
        <v>47</v>
      </c>
      <c r="O491" s="86"/>
      <c r="P491" s="215">
        <f>O491*H491</f>
        <v>0</v>
      </c>
      <c r="Q491" s="215">
        <v>0.049050000000000003</v>
      </c>
      <c r="R491" s="215">
        <f>Q491*H491</f>
        <v>0.049050000000000003</v>
      </c>
      <c r="S491" s="215">
        <v>0</v>
      </c>
      <c r="T491" s="216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17" t="s">
        <v>133</v>
      </c>
      <c r="AT491" s="217" t="s">
        <v>128</v>
      </c>
      <c r="AU491" s="217" t="s">
        <v>87</v>
      </c>
      <c r="AY491" s="19" t="s">
        <v>126</v>
      </c>
      <c r="BE491" s="218">
        <f>IF(N491="základní",J491,0)</f>
        <v>0</v>
      </c>
      <c r="BF491" s="218">
        <f>IF(N491="snížená",J491,0)</f>
        <v>0</v>
      </c>
      <c r="BG491" s="218">
        <f>IF(N491="zákl. přenesená",J491,0)</f>
        <v>0</v>
      </c>
      <c r="BH491" s="218">
        <f>IF(N491="sníž. přenesená",J491,0)</f>
        <v>0</v>
      </c>
      <c r="BI491" s="218">
        <f>IF(N491="nulová",J491,0)</f>
        <v>0</v>
      </c>
      <c r="BJ491" s="19" t="s">
        <v>85</v>
      </c>
      <c r="BK491" s="218">
        <f>ROUND(I491*H491,2)</f>
        <v>0</v>
      </c>
      <c r="BL491" s="19" t="s">
        <v>133</v>
      </c>
      <c r="BM491" s="217" t="s">
        <v>809</v>
      </c>
    </row>
    <row r="492" s="2" customFormat="1">
      <c r="A492" s="40"/>
      <c r="B492" s="41"/>
      <c r="C492" s="42"/>
      <c r="D492" s="219" t="s">
        <v>135</v>
      </c>
      <c r="E492" s="42"/>
      <c r="F492" s="220" t="s">
        <v>545</v>
      </c>
      <c r="G492" s="42"/>
      <c r="H492" s="42"/>
      <c r="I492" s="221"/>
      <c r="J492" s="42"/>
      <c r="K492" s="42"/>
      <c r="L492" s="46"/>
      <c r="M492" s="222"/>
      <c r="N492" s="223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135</v>
      </c>
      <c r="AU492" s="19" t="s">
        <v>87</v>
      </c>
    </row>
    <row r="493" s="2" customFormat="1">
      <c r="A493" s="40"/>
      <c r="B493" s="41"/>
      <c r="C493" s="42"/>
      <c r="D493" s="224" t="s">
        <v>137</v>
      </c>
      <c r="E493" s="42"/>
      <c r="F493" s="225" t="s">
        <v>546</v>
      </c>
      <c r="G493" s="42"/>
      <c r="H493" s="42"/>
      <c r="I493" s="221"/>
      <c r="J493" s="42"/>
      <c r="K493" s="42"/>
      <c r="L493" s="46"/>
      <c r="M493" s="222"/>
      <c r="N493" s="223"/>
      <c r="O493" s="86"/>
      <c r="P493" s="86"/>
      <c r="Q493" s="86"/>
      <c r="R493" s="86"/>
      <c r="S493" s="86"/>
      <c r="T493" s="87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137</v>
      </c>
      <c r="AU493" s="19" t="s">
        <v>87</v>
      </c>
    </row>
    <row r="494" s="2" customFormat="1" ht="21.75" customHeight="1">
      <c r="A494" s="40"/>
      <c r="B494" s="41"/>
      <c r="C494" s="206" t="s">
        <v>590</v>
      </c>
      <c r="D494" s="206" t="s">
        <v>128</v>
      </c>
      <c r="E494" s="207" t="s">
        <v>548</v>
      </c>
      <c r="F494" s="208" t="s">
        <v>549</v>
      </c>
      <c r="G494" s="209" t="s">
        <v>501</v>
      </c>
      <c r="H494" s="210">
        <v>25</v>
      </c>
      <c r="I494" s="211"/>
      <c r="J494" s="212">
        <f>ROUND(I494*H494,2)</f>
        <v>0</v>
      </c>
      <c r="K494" s="208" t="s">
        <v>132</v>
      </c>
      <c r="L494" s="46"/>
      <c r="M494" s="213" t="s">
        <v>75</v>
      </c>
      <c r="N494" s="214" t="s">
        <v>47</v>
      </c>
      <c r="O494" s="86"/>
      <c r="P494" s="215">
        <f>O494*H494</f>
        <v>0</v>
      </c>
      <c r="Q494" s="215">
        <v>0.0081399999999999997</v>
      </c>
      <c r="R494" s="215">
        <f>Q494*H494</f>
        <v>0.20349999999999999</v>
      </c>
      <c r="S494" s="215">
        <v>0</v>
      </c>
      <c r="T494" s="216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17" t="s">
        <v>133</v>
      </c>
      <c r="AT494" s="217" t="s">
        <v>128</v>
      </c>
      <c r="AU494" s="217" t="s">
        <v>87</v>
      </c>
      <c r="AY494" s="19" t="s">
        <v>126</v>
      </c>
      <c r="BE494" s="218">
        <f>IF(N494="základní",J494,0)</f>
        <v>0</v>
      </c>
      <c r="BF494" s="218">
        <f>IF(N494="snížená",J494,0)</f>
        <v>0</v>
      </c>
      <c r="BG494" s="218">
        <f>IF(N494="zákl. přenesená",J494,0)</f>
        <v>0</v>
      </c>
      <c r="BH494" s="218">
        <f>IF(N494="sníž. přenesená",J494,0)</f>
        <v>0</v>
      </c>
      <c r="BI494" s="218">
        <f>IF(N494="nulová",J494,0)</f>
        <v>0</v>
      </c>
      <c r="BJ494" s="19" t="s">
        <v>85</v>
      </c>
      <c r="BK494" s="218">
        <f>ROUND(I494*H494,2)</f>
        <v>0</v>
      </c>
      <c r="BL494" s="19" t="s">
        <v>133</v>
      </c>
      <c r="BM494" s="217" t="s">
        <v>810</v>
      </c>
    </row>
    <row r="495" s="2" customFormat="1">
      <c r="A495" s="40"/>
      <c r="B495" s="41"/>
      <c r="C495" s="42"/>
      <c r="D495" s="219" t="s">
        <v>135</v>
      </c>
      <c r="E495" s="42"/>
      <c r="F495" s="220" t="s">
        <v>551</v>
      </c>
      <c r="G495" s="42"/>
      <c r="H495" s="42"/>
      <c r="I495" s="221"/>
      <c r="J495" s="42"/>
      <c r="K495" s="42"/>
      <c r="L495" s="46"/>
      <c r="M495" s="222"/>
      <c r="N495" s="223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135</v>
      </c>
      <c r="AU495" s="19" t="s">
        <v>87</v>
      </c>
    </row>
    <row r="496" s="2" customFormat="1">
      <c r="A496" s="40"/>
      <c r="B496" s="41"/>
      <c r="C496" s="42"/>
      <c r="D496" s="224" t="s">
        <v>137</v>
      </c>
      <c r="E496" s="42"/>
      <c r="F496" s="225" t="s">
        <v>552</v>
      </c>
      <c r="G496" s="42"/>
      <c r="H496" s="42"/>
      <c r="I496" s="221"/>
      <c r="J496" s="42"/>
      <c r="K496" s="42"/>
      <c r="L496" s="46"/>
      <c r="M496" s="222"/>
      <c r="N496" s="223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137</v>
      </c>
      <c r="AU496" s="19" t="s">
        <v>87</v>
      </c>
    </row>
    <row r="497" s="2" customFormat="1" ht="16.5" customHeight="1">
      <c r="A497" s="40"/>
      <c r="B497" s="41"/>
      <c r="C497" s="206" t="s">
        <v>598</v>
      </c>
      <c r="D497" s="206" t="s">
        <v>128</v>
      </c>
      <c r="E497" s="207" t="s">
        <v>554</v>
      </c>
      <c r="F497" s="208" t="s">
        <v>555</v>
      </c>
      <c r="G497" s="209" t="s">
        <v>501</v>
      </c>
      <c r="H497" s="210">
        <v>25</v>
      </c>
      <c r="I497" s="211"/>
      <c r="J497" s="212">
        <f>ROUND(I497*H497,2)</f>
        <v>0</v>
      </c>
      <c r="K497" s="208" t="s">
        <v>132</v>
      </c>
      <c r="L497" s="46"/>
      <c r="M497" s="213" t="s">
        <v>75</v>
      </c>
      <c r="N497" s="214" t="s">
        <v>47</v>
      </c>
      <c r="O497" s="86"/>
      <c r="P497" s="215">
        <f>O497*H497</f>
        <v>0</v>
      </c>
      <c r="Q497" s="215">
        <v>0</v>
      </c>
      <c r="R497" s="215">
        <f>Q497*H497</f>
        <v>0</v>
      </c>
      <c r="S497" s="215">
        <v>0</v>
      </c>
      <c r="T497" s="216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17" t="s">
        <v>133</v>
      </c>
      <c r="AT497" s="217" t="s">
        <v>128</v>
      </c>
      <c r="AU497" s="217" t="s">
        <v>87</v>
      </c>
      <c r="AY497" s="19" t="s">
        <v>126</v>
      </c>
      <c r="BE497" s="218">
        <f>IF(N497="základní",J497,0)</f>
        <v>0</v>
      </c>
      <c r="BF497" s="218">
        <f>IF(N497="snížená",J497,0)</f>
        <v>0</v>
      </c>
      <c r="BG497" s="218">
        <f>IF(N497="zákl. přenesená",J497,0)</f>
        <v>0</v>
      </c>
      <c r="BH497" s="218">
        <f>IF(N497="sníž. přenesená",J497,0)</f>
        <v>0</v>
      </c>
      <c r="BI497" s="218">
        <f>IF(N497="nulová",J497,0)</f>
        <v>0</v>
      </c>
      <c r="BJ497" s="19" t="s">
        <v>85</v>
      </c>
      <c r="BK497" s="218">
        <f>ROUND(I497*H497,2)</f>
        <v>0</v>
      </c>
      <c r="BL497" s="19" t="s">
        <v>133</v>
      </c>
      <c r="BM497" s="217" t="s">
        <v>811</v>
      </c>
    </row>
    <row r="498" s="2" customFormat="1">
      <c r="A498" s="40"/>
      <c r="B498" s="41"/>
      <c r="C498" s="42"/>
      <c r="D498" s="219" t="s">
        <v>135</v>
      </c>
      <c r="E498" s="42"/>
      <c r="F498" s="220" t="s">
        <v>557</v>
      </c>
      <c r="G498" s="42"/>
      <c r="H498" s="42"/>
      <c r="I498" s="221"/>
      <c r="J498" s="42"/>
      <c r="K498" s="42"/>
      <c r="L498" s="46"/>
      <c r="M498" s="222"/>
      <c r="N498" s="223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135</v>
      </c>
      <c r="AU498" s="19" t="s">
        <v>87</v>
      </c>
    </row>
    <row r="499" s="2" customFormat="1">
      <c r="A499" s="40"/>
      <c r="B499" s="41"/>
      <c r="C499" s="42"/>
      <c r="D499" s="224" t="s">
        <v>137</v>
      </c>
      <c r="E499" s="42"/>
      <c r="F499" s="225" t="s">
        <v>558</v>
      </c>
      <c r="G499" s="42"/>
      <c r="H499" s="42"/>
      <c r="I499" s="221"/>
      <c r="J499" s="42"/>
      <c r="K499" s="42"/>
      <c r="L499" s="46"/>
      <c r="M499" s="222"/>
      <c r="N499" s="223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137</v>
      </c>
      <c r="AU499" s="19" t="s">
        <v>87</v>
      </c>
    </row>
    <row r="500" s="2" customFormat="1" ht="21.75" customHeight="1">
      <c r="A500" s="40"/>
      <c r="B500" s="41"/>
      <c r="C500" s="206" t="s">
        <v>606</v>
      </c>
      <c r="D500" s="206" t="s">
        <v>128</v>
      </c>
      <c r="E500" s="207" t="s">
        <v>560</v>
      </c>
      <c r="F500" s="208" t="s">
        <v>561</v>
      </c>
      <c r="G500" s="209" t="s">
        <v>501</v>
      </c>
      <c r="H500" s="210">
        <v>25</v>
      </c>
      <c r="I500" s="211"/>
      <c r="J500" s="212">
        <f>ROUND(I500*H500,2)</f>
        <v>0</v>
      </c>
      <c r="K500" s="208" t="s">
        <v>132</v>
      </c>
      <c r="L500" s="46"/>
      <c r="M500" s="213" t="s">
        <v>75</v>
      </c>
      <c r="N500" s="214" t="s">
        <v>47</v>
      </c>
      <c r="O500" s="86"/>
      <c r="P500" s="215">
        <f>O500*H500</f>
        <v>0</v>
      </c>
      <c r="Q500" s="215">
        <v>0.037249999999999998</v>
      </c>
      <c r="R500" s="215">
        <f>Q500*H500</f>
        <v>0.93124999999999991</v>
      </c>
      <c r="S500" s="215">
        <v>0</v>
      </c>
      <c r="T500" s="216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17" t="s">
        <v>133</v>
      </c>
      <c r="AT500" s="217" t="s">
        <v>128</v>
      </c>
      <c r="AU500" s="217" t="s">
        <v>87</v>
      </c>
      <c r="AY500" s="19" t="s">
        <v>126</v>
      </c>
      <c r="BE500" s="218">
        <f>IF(N500="základní",J500,0)</f>
        <v>0</v>
      </c>
      <c r="BF500" s="218">
        <f>IF(N500="snížená",J500,0)</f>
        <v>0</v>
      </c>
      <c r="BG500" s="218">
        <f>IF(N500="zákl. přenesená",J500,0)</f>
        <v>0</v>
      </c>
      <c r="BH500" s="218">
        <f>IF(N500="sníž. přenesená",J500,0)</f>
        <v>0</v>
      </c>
      <c r="BI500" s="218">
        <f>IF(N500="nulová",J500,0)</f>
        <v>0</v>
      </c>
      <c r="BJ500" s="19" t="s">
        <v>85</v>
      </c>
      <c r="BK500" s="218">
        <f>ROUND(I500*H500,2)</f>
        <v>0</v>
      </c>
      <c r="BL500" s="19" t="s">
        <v>133</v>
      </c>
      <c r="BM500" s="217" t="s">
        <v>812</v>
      </c>
    </row>
    <row r="501" s="2" customFormat="1">
      <c r="A501" s="40"/>
      <c r="B501" s="41"/>
      <c r="C501" s="42"/>
      <c r="D501" s="219" t="s">
        <v>135</v>
      </c>
      <c r="E501" s="42"/>
      <c r="F501" s="220" t="s">
        <v>563</v>
      </c>
      <c r="G501" s="42"/>
      <c r="H501" s="42"/>
      <c r="I501" s="221"/>
      <c r="J501" s="42"/>
      <c r="K501" s="42"/>
      <c r="L501" s="46"/>
      <c r="M501" s="222"/>
      <c r="N501" s="223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135</v>
      </c>
      <c r="AU501" s="19" t="s">
        <v>87</v>
      </c>
    </row>
    <row r="502" s="2" customFormat="1">
      <c r="A502" s="40"/>
      <c r="B502" s="41"/>
      <c r="C502" s="42"/>
      <c r="D502" s="224" t="s">
        <v>137</v>
      </c>
      <c r="E502" s="42"/>
      <c r="F502" s="225" t="s">
        <v>564</v>
      </c>
      <c r="G502" s="42"/>
      <c r="H502" s="42"/>
      <c r="I502" s="221"/>
      <c r="J502" s="42"/>
      <c r="K502" s="42"/>
      <c r="L502" s="46"/>
      <c r="M502" s="222"/>
      <c r="N502" s="223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137</v>
      </c>
      <c r="AU502" s="19" t="s">
        <v>87</v>
      </c>
    </row>
    <row r="503" s="2" customFormat="1" ht="16.5" customHeight="1">
      <c r="A503" s="40"/>
      <c r="B503" s="41"/>
      <c r="C503" s="206" t="s">
        <v>613</v>
      </c>
      <c r="D503" s="206" t="s">
        <v>128</v>
      </c>
      <c r="E503" s="207" t="s">
        <v>566</v>
      </c>
      <c r="F503" s="208" t="s">
        <v>567</v>
      </c>
      <c r="G503" s="209" t="s">
        <v>501</v>
      </c>
      <c r="H503" s="210">
        <v>25</v>
      </c>
      <c r="I503" s="211"/>
      <c r="J503" s="212">
        <f>ROUND(I503*H503,2)</f>
        <v>0</v>
      </c>
      <c r="K503" s="208" t="s">
        <v>75</v>
      </c>
      <c r="L503" s="46"/>
      <c r="M503" s="213" t="s">
        <v>75</v>
      </c>
      <c r="N503" s="214" t="s">
        <v>47</v>
      </c>
      <c r="O503" s="86"/>
      <c r="P503" s="215">
        <f>O503*H503</f>
        <v>0</v>
      </c>
      <c r="Q503" s="215">
        <v>0</v>
      </c>
      <c r="R503" s="215">
        <f>Q503*H503</f>
        <v>0</v>
      </c>
      <c r="S503" s="215">
        <v>0</v>
      </c>
      <c r="T503" s="216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17" t="s">
        <v>133</v>
      </c>
      <c r="AT503" s="217" t="s">
        <v>128</v>
      </c>
      <c r="AU503" s="217" t="s">
        <v>87</v>
      </c>
      <c r="AY503" s="19" t="s">
        <v>126</v>
      </c>
      <c r="BE503" s="218">
        <f>IF(N503="základní",J503,0)</f>
        <v>0</v>
      </c>
      <c r="BF503" s="218">
        <f>IF(N503="snížená",J503,0)</f>
        <v>0</v>
      </c>
      <c r="BG503" s="218">
        <f>IF(N503="zákl. přenesená",J503,0)</f>
        <v>0</v>
      </c>
      <c r="BH503" s="218">
        <f>IF(N503="sníž. přenesená",J503,0)</f>
        <v>0</v>
      </c>
      <c r="BI503" s="218">
        <f>IF(N503="nulová",J503,0)</f>
        <v>0</v>
      </c>
      <c r="BJ503" s="19" t="s">
        <v>85</v>
      </c>
      <c r="BK503" s="218">
        <f>ROUND(I503*H503,2)</f>
        <v>0</v>
      </c>
      <c r="BL503" s="19" t="s">
        <v>133</v>
      </c>
      <c r="BM503" s="217" t="s">
        <v>813</v>
      </c>
    </row>
    <row r="504" s="2" customFormat="1">
      <c r="A504" s="40"/>
      <c r="B504" s="41"/>
      <c r="C504" s="42"/>
      <c r="D504" s="219" t="s">
        <v>135</v>
      </c>
      <c r="E504" s="42"/>
      <c r="F504" s="220" t="s">
        <v>569</v>
      </c>
      <c r="G504" s="42"/>
      <c r="H504" s="42"/>
      <c r="I504" s="221"/>
      <c r="J504" s="42"/>
      <c r="K504" s="42"/>
      <c r="L504" s="46"/>
      <c r="M504" s="222"/>
      <c r="N504" s="223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135</v>
      </c>
      <c r="AU504" s="19" t="s">
        <v>87</v>
      </c>
    </row>
    <row r="505" s="12" customFormat="1" ht="22.8" customHeight="1">
      <c r="A505" s="12"/>
      <c r="B505" s="190"/>
      <c r="C505" s="191"/>
      <c r="D505" s="192" t="s">
        <v>76</v>
      </c>
      <c r="E505" s="204" t="s">
        <v>195</v>
      </c>
      <c r="F505" s="204" t="s">
        <v>570</v>
      </c>
      <c r="G505" s="191"/>
      <c r="H505" s="191"/>
      <c r="I505" s="194"/>
      <c r="J505" s="205">
        <f>BK505</f>
        <v>0</v>
      </c>
      <c r="K505" s="191"/>
      <c r="L505" s="196"/>
      <c r="M505" s="197"/>
      <c r="N505" s="198"/>
      <c r="O505" s="198"/>
      <c r="P505" s="199">
        <f>SUM(P506:P524)</f>
        <v>0</v>
      </c>
      <c r="Q505" s="198"/>
      <c r="R505" s="199">
        <f>SUM(R506:R524)</f>
        <v>0.031486</v>
      </c>
      <c r="S505" s="198"/>
      <c r="T505" s="200">
        <f>SUM(T506:T524)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01" t="s">
        <v>85</v>
      </c>
      <c r="AT505" s="202" t="s">
        <v>76</v>
      </c>
      <c r="AU505" s="202" t="s">
        <v>85</v>
      </c>
      <c r="AY505" s="201" t="s">
        <v>126</v>
      </c>
      <c r="BK505" s="203">
        <f>SUM(BK506:BK524)</f>
        <v>0</v>
      </c>
    </row>
    <row r="506" s="2" customFormat="1" ht="16.5" customHeight="1">
      <c r="A506" s="40"/>
      <c r="B506" s="41"/>
      <c r="C506" s="206" t="s">
        <v>621</v>
      </c>
      <c r="D506" s="206" t="s">
        <v>128</v>
      </c>
      <c r="E506" s="207" t="s">
        <v>572</v>
      </c>
      <c r="F506" s="208" t="s">
        <v>573</v>
      </c>
      <c r="G506" s="209" t="s">
        <v>165</v>
      </c>
      <c r="H506" s="210">
        <v>242.19999999999999</v>
      </c>
      <c r="I506" s="211"/>
      <c r="J506" s="212">
        <f>ROUND(I506*H506,2)</f>
        <v>0</v>
      </c>
      <c r="K506" s="208" t="s">
        <v>132</v>
      </c>
      <c r="L506" s="46"/>
      <c r="M506" s="213" t="s">
        <v>75</v>
      </c>
      <c r="N506" s="214" t="s">
        <v>47</v>
      </c>
      <c r="O506" s="86"/>
      <c r="P506" s="215">
        <f>O506*H506</f>
        <v>0</v>
      </c>
      <c r="Q506" s="215">
        <v>1.0000000000000001E-05</v>
      </c>
      <c r="R506" s="215">
        <f>Q506*H506</f>
        <v>0.0024220000000000001</v>
      </c>
      <c r="S506" s="215">
        <v>0</v>
      </c>
      <c r="T506" s="216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7" t="s">
        <v>133</v>
      </c>
      <c r="AT506" s="217" t="s">
        <v>128</v>
      </c>
      <c r="AU506" s="217" t="s">
        <v>87</v>
      </c>
      <c r="AY506" s="19" t="s">
        <v>126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9" t="s">
        <v>85</v>
      </c>
      <c r="BK506" s="218">
        <f>ROUND(I506*H506,2)</f>
        <v>0</v>
      </c>
      <c r="BL506" s="19" t="s">
        <v>133</v>
      </c>
      <c r="BM506" s="217" t="s">
        <v>814</v>
      </c>
    </row>
    <row r="507" s="2" customFormat="1">
      <c r="A507" s="40"/>
      <c r="B507" s="41"/>
      <c r="C507" s="42"/>
      <c r="D507" s="219" t="s">
        <v>135</v>
      </c>
      <c r="E507" s="42"/>
      <c r="F507" s="220" t="s">
        <v>575</v>
      </c>
      <c r="G507" s="42"/>
      <c r="H507" s="42"/>
      <c r="I507" s="221"/>
      <c r="J507" s="42"/>
      <c r="K507" s="42"/>
      <c r="L507" s="46"/>
      <c r="M507" s="222"/>
      <c r="N507" s="223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135</v>
      </c>
      <c r="AU507" s="19" t="s">
        <v>87</v>
      </c>
    </row>
    <row r="508" s="2" customFormat="1">
      <c r="A508" s="40"/>
      <c r="B508" s="41"/>
      <c r="C508" s="42"/>
      <c r="D508" s="224" t="s">
        <v>137</v>
      </c>
      <c r="E508" s="42"/>
      <c r="F508" s="225" t="s">
        <v>576</v>
      </c>
      <c r="G508" s="42"/>
      <c r="H508" s="42"/>
      <c r="I508" s="221"/>
      <c r="J508" s="42"/>
      <c r="K508" s="42"/>
      <c r="L508" s="46"/>
      <c r="M508" s="222"/>
      <c r="N508" s="223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137</v>
      </c>
      <c r="AU508" s="19" t="s">
        <v>87</v>
      </c>
    </row>
    <row r="509" s="13" customFormat="1">
      <c r="A509" s="13"/>
      <c r="B509" s="226"/>
      <c r="C509" s="227"/>
      <c r="D509" s="219" t="s">
        <v>139</v>
      </c>
      <c r="E509" s="228" t="s">
        <v>75</v>
      </c>
      <c r="F509" s="229" t="s">
        <v>815</v>
      </c>
      <c r="G509" s="227"/>
      <c r="H509" s="230">
        <v>181.59999999999999</v>
      </c>
      <c r="I509" s="231"/>
      <c r="J509" s="227"/>
      <c r="K509" s="227"/>
      <c r="L509" s="232"/>
      <c r="M509" s="233"/>
      <c r="N509" s="234"/>
      <c r="O509" s="234"/>
      <c r="P509" s="234"/>
      <c r="Q509" s="234"/>
      <c r="R509" s="234"/>
      <c r="S509" s="234"/>
      <c r="T509" s="23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6" t="s">
        <v>139</v>
      </c>
      <c r="AU509" s="236" t="s">
        <v>87</v>
      </c>
      <c r="AV509" s="13" t="s">
        <v>87</v>
      </c>
      <c r="AW509" s="13" t="s">
        <v>38</v>
      </c>
      <c r="AX509" s="13" t="s">
        <v>77</v>
      </c>
      <c r="AY509" s="236" t="s">
        <v>126</v>
      </c>
    </row>
    <row r="510" s="13" customFormat="1">
      <c r="A510" s="13"/>
      <c r="B510" s="226"/>
      <c r="C510" s="227"/>
      <c r="D510" s="219" t="s">
        <v>139</v>
      </c>
      <c r="E510" s="228" t="s">
        <v>75</v>
      </c>
      <c r="F510" s="229" t="s">
        <v>816</v>
      </c>
      <c r="G510" s="227"/>
      <c r="H510" s="230">
        <v>60.600000000000001</v>
      </c>
      <c r="I510" s="231"/>
      <c r="J510" s="227"/>
      <c r="K510" s="227"/>
      <c r="L510" s="232"/>
      <c r="M510" s="233"/>
      <c r="N510" s="234"/>
      <c r="O510" s="234"/>
      <c r="P510" s="234"/>
      <c r="Q510" s="234"/>
      <c r="R510" s="234"/>
      <c r="S510" s="234"/>
      <c r="T510" s="23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6" t="s">
        <v>139</v>
      </c>
      <c r="AU510" s="236" t="s">
        <v>87</v>
      </c>
      <c r="AV510" s="13" t="s">
        <v>87</v>
      </c>
      <c r="AW510" s="13" t="s">
        <v>38</v>
      </c>
      <c r="AX510" s="13" t="s">
        <v>77</v>
      </c>
      <c r="AY510" s="236" t="s">
        <v>126</v>
      </c>
    </row>
    <row r="511" s="14" customFormat="1">
      <c r="A511" s="14"/>
      <c r="B511" s="237"/>
      <c r="C511" s="238"/>
      <c r="D511" s="219" t="s">
        <v>139</v>
      </c>
      <c r="E511" s="239" t="s">
        <v>75</v>
      </c>
      <c r="F511" s="240" t="s">
        <v>142</v>
      </c>
      <c r="G511" s="238"/>
      <c r="H511" s="241">
        <v>242.19999999999999</v>
      </c>
      <c r="I511" s="242"/>
      <c r="J511" s="238"/>
      <c r="K511" s="238"/>
      <c r="L511" s="243"/>
      <c r="M511" s="244"/>
      <c r="N511" s="245"/>
      <c r="O511" s="245"/>
      <c r="P511" s="245"/>
      <c r="Q511" s="245"/>
      <c r="R511" s="245"/>
      <c r="S511" s="245"/>
      <c r="T511" s="246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7" t="s">
        <v>139</v>
      </c>
      <c r="AU511" s="247" t="s">
        <v>87</v>
      </c>
      <c r="AV511" s="14" t="s">
        <v>133</v>
      </c>
      <c r="AW511" s="14" t="s">
        <v>38</v>
      </c>
      <c r="AX511" s="14" t="s">
        <v>85</v>
      </c>
      <c r="AY511" s="247" t="s">
        <v>126</v>
      </c>
    </row>
    <row r="512" s="2" customFormat="1" ht="16.5" customHeight="1">
      <c r="A512" s="40"/>
      <c r="B512" s="41"/>
      <c r="C512" s="206" t="s">
        <v>629</v>
      </c>
      <c r="D512" s="206" t="s">
        <v>128</v>
      </c>
      <c r="E512" s="207" t="s">
        <v>579</v>
      </c>
      <c r="F512" s="208" t="s">
        <v>580</v>
      </c>
      <c r="G512" s="209" t="s">
        <v>165</v>
      </c>
      <c r="H512" s="210">
        <v>242.19999999999999</v>
      </c>
      <c r="I512" s="211"/>
      <c r="J512" s="212">
        <f>ROUND(I512*H512,2)</f>
        <v>0</v>
      </c>
      <c r="K512" s="208" t="s">
        <v>132</v>
      </c>
      <c r="L512" s="46"/>
      <c r="M512" s="213" t="s">
        <v>75</v>
      </c>
      <c r="N512" s="214" t="s">
        <v>47</v>
      </c>
      <c r="O512" s="86"/>
      <c r="P512" s="215">
        <f>O512*H512</f>
        <v>0</v>
      </c>
      <c r="Q512" s="215">
        <v>0.00012</v>
      </c>
      <c r="R512" s="215">
        <f>Q512*H512</f>
        <v>0.029064</v>
      </c>
      <c r="S512" s="215">
        <v>0</v>
      </c>
      <c r="T512" s="216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17" t="s">
        <v>133</v>
      </c>
      <c r="AT512" s="217" t="s">
        <v>128</v>
      </c>
      <c r="AU512" s="217" t="s">
        <v>87</v>
      </c>
      <c r="AY512" s="19" t="s">
        <v>126</v>
      </c>
      <c r="BE512" s="218">
        <f>IF(N512="základní",J512,0)</f>
        <v>0</v>
      </c>
      <c r="BF512" s="218">
        <f>IF(N512="snížená",J512,0)</f>
        <v>0</v>
      </c>
      <c r="BG512" s="218">
        <f>IF(N512="zákl. přenesená",J512,0)</f>
        <v>0</v>
      </c>
      <c r="BH512" s="218">
        <f>IF(N512="sníž. přenesená",J512,0)</f>
        <v>0</v>
      </c>
      <c r="BI512" s="218">
        <f>IF(N512="nulová",J512,0)</f>
        <v>0</v>
      </c>
      <c r="BJ512" s="19" t="s">
        <v>85</v>
      </c>
      <c r="BK512" s="218">
        <f>ROUND(I512*H512,2)</f>
        <v>0</v>
      </c>
      <c r="BL512" s="19" t="s">
        <v>133</v>
      </c>
      <c r="BM512" s="217" t="s">
        <v>817</v>
      </c>
    </row>
    <row r="513" s="2" customFormat="1">
      <c r="A513" s="40"/>
      <c r="B513" s="41"/>
      <c r="C513" s="42"/>
      <c r="D513" s="219" t="s">
        <v>135</v>
      </c>
      <c r="E513" s="42"/>
      <c r="F513" s="220" t="s">
        <v>582</v>
      </c>
      <c r="G513" s="42"/>
      <c r="H513" s="42"/>
      <c r="I513" s="221"/>
      <c r="J513" s="42"/>
      <c r="K513" s="42"/>
      <c r="L513" s="46"/>
      <c r="M513" s="222"/>
      <c r="N513" s="223"/>
      <c r="O513" s="86"/>
      <c r="P513" s="86"/>
      <c r="Q513" s="86"/>
      <c r="R513" s="86"/>
      <c r="S513" s="86"/>
      <c r="T513" s="87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135</v>
      </c>
      <c r="AU513" s="19" t="s">
        <v>87</v>
      </c>
    </row>
    <row r="514" s="2" customFormat="1">
      <c r="A514" s="40"/>
      <c r="B514" s="41"/>
      <c r="C514" s="42"/>
      <c r="D514" s="224" t="s">
        <v>137</v>
      </c>
      <c r="E514" s="42"/>
      <c r="F514" s="225" t="s">
        <v>583</v>
      </c>
      <c r="G514" s="42"/>
      <c r="H514" s="42"/>
      <c r="I514" s="221"/>
      <c r="J514" s="42"/>
      <c r="K514" s="42"/>
      <c r="L514" s="46"/>
      <c r="M514" s="222"/>
      <c r="N514" s="223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137</v>
      </c>
      <c r="AU514" s="19" t="s">
        <v>87</v>
      </c>
    </row>
    <row r="515" s="2" customFormat="1" ht="16.5" customHeight="1">
      <c r="A515" s="40"/>
      <c r="B515" s="41"/>
      <c r="C515" s="206" t="s">
        <v>635</v>
      </c>
      <c r="D515" s="206" t="s">
        <v>128</v>
      </c>
      <c r="E515" s="207" t="s">
        <v>585</v>
      </c>
      <c r="F515" s="208" t="s">
        <v>586</v>
      </c>
      <c r="G515" s="209" t="s">
        <v>165</v>
      </c>
      <c r="H515" s="210">
        <v>302.80000000000001</v>
      </c>
      <c r="I515" s="211"/>
      <c r="J515" s="212">
        <f>ROUND(I515*H515,2)</f>
        <v>0</v>
      </c>
      <c r="K515" s="208" t="s">
        <v>132</v>
      </c>
      <c r="L515" s="46"/>
      <c r="M515" s="213" t="s">
        <v>75</v>
      </c>
      <c r="N515" s="214" t="s">
        <v>47</v>
      </c>
      <c r="O515" s="86"/>
      <c r="P515" s="215">
        <f>O515*H515</f>
        <v>0</v>
      </c>
      <c r="Q515" s="215">
        <v>0</v>
      </c>
      <c r="R515" s="215">
        <f>Q515*H515</f>
        <v>0</v>
      </c>
      <c r="S515" s="215">
        <v>0</v>
      </c>
      <c r="T515" s="216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17" t="s">
        <v>133</v>
      </c>
      <c r="AT515" s="217" t="s">
        <v>128</v>
      </c>
      <c r="AU515" s="217" t="s">
        <v>87</v>
      </c>
      <c r="AY515" s="19" t="s">
        <v>126</v>
      </c>
      <c r="BE515" s="218">
        <f>IF(N515="základní",J515,0)</f>
        <v>0</v>
      </c>
      <c r="BF515" s="218">
        <f>IF(N515="snížená",J515,0)</f>
        <v>0</v>
      </c>
      <c r="BG515" s="218">
        <f>IF(N515="zákl. přenesená",J515,0)</f>
        <v>0</v>
      </c>
      <c r="BH515" s="218">
        <f>IF(N515="sníž. přenesená",J515,0)</f>
        <v>0</v>
      </c>
      <c r="BI515" s="218">
        <f>IF(N515="nulová",J515,0)</f>
        <v>0</v>
      </c>
      <c r="BJ515" s="19" t="s">
        <v>85</v>
      </c>
      <c r="BK515" s="218">
        <f>ROUND(I515*H515,2)</f>
        <v>0</v>
      </c>
      <c r="BL515" s="19" t="s">
        <v>133</v>
      </c>
      <c r="BM515" s="217" t="s">
        <v>818</v>
      </c>
    </row>
    <row r="516" s="2" customFormat="1">
      <c r="A516" s="40"/>
      <c r="B516" s="41"/>
      <c r="C516" s="42"/>
      <c r="D516" s="219" t="s">
        <v>135</v>
      </c>
      <c r="E516" s="42"/>
      <c r="F516" s="220" t="s">
        <v>588</v>
      </c>
      <c r="G516" s="42"/>
      <c r="H516" s="42"/>
      <c r="I516" s="221"/>
      <c r="J516" s="42"/>
      <c r="K516" s="42"/>
      <c r="L516" s="46"/>
      <c r="M516" s="222"/>
      <c r="N516" s="223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135</v>
      </c>
      <c r="AU516" s="19" t="s">
        <v>87</v>
      </c>
    </row>
    <row r="517" s="2" customFormat="1">
      <c r="A517" s="40"/>
      <c r="B517" s="41"/>
      <c r="C517" s="42"/>
      <c r="D517" s="224" t="s">
        <v>137</v>
      </c>
      <c r="E517" s="42"/>
      <c r="F517" s="225" t="s">
        <v>589</v>
      </c>
      <c r="G517" s="42"/>
      <c r="H517" s="42"/>
      <c r="I517" s="221"/>
      <c r="J517" s="42"/>
      <c r="K517" s="42"/>
      <c r="L517" s="46"/>
      <c r="M517" s="222"/>
      <c r="N517" s="223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137</v>
      </c>
      <c r="AU517" s="19" t="s">
        <v>87</v>
      </c>
    </row>
    <row r="518" s="13" customFormat="1">
      <c r="A518" s="13"/>
      <c r="B518" s="226"/>
      <c r="C518" s="227"/>
      <c r="D518" s="219" t="s">
        <v>139</v>
      </c>
      <c r="E518" s="228" t="s">
        <v>75</v>
      </c>
      <c r="F518" s="229" t="s">
        <v>815</v>
      </c>
      <c r="G518" s="227"/>
      <c r="H518" s="230">
        <v>181.59999999999999</v>
      </c>
      <c r="I518" s="231"/>
      <c r="J518" s="227"/>
      <c r="K518" s="227"/>
      <c r="L518" s="232"/>
      <c r="M518" s="233"/>
      <c r="N518" s="234"/>
      <c r="O518" s="234"/>
      <c r="P518" s="234"/>
      <c r="Q518" s="234"/>
      <c r="R518" s="234"/>
      <c r="S518" s="234"/>
      <c r="T518" s="235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6" t="s">
        <v>139</v>
      </c>
      <c r="AU518" s="236" t="s">
        <v>87</v>
      </c>
      <c r="AV518" s="13" t="s">
        <v>87</v>
      </c>
      <c r="AW518" s="13" t="s">
        <v>38</v>
      </c>
      <c r="AX518" s="13" t="s">
        <v>77</v>
      </c>
      <c r="AY518" s="236" t="s">
        <v>126</v>
      </c>
    </row>
    <row r="519" s="13" customFormat="1">
      <c r="A519" s="13"/>
      <c r="B519" s="226"/>
      <c r="C519" s="227"/>
      <c r="D519" s="219" t="s">
        <v>139</v>
      </c>
      <c r="E519" s="228" t="s">
        <v>75</v>
      </c>
      <c r="F519" s="229" t="s">
        <v>819</v>
      </c>
      <c r="G519" s="227"/>
      <c r="H519" s="230">
        <v>121.2</v>
      </c>
      <c r="I519" s="231"/>
      <c r="J519" s="227"/>
      <c r="K519" s="227"/>
      <c r="L519" s="232"/>
      <c r="M519" s="233"/>
      <c r="N519" s="234"/>
      <c r="O519" s="234"/>
      <c r="P519" s="234"/>
      <c r="Q519" s="234"/>
      <c r="R519" s="234"/>
      <c r="S519" s="234"/>
      <c r="T519" s="235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6" t="s">
        <v>139</v>
      </c>
      <c r="AU519" s="236" t="s">
        <v>87</v>
      </c>
      <c r="AV519" s="13" t="s">
        <v>87</v>
      </c>
      <c r="AW519" s="13" t="s">
        <v>38</v>
      </c>
      <c r="AX519" s="13" t="s">
        <v>77</v>
      </c>
      <c r="AY519" s="236" t="s">
        <v>126</v>
      </c>
    </row>
    <row r="520" s="14" customFormat="1">
      <c r="A520" s="14"/>
      <c r="B520" s="237"/>
      <c r="C520" s="238"/>
      <c r="D520" s="219" t="s">
        <v>139</v>
      </c>
      <c r="E520" s="239" t="s">
        <v>75</v>
      </c>
      <c r="F520" s="240" t="s">
        <v>142</v>
      </c>
      <c r="G520" s="238"/>
      <c r="H520" s="241">
        <v>302.80000000000001</v>
      </c>
      <c r="I520" s="242"/>
      <c r="J520" s="238"/>
      <c r="K520" s="238"/>
      <c r="L520" s="243"/>
      <c r="M520" s="244"/>
      <c r="N520" s="245"/>
      <c r="O520" s="245"/>
      <c r="P520" s="245"/>
      <c r="Q520" s="245"/>
      <c r="R520" s="245"/>
      <c r="S520" s="245"/>
      <c r="T520" s="246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7" t="s">
        <v>139</v>
      </c>
      <c r="AU520" s="247" t="s">
        <v>87</v>
      </c>
      <c r="AV520" s="14" t="s">
        <v>133</v>
      </c>
      <c r="AW520" s="14" t="s">
        <v>38</v>
      </c>
      <c r="AX520" s="14" t="s">
        <v>85</v>
      </c>
      <c r="AY520" s="247" t="s">
        <v>126</v>
      </c>
    </row>
    <row r="521" s="2" customFormat="1" ht="16.5" customHeight="1">
      <c r="A521" s="40"/>
      <c r="B521" s="41"/>
      <c r="C521" s="206" t="s">
        <v>641</v>
      </c>
      <c r="D521" s="206" t="s">
        <v>128</v>
      </c>
      <c r="E521" s="207" t="s">
        <v>591</v>
      </c>
      <c r="F521" s="208" t="s">
        <v>592</v>
      </c>
      <c r="G521" s="209" t="s">
        <v>165</v>
      </c>
      <c r="H521" s="210">
        <v>181.59999999999999</v>
      </c>
      <c r="I521" s="211"/>
      <c r="J521" s="212">
        <f>ROUND(I521*H521,2)</f>
        <v>0</v>
      </c>
      <c r="K521" s="208" t="s">
        <v>132</v>
      </c>
      <c r="L521" s="46"/>
      <c r="M521" s="213" t="s">
        <v>75</v>
      </c>
      <c r="N521" s="214" t="s">
        <v>47</v>
      </c>
      <c r="O521" s="86"/>
      <c r="P521" s="215">
        <f>O521*H521</f>
        <v>0</v>
      </c>
      <c r="Q521" s="215">
        <v>0</v>
      </c>
      <c r="R521" s="215">
        <f>Q521*H521</f>
        <v>0</v>
      </c>
      <c r="S521" s="215">
        <v>0</v>
      </c>
      <c r="T521" s="216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17" t="s">
        <v>133</v>
      </c>
      <c r="AT521" s="217" t="s">
        <v>128</v>
      </c>
      <c r="AU521" s="217" t="s">
        <v>87</v>
      </c>
      <c r="AY521" s="19" t="s">
        <v>126</v>
      </c>
      <c r="BE521" s="218">
        <f>IF(N521="základní",J521,0)</f>
        <v>0</v>
      </c>
      <c r="BF521" s="218">
        <f>IF(N521="snížená",J521,0)</f>
        <v>0</v>
      </c>
      <c r="BG521" s="218">
        <f>IF(N521="zákl. přenesená",J521,0)</f>
        <v>0</v>
      </c>
      <c r="BH521" s="218">
        <f>IF(N521="sníž. přenesená",J521,0)</f>
        <v>0</v>
      </c>
      <c r="BI521" s="218">
        <f>IF(N521="nulová",J521,0)</f>
        <v>0</v>
      </c>
      <c r="BJ521" s="19" t="s">
        <v>85</v>
      </c>
      <c r="BK521" s="218">
        <f>ROUND(I521*H521,2)</f>
        <v>0</v>
      </c>
      <c r="BL521" s="19" t="s">
        <v>133</v>
      </c>
      <c r="BM521" s="217" t="s">
        <v>820</v>
      </c>
    </row>
    <row r="522" s="2" customFormat="1">
      <c r="A522" s="40"/>
      <c r="B522" s="41"/>
      <c r="C522" s="42"/>
      <c r="D522" s="219" t="s">
        <v>135</v>
      </c>
      <c r="E522" s="42"/>
      <c r="F522" s="220" t="s">
        <v>594</v>
      </c>
      <c r="G522" s="42"/>
      <c r="H522" s="42"/>
      <c r="I522" s="221"/>
      <c r="J522" s="42"/>
      <c r="K522" s="42"/>
      <c r="L522" s="46"/>
      <c r="M522" s="222"/>
      <c r="N522" s="223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135</v>
      </c>
      <c r="AU522" s="19" t="s">
        <v>87</v>
      </c>
    </row>
    <row r="523" s="2" customFormat="1">
      <c r="A523" s="40"/>
      <c r="B523" s="41"/>
      <c r="C523" s="42"/>
      <c r="D523" s="224" t="s">
        <v>137</v>
      </c>
      <c r="E523" s="42"/>
      <c r="F523" s="225" t="s">
        <v>595</v>
      </c>
      <c r="G523" s="42"/>
      <c r="H523" s="42"/>
      <c r="I523" s="221"/>
      <c r="J523" s="42"/>
      <c r="K523" s="42"/>
      <c r="L523" s="46"/>
      <c r="M523" s="222"/>
      <c r="N523" s="223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137</v>
      </c>
      <c r="AU523" s="19" t="s">
        <v>87</v>
      </c>
    </row>
    <row r="524" s="13" customFormat="1">
      <c r="A524" s="13"/>
      <c r="B524" s="226"/>
      <c r="C524" s="227"/>
      <c r="D524" s="219" t="s">
        <v>139</v>
      </c>
      <c r="E524" s="228" t="s">
        <v>75</v>
      </c>
      <c r="F524" s="229" t="s">
        <v>815</v>
      </c>
      <c r="G524" s="227"/>
      <c r="H524" s="230">
        <v>181.59999999999999</v>
      </c>
      <c r="I524" s="231"/>
      <c r="J524" s="227"/>
      <c r="K524" s="227"/>
      <c r="L524" s="232"/>
      <c r="M524" s="233"/>
      <c r="N524" s="234"/>
      <c r="O524" s="234"/>
      <c r="P524" s="234"/>
      <c r="Q524" s="234"/>
      <c r="R524" s="234"/>
      <c r="S524" s="234"/>
      <c r="T524" s="23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6" t="s">
        <v>139</v>
      </c>
      <c r="AU524" s="236" t="s">
        <v>87</v>
      </c>
      <c r="AV524" s="13" t="s">
        <v>87</v>
      </c>
      <c r="AW524" s="13" t="s">
        <v>38</v>
      </c>
      <c r="AX524" s="13" t="s">
        <v>85</v>
      </c>
      <c r="AY524" s="236" t="s">
        <v>126</v>
      </c>
    </row>
    <row r="525" s="12" customFormat="1" ht="22.8" customHeight="1">
      <c r="A525" s="12"/>
      <c r="B525" s="190"/>
      <c r="C525" s="191"/>
      <c r="D525" s="192" t="s">
        <v>76</v>
      </c>
      <c r="E525" s="204" t="s">
        <v>596</v>
      </c>
      <c r="F525" s="204" t="s">
        <v>597</v>
      </c>
      <c r="G525" s="191"/>
      <c r="H525" s="191"/>
      <c r="I525" s="194"/>
      <c r="J525" s="205">
        <f>BK525</f>
        <v>0</v>
      </c>
      <c r="K525" s="191"/>
      <c r="L525" s="196"/>
      <c r="M525" s="197"/>
      <c r="N525" s="198"/>
      <c r="O525" s="198"/>
      <c r="P525" s="199">
        <f>SUM(P526:P560)</f>
        <v>0</v>
      </c>
      <c r="Q525" s="198"/>
      <c r="R525" s="199">
        <f>SUM(R526:R560)</f>
        <v>0</v>
      </c>
      <c r="S525" s="198"/>
      <c r="T525" s="200">
        <f>SUM(T526:T560)</f>
        <v>0</v>
      </c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R525" s="201" t="s">
        <v>85</v>
      </c>
      <c r="AT525" s="202" t="s">
        <v>76</v>
      </c>
      <c r="AU525" s="202" t="s">
        <v>85</v>
      </c>
      <c r="AY525" s="201" t="s">
        <v>126</v>
      </c>
      <c r="BK525" s="203">
        <f>SUM(BK526:BK560)</f>
        <v>0</v>
      </c>
    </row>
    <row r="526" s="2" customFormat="1" ht="16.5" customHeight="1">
      <c r="A526" s="40"/>
      <c r="B526" s="41"/>
      <c r="C526" s="206" t="s">
        <v>647</v>
      </c>
      <c r="D526" s="206" t="s">
        <v>128</v>
      </c>
      <c r="E526" s="207" t="s">
        <v>599</v>
      </c>
      <c r="F526" s="208" t="s">
        <v>600</v>
      </c>
      <c r="G526" s="209" t="s">
        <v>326</v>
      </c>
      <c r="H526" s="210">
        <v>29.326000000000001</v>
      </c>
      <c r="I526" s="211"/>
      <c r="J526" s="212">
        <f>ROUND(I526*H526,2)</f>
        <v>0</v>
      </c>
      <c r="K526" s="208" t="s">
        <v>132</v>
      </c>
      <c r="L526" s="46"/>
      <c r="M526" s="213" t="s">
        <v>75</v>
      </c>
      <c r="N526" s="214" t="s">
        <v>47</v>
      </c>
      <c r="O526" s="86"/>
      <c r="P526" s="215">
        <f>O526*H526</f>
        <v>0</v>
      </c>
      <c r="Q526" s="215">
        <v>0</v>
      </c>
      <c r="R526" s="215">
        <f>Q526*H526</f>
        <v>0</v>
      </c>
      <c r="S526" s="215">
        <v>0</v>
      </c>
      <c r="T526" s="216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17" t="s">
        <v>133</v>
      </c>
      <c r="AT526" s="217" t="s">
        <v>128</v>
      </c>
      <c r="AU526" s="217" t="s">
        <v>87</v>
      </c>
      <c r="AY526" s="19" t="s">
        <v>126</v>
      </c>
      <c r="BE526" s="218">
        <f>IF(N526="základní",J526,0)</f>
        <v>0</v>
      </c>
      <c r="BF526" s="218">
        <f>IF(N526="snížená",J526,0)</f>
        <v>0</v>
      </c>
      <c r="BG526" s="218">
        <f>IF(N526="zákl. přenesená",J526,0)</f>
        <v>0</v>
      </c>
      <c r="BH526" s="218">
        <f>IF(N526="sníž. přenesená",J526,0)</f>
        <v>0</v>
      </c>
      <c r="BI526" s="218">
        <f>IF(N526="nulová",J526,0)</f>
        <v>0</v>
      </c>
      <c r="BJ526" s="19" t="s">
        <v>85</v>
      </c>
      <c r="BK526" s="218">
        <f>ROUND(I526*H526,2)</f>
        <v>0</v>
      </c>
      <c r="BL526" s="19" t="s">
        <v>133</v>
      </c>
      <c r="BM526" s="217" t="s">
        <v>821</v>
      </c>
    </row>
    <row r="527" s="2" customFormat="1">
      <c r="A527" s="40"/>
      <c r="B527" s="41"/>
      <c r="C527" s="42"/>
      <c r="D527" s="219" t="s">
        <v>135</v>
      </c>
      <c r="E527" s="42"/>
      <c r="F527" s="220" t="s">
        <v>602</v>
      </c>
      <c r="G527" s="42"/>
      <c r="H527" s="42"/>
      <c r="I527" s="221"/>
      <c r="J527" s="42"/>
      <c r="K527" s="42"/>
      <c r="L527" s="46"/>
      <c r="M527" s="222"/>
      <c r="N527" s="223"/>
      <c r="O527" s="86"/>
      <c r="P527" s="86"/>
      <c r="Q527" s="86"/>
      <c r="R527" s="86"/>
      <c r="S527" s="86"/>
      <c r="T527" s="87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135</v>
      </c>
      <c r="AU527" s="19" t="s">
        <v>87</v>
      </c>
    </row>
    <row r="528" s="2" customFormat="1">
      <c r="A528" s="40"/>
      <c r="B528" s="41"/>
      <c r="C528" s="42"/>
      <c r="D528" s="224" t="s">
        <v>137</v>
      </c>
      <c r="E528" s="42"/>
      <c r="F528" s="225" t="s">
        <v>603</v>
      </c>
      <c r="G528" s="42"/>
      <c r="H528" s="42"/>
      <c r="I528" s="221"/>
      <c r="J528" s="42"/>
      <c r="K528" s="42"/>
      <c r="L528" s="46"/>
      <c r="M528" s="222"/>
      <c r="N528" s="223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137</v>
      </c>
      <c r="AU528" s="19" t="s">
        <v>87</v>
      </c>
    </row>
    <row r="529" s="16" customFormat="1">
      <c r="A529" s="16"/>
      <c r="B529" s="260"/>
      <c r="C529" s="261"/>
      <c r="D529" s="219" t="s">
        <v>139</v>
      </c>
      <c r="E529" s="262" t="s">
        <v>75</v>
      </c>
      <c r="F529" s="263" t="s">
        <v>604</v>
      </c>
      <c r="G529" s="261"/>
      <c r="H529" s="262" t="s">
        <v>75</v>
      </c>
      <c r="I529" s="264"/>
      <c r="J529" s="261"/>
      <c r="K529" s="261"/>
      <c r="L529" s="265"/>
      <c r="M529" s="266"/>
      <c r="N529" s="267"/>
      <c r="O529" s="267"/>
      <c r="P529" s="267"/>
      <c r="Q529" s="267"/>
      <c r="R529" s="267"/>
      <c r="S529" s="267"/>
      <c r="T529" s="268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T529" s="269" t="s">
        <v>139</v>
      </c>
      <c r="AU529" s="269" t="s">
        <v>87</v>
      </c>
      <c r="AV529" s="16" t="s">
        <v>85</v>
      </c>
      <c r="AW529" s="16" t="s">
        <v>38</v>
      </c>
      <c r="AX529" s="16" t="s">
        <v>77</v>
      </c>
      <c r="AY529" s="269" t="s">
        <v>126</v>
      </c>
    </row>
    <row r="530" s="13" customFormat="1">
      <c r="A530" s="13"/>
      <c r="B530" s="226"/>
      <c r="C530" s="227"/>
      <c r="D530" s="219" t="s">
        <v>139</v>
      </c>
      <c r="E530" s="228" t="s">
        <v>75</v>
      </c>
      <c r="F530" s="229" t="s">
        <v>822</v>
      </c>
      <c r="G530" s="227"/>
      <c r="H530" s="230">
        <v>29.326000000000001</v>
      </c>
      <c r="I530" s="231"/>
      <c r="J530" s="227"/>
      <c r="K530" s="227"/>
      <c r="L530" s="232"/>
      <c r="M530" s="233"/>
      <c r="N530" s="234"/>
      <c r="O530" s="234"/>
      <c r="P530" s="234"/>
      <c r="Q530" s="234"/>
      <c r="R530" s="234"/>
      <c r="S530" s="234"/>
      <c r="T530" s="23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6" t="s">
        <v>139</v>
      </c>
      <c r="AU530" s="236" t="s">
        <v>87</v>
      </c>
      <c r="AV530" s="13" t="s">
        <v>87</v>
      </c>
      <c r="AW530" s="13" t="s">
        <v>38</v>
      </c>
      <c r="AX530" s="13" t="s">
        <v>85</v>
      </c>
      <c r="AY530" s="236" t="s">
        <v>126</v>
      </c>
    </row>
    <row r="531" s="2" customFormat="1" ht="16.5" customHeight="1">
      <c r="A531" s="40"/>
      <c r="B531" s="41"/>
      <c r="C531" s="206" t="s">
        <v>823</v>
      </c>
      <c r="D531" s="206" t="s">
        <v>128</v>
      </c>
      <c r="E531" s="207" t="s">
        <v>607</v>
      </c>
      <c r="F531" s="208" t="s">
        <v>608</v>
      </c>
      <c r="G531" s="209" t="s">
        <v>326</v>
      </c>
      <c r="H531" s="210">
        <v>205.28200000000001</v>
      </c>
      <c r="I531" s="211"/>
      <c r="J531" s="212">
        <f>ROUND(I531*H531,2)</f>
        <v>0</v>
      </c>
      <c r="K531" s="208" t="s">
        <v>132</v>
      </c>
      <c r="L531" s="46"/>
      <c r="M531" s="213" t="s">
        <v>75</v>
      </c>
      <c r="N531" s="214" t="s">
        <v>47</v>
      </c>
      <c r="O531" s="86"/>
      <c r="P531" s="215">
        <f>O531*H531</f>
        <v>0</v>
      </c>
      <c r="Q531" s="215">
        <v>0</v>
      </c>
      <c r="R531" s="215">
        <f>Q531*H531</f>
        <v>0</v>
      </c>
      <c r="S531" s="215">
        <v>0</v>
      </c>
      <c r="T531" s="216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17" t="s">
        <v>133</v>
      </c>
      <c r="AT531" s="217" t="s">
        <v>128</v>
      </c>
      <c r="AU531" s="217" t="s">
        <v>87</v>
      </c>
      <c r="AY531" s="19" t="s">
        <v>126</v>
      </c>
      <c r="BE531" s="218">
        <f>IF(N531="základní",J531,0)</f>
        <v>0</v>
      </c>
      <c r="BF531" s="218">
        <f>IF(N531="snížená",J531,0)</f>
        <v>0</v>
      </c>
      <c r="BG531" s="218">
        <f>IF(N531="zákl. přenesená",J531,0)</f>
        <v>0</v>
      </c>
      <c r="BH531" s="218">
        <f>IF(N531="sníž. přenesená",J531,0)</f>
        <v>0</v>
      </c>
      <c r="BI531" s="218">
        <f>IF(N531="nulová",J531,0)</f>
        <v>0</v>
      </c>
      <c r="BJ531" s="19" t="s">
        <v>85</v>
      </c>
      <c r="BK531" s="218">
        <f>ROUND(I531*H531,2)</f>
        <v>0</v>
      </c>
      <c r="BL531" s="19" t="s">
        <v>133</v>
      </c>
      <c r="BM531" s="217" t="s">
        <v>824</v>
      </c>
    </row>
    <row r="532" s="2" customFormat="1">
      <c r="A532" s="40"/>
      <c r="B532" s="41"/>
      <c r="C532" s="42"/>
      <c r="D532" s="219" t="s">
        <v>135</v>
      </c>
      <c r="E532" s="42"/>
      <c r="F532" s="220" t="s">
        <v>610</v>
      </c>
      <c r="G532" s="42"/>
      <c r="H532" s="42"/>
      <c r="I532" s="221"/>
      <c r="J532" s="42"/>
      <c r="K532" s="42"/>
      <c r="L532" s="46"/>
      <c r="M532" s="222"/>
      <c r="N532" s="223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135</v>
      </c>
      <c r="AU532" s="19" t="s">
        <v>87</v>
      </c>
    </row>
    <row r="533" s="2" customFormat="1">
      <c r="A533" s="40"/>
      <c r="B533" s="41"/>
      <c r="C533" s="42"/>
      <c r="D533" s="224" t="s">
        <v>137</v>
      </c>
      <c r="E533" s="42"/>
      <c r="F533" s="225" t="s">
        <v>611</v>
      </c>
      <c r="G533" s="42"/>
      <c r="H533" s="42"/>
      <c r="I533" s="221"/>
      <c r="J533" s="42"/>
      <c r="K533" s="42"/>
      <c r="L533" s="46"/>
      <c r="M533" s="222"/>
      <c r="N533" s="223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137</v>
      </c>
      <c r="AU533" s="19" t="s">
        <v>87</v>
      </c>
    </row>
    <row r="534" s="13" customFormat="1">
      <c r="A534" s="13"/>
      <c r="B534" s="226"/>
      <c r="C534" s="227"/>
      <c r="D534" s="219" t="s">
        <v>139</v>
      </c>
      <c r="E534" s="228" t="s">
        <v>75</v>
      </c>
      <c r="F534" s="229" t="s">
        <v>825</v>
      </c>
      <c r="G534" s="227"/>
      <c r="H534" s="230">
        <v>205.28200000000001</v>
      </c>
      <c r="I534" s="231"/>
      <c r="J534" s="227"/>
      <c r="K534" s="227"/>
      <c r="L534" s="232"/>
      <c r="M534" s="233"/>
      <c r="N534" s="234"/>
      <c r="O534" s="234"/>
      <c r="P534" s="234"/>
      <c r="Q534" s="234"/>
      <c r="R534" s="234"/>
      <c r="S534" s="234"/>
      <c r="T534" s="235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6" t="s">
        <v>139</v>
      </c>
      <c r="AU534" s="236" t="s">
        <v>87</v>
      </c>
      <c r="AV534" s="13" t="s">
        <v>87</v>
      </c>
      <c r="AW534" s="13" t="s">
        <v>38</v>
      </c>
      <c r="AX534" s="13" t="s">
        <v>85</v>
      </c>
      <c r="AY534" s="236" t="s">
        <v>126</v>
      </c>
    </row>
    <row r="535" s="2" customFormat="1" ht="16.5" customHeight="1">
      <c r="A535" s="40"/>
      <c r="B535" s="41"/>
      <c r="C535" s="206" t="s">
        <v>826</v>
      </c>
      <c r="D535" s="206" t="s">
        <v>128</v>
      </c>
      <c r="E535" s="207" t="s">
        <v>614</v>
      </c>
      <c r="F535" s="208" t="s">
        <v>615</v>
      </c>
      <c r="G535" s="209" t="s">
        <v>326</v>
      </c>
      <c r="H535" s="210">
        <v>67.975999999999999</v>
      </c>
      <c r="I535" s="211"/>
      <c r="J535" s="212">
        <f>ROUND(I535*H535,2)</f>
        <v>0</v>
      </c>
      <c r="K535" s="208" t="s">
        <v>132</v>
      </c>
      <c r="L535" s="46"/>
      <c r="M535" s="213" t="s">
        <v>75</v>
      </c>
      <c r="N535" s="214" t="s">
        <v>47</v>
      </c>
      <c r="O535" s="86"/>
      <c r="P535" s="215">
        <f>O535*H535</f>
        <v>0</v>
      </c>
      <c r="Q535" s="215">
        <v>0</v>
      </c>
      <c r="R535" s="215">
        <f>Q535*H535</f>
        <v>0</v>
      </c>
      <c r="S535" s="215">
        <v>0</v>
      </c>
      <c r="T535" s="216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17" t="s">
        <v>133</v>
      </c>
      <c r="AT535" s="217" t="s">
        <v>128</v>
      </c>
      <c r="AU535" s="217" t="s">
        <v>87</v>
      </c>
      <c r="AY535" s="19" t="s">
        <v>126</v>
      </c>
      <c r="BE535" s="218">
        <f>IF(N535="základní",J535,0)</f>
        <v>0</v>
      </c>
      <c r="BF535" s="218">
        <f>IF(N535="snížená",J535,0)</f>
        <v>0</v>
      </c>
      <c r="BG535" s="218">
        <f>IF(N535="zákl. přenesená",J535,0)</f>
        <v>0</v>
      </c>
      <c r="BH535" s="218">
        <f>IF(N535="sníž. přenesená",J535,0)</f>
        <v>0</v>
      </c>
      <c r="BI535" s="218">
        <f>IF(N535="nulová",J535,0)</f>
        <v>0</v>
      </c>
      <c r="BJ535" s="19" t="s">
        <v>85</v>
      </c>
      <c r="BK535" s="218">
        <f>ROUND(I535*H535,2)</f>
        <v>0</v>
      </c>
      <c r="BL535" s="19" t="s">
        <v>133</v>
      </c>
      <c r="BM535" s="217" t="s">
        <v>827</v>
      </c>
    </row>
    <row r="536" s="2" customFormat="1">
      <c r="A536" s="40"/>
      <c r="B536" s="41"/>
      <c r="C536" s="42"/>
      <c r="D536" s="219" t="s">
        <v>135</v>
      </c>
      <c r="E536" s="42"/>
      <c r="F536" s="220" t="s">
        <v>617</v>
      </c>
      <c r="G536" s="42"/>
      <c r="H536" s="42"/>
      <c r="I536" s="221"/>
      <c r="J536" s="42"/>
      <c r="K536" s="42"/>
      <c r="L536" s="46"/>
      <c r="M536" s="222"/>
      <c r="N536" s="223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135</v>
      </c>
      <c r="AU536" s="19" t="s">
        <v>87</v>
      </c>
    </row>
    <row r="537" s="2" customFormat="1">
      <c r="A537" s="40"/>
      <c r="B537" s="41"/>
      <c r="C537" s="42"/>
      <c r="D537" s="224" t="s">
        <v>137</v>
      </c>
      <c r="E537" s="42"/>
      <c r="F537" s="225" t="s">
        <v>618</v>
      </c>
      <c r="G537" s="42"/>
      <c r="H537" s="42"/>
      <c r="I537" s="221"/>
      <c r="J537" s="42"/>
      <c r="K537" s="42"/>
      <c r="L537" s="46"/>
      <c r="M537" s="222"/>
      <c r="N537" s="223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137</v>
      </c>
      <c r="AU537" s="19" t="s">
        <v>87</v>
      </c>
    </row>
    <row r="538" s="16" customFormat="1">
      <c r="A538" s="16"/>
      <c r="B538" s="260"/>
      <c r="C538" s="261"/>
      <c r="D538" s="219" t="s">
        <v>139</v>
      </c>
      <c r="E538" s="262" t="s">
        <v>75</v>
      </c>
      <c r="F538" s="263" t="s">
        <v>604</v>
      </c>
      <c r="G538" s="261"/>
      <c r="H538" s="262" t="s">
        <v>75</v>
      </c>
      <c r="I538" s="264"/>
      <c r="J538" s="261"/>
      <c r="K538" s="261"/>
      <c r="L538" s="265"/>
      <c r="M538" s="266"/>
      <c r="N538" s="267"/>
      <c r="O538" s="267"/>
      <c r="P538" s="267"/>
      <c r="Q538" s="267"/>
      <c r="R538" s="267"/>
      <c r="S538" s="267"/>
      <c r="T538" s="268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T538" s="269" t="s">
        <v>139</v>
      </c>
      <c r="AU538" s="269" t="s">
        <v>87</v>
      </c>
      <c r="AV538" s="16" t="s">
        <v>85</v>
      </c>
      <c r="AW538" s="16" t="s">
        <v>38</v>
      </c>
      <c r="AX538" s="16" t="s">
        <v>77</v>
      </c>
      <c r="AY538" s="269" t="s">
        <v>126</v>
      </c>
    </row>
    <row r="539" s="13" customFormat="1">
      <c r="A539" s="13"/>
      <c r="B539" s="226"/>
      <c r="C539" s="227"/>
      <c r="D539" s="219" t="s">
        <v>139</v>
      </c>
      <c r="E539" s="228" t="s">
        <v>75</v>
      </c>
      <c r="F539" s="229" t="s">
        <v>828</v>
      </c>
      <c r="G539" s="227"/>
      <c r="H539" s="230">
        <v>16.689</v>
      </c>
      <c r="I539" s="231"/>
      <c r="J539" s="227"/>
      <c r="K539" s="227"/>
      <c r="L539" s="232"/>
      <c r="M539" s="233"/>
      <c r="N539" s="234"/>
      <c r="O539" s="234"/>
      <c r="P539" s="234"/>
      <c r="Q539" s="234"/>
      <c r="R539" s="234"/>
      <c r="S539" s="234"/>
      <c r="T539" s="235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6" t="s">
        <v>139</v>
      </c>
      <c r="AU539" s="236" t="s">
        <v>87</v>
      </c>
      <c r="AV539" s="13" t="s">
        <v>87</v>
      </c>
      <c r="AW539" s="13" t="s">
        <v>38</v>
      </c>
      <c r="AX539" s="13" t="s">
        <v>77</v>
      </c>
      <c r="AY539" s="236" t="s">
        <v>126</v>
      </c>
    </row>
    <row r="540" s="13" customFormat="1">
      <c r="A540" s="13"/>
      <c r="B540" s="226"/>
      <c r="C540" s="227"/>
      <c r="D540" s="219" t="s">
        <v>139</v>
      </c>
      <c r="E540" s="228" t="s">
        <v>75</v>
      </c>
      <c r="F540" s="229" t="s">
        <v>829</v>
      </c>
      <c r="G540" s="227"/>
      <c r="H540" s="230">
        <v>51.286999999999999</v>
      </c>
      <c r="I540" s="231"/>
      <c r="J540" s="227"/>
      <c r="K540" s="227"/>
      <c r="L540" s="232"/>
      <c r="M540" s="233"/>
      <c r="N540" s="234"/>
      <c r="O540" s="234"/>
      <c r="P540" s="234"/>
      <c r="Q540" s="234"/>
      <c r="R540" s="234"/>
      <c r="S540" s="234"/>
      <c r="T540" s="235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6" t="s">
        <v>139</v>
      </c>
      <c r="AU540" s="236" t="s">
        <v>87</v>
      </c>
      <c r="AV540" s="13" t="s">
        <v>87</v>
      </c>
      <c r="AW540" s="13" t="s">
        <v>38</v>
      </c>
      <c r="AX540" s="13" t="s">
        <v>77</v>
      </c>
      <c r="AY540" s="236" t="s">
        <v>126</v>
      </c>
    </row>
    <row r="541" s="14" customFormat="1">
      <c r="A541" s="14"/>
      <c r="B541" s="237"/>
      <c r="C541" s="238"/>
      <c r="D541" s="219" t="s">
        <v>139</v>
      </c>
      <c r="E541" s="239" t="s">
        <v>75</v>
      </c>
      <c r="F541" s="240" t="s">
        <v>142</v>
      </c>
      <c r="G541" s="238"/>
      <c r="H541" s="241">
        <v>67.975999999999999</v>
      </c>
      <c r="I541" s="242"/>
      <c r="J541" s="238"/>
      <c r="K541" s="238"/>
      <c r="L541" s="243"/>
      <c r="M541" s="244"/>
      <c r="N541" s="245"/>
      <c r="O541" s="245"/>
      <c r="P541" s="245"/>
      <c r="Q541" s="245"/>
      <c r="R541" s="245"/>
      <c r="S541" s="245"/>
      <c r="T541" s="246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7" t="s">
        <v>139</v>
      </c>
      <c r="AU541" s="247" t="s">
        <v>87</v>
      </c>
      <c r="AV541" s="14" t="s">
        <v>133</v>
      </c>
      <c r="AW541" s="14" t="s">
        <v>38</v>
      </c>
      <c r="AX541" s="14" t="s">
        <v>85</v>
      </c>
      <c r="AY541" s="247" t="s">
        <v>126</v>
      </c>
    </row>
    <row r="542" s="2" customFormat="1" ht="16.5" customHeight="1">
      <c r="A542" s="40"/>
      <c r="B542" s="41"/>
      <c r="C542" s="206" t="s">
        <v>830</v>
      </c>
      <c r="D542" s="206" t="s">
        <v>128</v>
      </c>
      <c r="E542" s="207" t="s">
        <v>622</v>
      </c>
      <c r="F542" s="208" t="s">
        <v>623</v>
      </c>
      <c r="G542" s="209" t="s">
        <v>326</v>
      </c>
      <c r="H542" s="210">
        <v>475.83199999999999</v>
      </c>
      <c r="I542" s="211"/>
      <c r="J542" s="212">
        <f>ROUND(I542*H542,2)</f>
        <v>0</v>
      </c>
      <c r="K542" s="208" t="s">
        <v>132</v>
      </c>
      <c r="L542" s="46"/>
      <c r="M542" s="213" t="s">
        <v>75</v>
      </c>
      <c r="N542" s="214" t="s">
        <v>47</v>
      </c>
      <c r="O542" s="86"/>
      <c r="P542" s="215">
        <f>O542*H542</f>
        <v>0</v>
      </c>
      <c r="Q542" s="215">
        <v>0</v>
      </c>
      <c r="R542" s="215">
        <f>Q542*H542</f>
        <v>0</v>
      </c>
      <c r="S542" s="215">
        <v>0</v>
      </c>
      <c r="T542" s="216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17" t="s">
        <v>133</v>
      </c>
      <c r="AT542" s="217" t="s">
        <v>128</v>
      </c>
      <c r="AU542" s="217" t="s">
        <v>87</v>
      </c>
      <c r="AY542" s="19" t="s">
        <v>126</v>
      </c>
      <c r="BE542" s="218">
        <f>IF(N542="základní",J542,0)</f>
        <v>0</v>
      </c>
      <c r="BF542" s="218">
        <f>IF(N542="snížená",J542,0)</f>
        <v>0</v>
      </c>
      <c r="BG542" s="218">
        <f>IF(N542="zákl. přenesená",J542,0)</f>
        <v>0</v>
      </c>
      <c r="BH542" s="218">
        <f>IF(N542="sníž. přenesená",J542,0)</f>
        <v>0</v>
      </c>
      <c r="BI542" s="218">
        <f>IF(N542="nulová",J542,0)</f>
        <v>0</v>
      </c>
      <c r="BJ542" s="19" t="s">
        <v>85</v>
      </c>
      <c r="BK542" s="218">
        <f>ROUND(I542*H542,2)</f>
        <v>0</v>
      </c>
      <c r="BL542" s="19" t="s">
        <v>133</v>
      </c>
      <c r="BM542" s="217" t="s">
        <v>831</v>
      </c>
    </row>
    <row r="543" s="2" customFormat="1">
      <c r="A543" s="40"/>
      <c r="B543" s="41"/>
      <c r="C543" s="42"/>
      <c r="D543" s="219" t="s">
        <v>135</v>
      </c>
      <c r="E543" s="42"/>
      <c r="F543" s="220" t="s">
        <v>610</v>
      </c>
      <c r="G543" s="42"/>
      <c r="H543" s="42"/>
      <c r="I543" s="221"/>
      <c r="J543" s="42"/>
      <c r="K543" s="42"/>
      <c r="L543" s="46"/>
      <c r="M543" s="222"/>
      <c r="N543" s="223"/>
      <c r="O543" s="86"/>
      <c r="P543" s="86"/>
      <c r="Q543" s="86"/>
      <c r="R543" s="86"/>
      <c r="S543" s="86"/>
      <c r="T543" s="87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135</v>
      </c>
      <c r="AU543" s="19" t="s">
        <v>87</v>
      </c>
    </row>
    <row r="544" s="2" customFormat="1">
      <c r="A544" s="40"/>
      <c r="B544" s="41"/>
      <c r="C544" s="42"/>
      <c r="D544" s="224" t="s">
        <v>137</v>
      </c>
      <c r="E544" s="42"/>
      <c r="F544" s="225" t="s">
        <v>625</v>
      </c>
      <c r="G544" s="42"/>
      <c r="H544" s="42"/>
      <c r="I544" s="221"/>
      <c r="J544" s="42"/>
      <c r="K544" s="42"/>
      <c r="L544" s="46"/>
      <c r="M544" s="222"/>
      <c r="N544" s="223"/>
      <c r="O544" s="86"/>
      <c r="P544" s="86"/>
      <c r="Q544" s="86"/>
      <c r="R544" s="86"/>
      <c r="S544" s="86"/>
      <c r="T544" s="87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T544" s="19" t="s">
        <v>137</v>
      </c>
      <c r="AU544" s="19" t="s">
        <v>87</v>
      </c>
    </row>
    <row r="545" s="16" customFormat="1">
      <c r="A545" s="16"/>
      <c r="B545" s="260"/>
      <c r="C545" s="261"/>
      <c r="D545" s="219" t="s">
        <v>139</v>
      </c>
      <c r="E545" s="262" t="s">
        <v>75</v>
      </c>
      <c r="F545" s="263" t="s">
        <v>626</v>
      </c>
      <c r="G545" s="261"/>
      <c r="H545" s="262" t="s">
        <v>75</v>
      </c>
      <c r="I545" s="264"/>
      <c r="J545" s="261"/>
      <c r="K545" s="261"/>
      <c r="L545" s="265"/>
      <c r="M545" s="266"/>
      <c r="N545" s="267"/>
      <c r="O545" s="267"/>
      <c r="P545" s="267"/>
      <c r="Q545" s="267"/>
      <c r="R545" s="267"/>
      <c r="S545" s="267"/>
      <c r="T545" s="268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T545" s="269" t="s">
        <v>139</v>
      </c>
      <c r="AU545" s="269" t="s">
        <v>87</v>
      </c>
      <c r="AV545" s="16" t="s">
        <v>85</v>
      </c>
      <c r="AW545" s="16" t="s">
        <v>38</v>
      </c>
      <c r="AX545" s="16" t="s">
        <v>77</v>
      </c>
      <c r="AY545" s="269" t="s">
        <v>126</v>
      </c>
    </row>
    <row r="546" s="13" customFormat="1">
      <c r="A546" s="13"/>
      <c r="B546" s="226"/>
      <c r="C546" s="227"/>
      <c r="D546" s="219" t="s">
        <v>139</v>
      </c>
      <c r="E546" s="228" t="s">
        <v>75</v>
      </c>
      <c r="F546" s="229" t="s">
        <v>832</v>
      </c>
      <c r="G546" s="227"/>
      <c r="H546" s="230">
        <v>116.82299999999999</v>
      </c>
      <c r="I546" s="231"/>
      <c r="J546" s="227"/>
      <c r="K546" s="227"/>
      <c r="L546" s="232"/>
      <c r="M546" s="233"/>
      <c r="N546" s="234"/>
      <c r="O546" s="234"/>
      <c r="P546" s="234"/>
      <c r="Q546" s="234"/>
      <c r="R546" s="234"/>
      <c r="S546" s="234"/>
      <c r="T546" s="235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6" t="s">
        <v>139</v>
      </c>
      <c r="AU546" s="236" t="s">
        <v>87</v>
      </c>
      <c r="AV546" s="13" t="s">
        <v>87</v>
      </c>
      <c r="AW546" s="13" t="s">
        <v>38</v>
      </c>
      <c r="AX546" s="13" t="s">
        <v>77</v>
      </c>
      <c r="AY546" s="236" t="s">
        <v>126</v>
      </c>
    </row>
    <row r="547" s="13" customFormat="1">
      <c r="A547" s="13"/>
      <c r="B547" s="226"/>
      <c r="C547" s="227"/>
      <c r="D547" s="219" t="s">
        <v>139</v>
      </c>
      <c r="E547" s="228" t="s">
        <v>75</v>
      </c>
      <c r="F547" s="229" t="s">
        <v>833</v>
      </c>
      <c r="G547" s="227"/>
      <c r="H547" s="230">
        <v>359.00900000000001</v>
      </c>
      <c r="I547" s="231"/>
      <c r="J547" s="227"/>
      <c r="K547" s="227"/>
      <c r="L547" s="232"/>
      <c r="M547" s="233"/>
      <c r="N547" s="234"/>
      <c r="O547" s="234"/>
      <c r="P547" s="234"/>
      <c r="Q547" s="234"/>
      <c r="R547" s="234"/>
      <c r="S547" s="234"/>
      <c r="T547" s="235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6" t="s">
        <v>139</v>
      </c>
      <c r="AU547" s="236" t="s">
        <v>87</v>
      </c>
      <c r="AV547" s="13" t="s">
        <v>87</v>
      </c>
      <c r="AW547" s="13" t="s">
        <v>38</v>
      </c>
      <c r="AX547" s="13" t="s">
        <v>77</v>
      </c>
      <c r="AY547" s="236" t="s">
        <v>126</v>
      </c>
    </row>
    <row r="548" s="15" customFormat="1">
      <c r="A548" s="15"/>
      <c r="B548" s="249"/>
      <c r="C548" s="250"/>
      <c r="D548" s="219" t="s">
        <v>139</v>
      </c>
      <c r="E548" s="251" t="s">
        <v>75</v>
      </c>
      <c r="F548" s="252" t="s">
        <v>191</v>
      </c>
      <c r="G548" s="250"/>
      <c r="H548" s="253">
        <v>475.83199999999999</v>
      </c>
      <c r="I548" s="254"/>
      <c r="J548" s="250"/>
      <c r="K548" s="250"/>
      <c r="L548" s="255"/>
      <c r="M548" s="256"/>
      <c r="N548" s="257"/>
      <c r="O548" s="257"/>
      <c r="P548" s="257"/>
      <c r="Q548" s="257"/>
      <c r="R548" s="257"/>
      <c r="S548" s="257"/>
      <c r="T548" s="258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59" t="s">
        <v>139</v>
      </c>
      <c r="AU548" s="259" t="s">
        <v>87</v>
      </c>
      <c r="AV548" s="15" t="s">
        <v>150</v>
      </c>
      <c r="AW548" s="15" t="s">
        <v>38</v>
      </c>
      <c r="AX548" s="15" t="s">
        <v>85</v>
      </c>
      <c r="AY548" s="259" t="s">
        <v>126</v>
      </c>
    </row>
    <row r="549" s="2" customFormat="1" ht="21.75" customHeight="1">
      <c r="A549" s="40"/>
      <c r="B549" s="41"/>
      <c r="C549" s="206" t="s">
        <v>834</v>
      </c>
      <c r="D549" s="206" t="s">
        <v>128</v>
      </c>
      <c r="E549" s="207" t="s">
        <v>636</v>
      </c>
      <c r="F549" s="208" t="s">
        <v>637</v>
      </c>
      <c r="G549" s="209" t="s">
        <v>326</v>
      </c>
      <c r="H549" s="210">
        <v>51.286999999999999</v>
      </c>
      <c r="I549" s="211"/>
      <c r="J549" s="212">
        <f>ROUND(I549*H549,2)</f>
        <v>0</v>
      </c>
      <c r="K549" s="208" t="s">
        <v>132</v>
      </c>
      <c r="L549" s="46"/>
      <c r="M549" s="213" t="s">
        <v>75</v>
      </c>
      <c r="N549" s="214" t="s">
        <v>47</v>
      </c>
      <c r="O549" s="86"/>
      <c r="P549" s="215">
        <f>O549*H549</f>
        <v>0</v>
      </c>
      <c r="Q549" s="215">
        <v>0</v>
      </c>
      <c r="R549" s="215">
        <f>Q549*H549</f>
        <v>0</v>
      </c>
      <c r="S549" s="215">
        <v>0</v>
      </c>
      <c r="T549" s="216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17" t="s">
        <v>133</v>
      </c>
      <c r="AT549" s="217" t="s">
        <v>128</v>
      </c>
      <c r="AU549" s="217" t="s">
        <v>87</v>
      </c>
      <c r="AY549" s="19" t="s">
        <v>126</v>
      </c>
      <c r="BE549" s="218">
        <f>IF(N549="základní",J549,0)</f>
        <v>0</v>
      </c>
      <c r="BF549" s="218">
        <f>IF(N549="snížená",J549,0)</f>
        <v>0</v>
      </c>
      <c r="BG549" s="218">
        <f>IF(N549="zákl. přenesená",J549,0)</f>
        <v>0</v>
      </c>
      <c r="BH549" s="218">
        <f>IF(N549="sníž. přenesená",J549,0)</f>
        <v>0</v>
      </c>
      <c r="BI549" s="218">
        <f>IF(N549="nulová",J549,0)</f>
        <v>0</v>
      </c>
      <c r="BJ549" s="19" t="s">
        <v>85</v>
      </c>
      <c r="BK549" s="218">
        <f>ROUND(I549*H549,2)</f>
        <v>0</v>
      </c>
      <c r="BL549" s="19" t="s">
        <v>133</v>
      </c>
      <c r="BM549" s="217" t="s">
        <v>835</v>
      </c>
    </row>
    <row r="550" s="2" customFormat="1">
      <c r="A550" s="40"/>
      <c r="B550" s="41"/>
      <c r="C550" s="42"/>
      <c r="D550" s="219" t="s">
        <v>135</v>
      </c>
      <c r="E550" s="42"/>
      <c r="F550" s="220" t="s">
        <v>639</v>
      </c>
      <c r="G550" s="42"/>
      <c r="H550" s="42"/>
      <c r="I550" s="221"/>
      <c r="J550" s="42"/>
      <c r="K550" s="42"/>
      <c r="L550" s="46"/>
      <c r="M550" s="222"/>
      <c r="N550" s="223"/>
      <c r="O550" s="86"/>
      <c r="P550" s="86"/>
      <c r="Q550" s="86"/>
      <c r="R550" s="86"/>
      <c r="S550" s="86"/>
      <c r="T550" s="87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9" t="s">
        <v>135</v>
      </c>
      <c r="AU550" s="19" t="s">
        <v>87</v>
      </c>
    </row>
    <row r="551" s="2" customFormat="1">
      <c r="A551" s="40"/>
      <c r="B551" s="41"/>
      <c r="C551" s="42"/>
      <c r="D551" s="224" t="s">
        <v>137</v>
      </c>
      <c r="E551" s="42"/>
      <c r="F551" s="225" t="s">
        <v>640</v>
      </c>
      <c r="G551" s="42"/>
      <c r="H551" s="42"/>
      <c r="I551" s="221"/>
      <c r="J551" s="42"/>
      <c r="K551" s="42"/>
      <c r="L551" s="46"/>
      <c r="M551" s="222"/>
      <c r="N551" s="223"/>
      <c r="O551" s="86"/>
      <c r="P551" s="86"/>
      <c r="Q551" s="86"/>
      <c r="R551" s="86"/>
      <c r="S551" s="86"/>
      <c r="T551" s="87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T551" s="19" t="s">
        <v>137</v>
      </c>
      <c r="AU551" s="19" t="s">
        <v>87</v>
      </c>
    </row>
    <row r="552" s="13" customFormat="1">
      <c r="A552" s="13"/>
      <c r="B552" s="226"/>
      <c r="C552" s="227"/>
      <c r="D552" s="219" t="s">
        <v>139</v>
      </c>
      <c r="E552" s="228" t="s">
        <v>75</v>
      </c>
      <c r="F552" s="229" t="s">
        <v>829</v>
      </c>
      <c r="G552" s="227"/>
      <c r="H552" s="230">
        <v>51.286999999999999</v>
      </c>
      <c r="I552" s="231"/>
      <c r="J552" s="227"/>
      <c r="K552" s="227"/>
      <c r="L552" s="232"/>
      <c r="M552" s="233"/>
      <c r="N552" s="234"/>
      <c r="O552" s="234"/>
      <c r="P552" s="234"/>
      <c r="Q552" s="234"/>
      <c r="R552" s="234"/>
      <c r="S552" s="234"/>
      <c r="T552" s="235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6" t="s">
        <v>139</v>
      </c>
      <c r="AU552" s="236" t="s">
        <v>87</v>
      </c>
      <c r="AV552" s="13" t="s">
        <v>87</v>
      </c>
      <c r="AW552" s="13" t="s">
        <v>38</v>
      </c>
      <c r="AX552" s="13" t="s">
        <v>85</v>
      </c>
      <c r="AY552" s="236" t="s">
        <v>126</v>
      </c>
    </row>
    <row r="553" s="2" customFormat="1" ht="21.75" customHeight="1">
      <c r="A553" s="40"/>
      <c r="B553" s="41"/>
      <c r="C553" s="206" t="s">
        <v>836</v>
      </c>
      <c r="D553" s="206" t="s">
        <v>128</v>
      </c>
      <c r="E553" s="207" t="s">
        <v>630</v>
      </c>
      <c r="F553" s="208" t="s">
        <v>631</v>
      </c>
      <c r="G553" s="209" t="s">
        <v>326</v>
      </c>
      <c r="H553" s="210">
        <v>16.689</v>
      </c>
      <c r="I553" s="211"/>
      <c r="J553" s="212">
        <f>ROUND(I553*H553,2)</f>
        <v>0</v>
      </c>
      <c r="K553" s="208" t="s">
        <v>132</v>
      </c>
      <c r="L553" s="46"/>
      <c r="M553" s="213" t="s">
        <v>75</v>
      </c>
      <c r="N553" s="214" t="s">
        <v>47</v>
      </c>
      <c r="O553" s="86"/>
      <c r="P553" s="215">
        <f>O553*H553</f>
        <v>0</v>
      </c>
      <c r="Q553" s="215">
        <v>0</v>
      </c>
      <c r="R553" s="215">
        <f>Q553*H553</f>
        <v>0</v>
      </c>
      <c r="S553" s="215">
        <v>0</v>
      </c>
      <c r="T553" s="216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17" t="s">
        <v>133</v>
      </c>
      <c r="AT553" s="217" t="s">
        <v>128</v>
      </c>
      <c r="AU553" s="217" t="s">
        <v>87</v>
      </c>
      <c r="AY553" s="19" t="s">
        <v>126</v>
      </c>
      <c r="BE553" s="218">
        <f>IF(N553="základní",J553,0)</f>
        <v>0</v>
      </c>
      <c r="BF553" s="218">
        <f>IF(N553="snížená",J553,0)</f>
        <v>0</v>
      </c>
      <c r="BG553" s="218">
        <f>IF(N553="zákl. přenesená",J553,0)</f>
        <v>0</v>
      </c>
      <c r="BH553" s="218">
        <f>IF(N553="sníž. přenesená",J553,0)</f>
        <v>0</v>
      </c>
      <c r="BI553" s="218">
        <f>IF(N553="nulová",J553,0)</f>
        <v>0</v>
      </c>
      <c r="BJ553" s="19" t="s">
        <v>85</v>
      </c>
      <c r="BK553" s="218">
        <f>ROUND(I553*H553,2)</f>
        <v>0</v>
      </c>
      <c r="BL553" s="19" t="s">
        <v>133</v>
      </c>
      <c r="BM553" s="217" t="s">
        <v>837</v>
      </c>
    </row>
    <row r="554" s="2" customFormat="1">
      <c r="A554" s="40"/>
      <c r="B554" s="41"/>
      <c r="C554" s="42"/>
      <c r="D554" s="219" t="s">
        <v>135</v>
      </c>
      <c r="E554" s="42"/>
      <c r="F554" s="220" t="s">
        <v>633</v>
      </c>
      <c r="G554" s="42"/>
      <c r="H554" s="42"/>
      <c r="I554" s="221"/>
      <c r="J554" s="42"/>
      <c r="K554" s="42"/>
      <c r="L554" s="46"/>
      <c r="M554" s="222"/>
      <c r="N554" s="223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135</v>
      </c>
      <c r="AU554" s="19" t="s">
        <v>87</v>
      </c>
    </row>
    <row r="555" s="2" customFormat="1">
      <c r="A555" s="40"/>
      <c r="B555" s="41"/>
      <c r="C555" s="42"/>
      <c r="D555" s="224" t="s">
        <v>137</v>
      </c>
      <c r="E555" s="42"/>
      <c r="F555" s="225" t="s">
        <v>634</v>
      </c>
      <c r="G555" s="42"/>
      <c r="H555" s="42"/>
      <c r="I555" s="221"/>
      <c r="J555" s="42"/>
      <c r="K555" s="42"/>
      <c r="L555" s="46"/>
      <c r="M555" s="222"/>
      <c r="N555" s="223"/>
      <c r="O555" s="86"/>
      <c r="P555" s="86"/>
      <c r="Q555" s="86"/>
      <c r="R555" s="86"/>
      <c r="S555" s="86"/>
      <c r="T555" s="87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T555" s="19" t="s">
        <v>137</v>
      </c>
      <c r="AU555" s="19" t="s">
        <v>87</v>
      </c>
    </row>
    <row r="556" s="13" customFormat="1">
      <c r="A556" s="13"/>
      <c r="B556" s="226"/>
      <c r="C556" s="227"/>
      <c r="D556" s="219" t="s">
        <v>139</v>
      </c>
      <c r="E556" s="228" t="s">
        <v>75</v>
      </c>
      <c r="F556" s="229" t="s">
        <v>828</v>
      </c>
      <c r="G556" s="227"/>
      <c r="H556" s="230">
        <v>16.689</v>
      </c>
      <c r="I556" s="231"/>
      <c r="J556" s="227"/>
      <c r="K556" s="227"/>
      <c r="L556" s="232"/>
      <c r="M556" s="233"/>
      <c r="N556" s="234"/>
      <c r="O556" s="234"/>
      <c r="P556" s="234"/>
      <c r="Q556" s="234"/>
      <c r="R556" s="234"/>
      <c r="S556" s="234"/>
      <c r="T556" s="235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6" t="s">
        <v>139</v>
      </c>
      <c r="AU556" s="236" t="s">
        <v>87</v>
      </c>
      <c r="AV556" s="13" t="s">
        <v>87</v>
      </c>
      <c r="AW556" s="13" t="s">
        <v>38</v>
      </c>
      <c r="AX556" s="13" t="s">
        <v>85</v>
      </c>
      <c r="AY556" s="236" t="s">
        <v>126</v>
      </c>
    </row>
    <row r="557" s="2" customFormat="1" ht="16.5" customHeight="1">
      <c r="A557" s="40"/>
      <c r="B557" s="41"/>
      <c r="C557" s="206" t="s">
        <v>838</v>
      </c>
      <c r="D557" s="206" t="s">
        <v>128</v>
      </c>
      <c r="E557" s="207" t="s">
        <v>642</v>
      </c>
      <c r="F557" s="208" t="s">
        <v>325</v>
      </c>
      <c r="G557" s="209" t="s">
        <v>326</v>
      </c>
      <c r="H557" s="210">
        <v>29.326000000000001</v>
      </c>
      <c r="I557" s="211"/>
      <c r="J557" s="212">
        <f>ROUND(I557*H557,2)</f>
        <v>0</v>
      </c>
      <c r="K557" s="208" t="s">
        <v>132</v>
      </c>
      <c r="L557" s="46"/>
      <c r="M557" s="213" t="s">
        <v>75</v>
      </c>
      <c r="N557" s="214" t="s">
        <v>47</v>
      </c>
      <c r="O557" s="86"/>
      <c r="P557" s="215">
        <f>O557*H557</f>
        <v>0</v>
      </c>
      <c r="Q557" s="215">
        <v>0</v>
      </c>
      <c r="R557" s="215">
        <f>Q557*H557</f>
        <v>0</v>
      </c>
      <c r="S557" s="215">
        <v>0</v>
      </c>
      <c r="T557" s="216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17" t="s">
        <v>133</v>
      </c>
      <c r="AT557" s="217" t="s">
        <v>128</v>
      </c>
      <c r="AU557" s="217" t="s">
        <v>87</v>
      </c>
      <c r="AY557" s="19" t="s">
        <v>126</v>
      </c>
      <c r="BE557" s="218">
        <f>IF(N557="základní",J557,0)</f>
        <v>0</v>
      </c>
      <c r="BF557" s="218">
        <f>IF(N557="snížená",J557,0)</f>
        <v>0</v>
      </c>
      <c r="BG557" s="218">
        <f>IF(N557="zákl. přenesená",J557,0)</f>
        <v>0</v>
      </c>
      <c r="BH557" s="218">
        <f>IF(N557="sníž. přenesená",J557,0)</f>
        <v>0</v>
      </c>
      <c r="BI557" s="218">
        <f>IF(N557="nulová",J557,0)</f>
        <v>0</v>
      </c>
      <c r="BJ557" s="19" t="s">
        <v>85</v>
      </c>
      <c r="BK557" s="218">
        <f>ROUND(I557*H557,2)</f>
        <v>0</v>
      </c>
      <c r="BL557" s="19" t="s">
        <v>133</v>
      </c>
      <c r="BM557" s="217" t="s">
        <v>839</v>
      </c>
    </row>
    <row r="558" s="2" customFormat="1">
      <c r="A558" s="40"/>
      <c r="B558" s="41"/>
      <c r="C558" s="42"/>
      <c r="D558" s="219" t="s">
        <v>135</v>
      </c>
      <c r="E558" s="42"/>
      <c r="F558" s="220" t="s">
        <v>328</v>
      </c>
      <c r="G558" s="42"/>
      <c r="H558" s="42"/>
      <c r="I558" s="221"/>
      <c r="J558" s="42"/>
      <c r="K558" s="42"/>
      <c r="L558" s="46"/>
      <c r="M558" s="222"/>
      <c r="N558" s="223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135</v>
      </c>
      <c r="AU558" s="19" t="s">
        <v>87</v>
      </c>
    </row>
    <row r="559" s="2" customFormat="1">
      <c r="A559" s="40"/>
      <c r="B559" s="41"/>
      <c r="C559" s="42"/>
      <c r="D559" s="224" t="s">
        <v>137</v>
      </c>
      <c r="E559" s="42"/>
      <c r="F559" s="225" t="s">
        <v>644</v>
      </c>
      <c r="G559" s="42"/>
      <c r="H559" s="42"/>
      <c r="I559" s="221"/>
      <c r="J559" s="42"/>
      <c r="K559" s="42"/>
      <c r="L559" s="46"/>
      <c r="M559" s="222"/>
      <c r="N559" s="223"/>
      <c r="O559" s="86"/>
      <c r="P559" s="86"/>
      <c r="Q559" s="86"/>
      <c r="R559" s="86"/>
      <c r="S559" s="86"/>
      <c r="T559" s="87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T559" s="19" t="s">
        <v>137</v>
      </c>
      <c r="AU559" s="19" t="s">
        <v>87</v>
      </c>
    </row>
    <row r="560" s="13" customFormat="1">
      <c r="A560" s="13"/>
      <c r="B560" s="226"/>
      <c r="C560" s="227"/>
      <c r="D560" s="219" t="s">
        <v>139</v>
      </c>
      <c r="E560" s="228" t="s">
        <v>75</v>
      </c>
      <c r="F560" s="229" t="s">
        <v>822</v>
      </c>
      <c r="G560" s="227"/>
      <c r="H560" s="230">
        <v>29.326000000000001</v>
      </c>
      <c r="I560" s="231"/>
      <c r="J560" s="227"/>
      <c r="K560" s="227"/>
      <c r="L560" s="232"/>
      <c r="M560" s="233"/>
      <c r="N560" s="234"/>
      <c r="O560" s="234"/>
      <c r="P560" s="234"/>
      <c r="Q560" s="234"/>
      <c r="R560" s="234"/>
      <c r="S560" s="234"/>
      <c r="T560" s="23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6" t="s">
        <v>139</v>
      </c>
      <c r="AU560" s="236" t="s">
        <v>87</v>
      </c>
      <c r="AV560" s="13" t="s">
        <v>87</v>
      </c>
      <c r="AW560" s="13" t="s">
        <v>38</v>
      </c>
      <c r="AX560" s="13" t="s">
        <v>85</v>
      </c>
      <c r="AY560" s="236" t="s">
        <v>126</v>
      </c>
    </row>
    <row r="561" s="12" customFormat="1" ht="22.8" customHeight="1">
      <c r="A561" s="12"/>
      <c r="B561" s="190"/>
      <c r="C561" s="191"/>
      <c r="D561" s="192" t="s">
        <v>76</v>
      </c>
      <c r="E561" s="204" t="s">
        <v>645</v>
      </c>
      <c r="F561" s="204" t="s">
        <v>646</v>
      </c>
      <c r="G561" s="191"/>
      <c r="H561" s="191"/>
      <c r="I561" s="194"/>
      <c r="J561" s="205">
        <f>BK561</f>
        <v>0</v>
      </c>
      <c r="K561" s="191"/>
      <c r="L561" s="196"/>
      <c r="M561" s="197"/>
      <c r="N561" s="198"/>
      <c r="O561" s="198"/>
      <c r="P561" s="199">
        <f>SUM(P562:P565)</f>
        <v>0</v>
      </c>
      <c r="Q561" s="198"/>
      <c r="R561" s="199">
        <f>SUM(R562:R565)</f>
        <v>0</v>
      </c>
      <c r="S561" s="198"/>
      <c r="T561" s="200">
        <f>SUM(T562:T565)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201" t="s">
        <v>85</v>
      </c>
      <c r="AT561" s="202" t="s">
        <v>76</v>
      </c>
      <c r="AU561" s="202" t="s">
        <v>85</v>
      </c>
      <c r="AY561" s="201" t="s">
        <v>126</v>
      </c>
      <c r="BK561" s="203">
        <f>SUM(BK562:BK565)</f>
        <v>0</v>
      </c>
    </row>
    <row r="562" s="2" customFormat="1" ht="16.5" customHeight="1">
      <c r="A562" s="40"/>
      <c r="B562" s="41"/>
      <c r="C562" s="206" t="s">
        <v>840</v>
      </c>
      <c r="D562" s="206" t="s">
        <v>128</v>
      </c>
      <c r="E562" s="207" t="s">
        <v>648</v>
      </c>
      <c r="F562" s="208" t="s">
        <v>649</v>
      </c>
      <c r="G562" s="209" t="s">
        <v>326</v>
      </c>
      <c r="H562" s="210">
        <v>28.216999999999999</v>
      </c>
      <c r="I562" s="211"/>
      <c r="J562" s="212">
        <f>ROUND(I562*H562,2)</f>
        <v>0</v>
      </c>
      <c r="K562" s="208" t="s">
        <v>132</v>
      </c>
      <c r="L562" s="46"/>
      <c r="M562" s="213" t="s">
        <v>75</v>
      </c>
      <c r="N562" s="214" t="s">
        <v>47</v>
      </c>
      <c r="O562" s="86"/>
      <c r="P562" s="215">
        <f>O562*H562</f>
        <v>0</v>
      </c>
      <c r="Q562" s="215">
        <v>0</v>
      </c>
      <c r="R562" s="215">
        <f>Q562*H562</f>
        <v>0</v>
      </c>
      <c r="S562" s="215">
        <v>0</v>
      </c>
      <c r="T562" s="216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17" t="s">
        <v>133</v>
      </c>
      <c r="AT562" s="217" t="s">
        <v>128</v>
      </c>
      <c r="AU562" s="217" t="s">
        <v>87</v>
      </c>
      <c r="AY562" s="19" t="s">
        <v>126</v>
      </c>
      <c r="BE562" s="218">
        <f>IF(N562="základní",J562,0)</f>
        <v>0</v>
      </c>
      <c r="BF562" s="218">
        <f>IF(N562="snížená",J562,0)</f>
        <v>0</v>
      </c>
      <c r="BG562" s="218">
        <f>IF(N562="zákl. přenesená",J562,0)</f>
        <v>0</v>
      </c>
      <c r="BH562" s="218">
        <f>IF(N562="sníž. přenesená",J562,0)</f>
        <v>0</v>
      </c>
      <c r="BI562" s="218">
        <f>IF(N562="nulová",J562,0)</f>
        <v>0</v>
      </c>
      <c r="BJ562" s="19" t="s">
        <v>85</v>
      </c>
      <c r="BK562" s="218">
        <f>ROUND(I562*H562,2)</f>
        <v>0</v>
      </c>
      <c r="BL562" s="19" t="s">
        <v>133</v>
      </c>
      <c r="BM562" s="217" t="s">
        <v>841</v>
      </c>
    </row>
    <row r="563" s="2" customFormat="1">
      <c r="A563" s="40"/>
      <c r="B563" s="41"/>
      <c r="C563" s="42"/>
      <c r="D563" s="219" t="s">
        <v>135</v>
      </c>
      <c r="E563" s="42"/>
      <c r="F563" s="220" t="s">
        <v>651</v>
      </c>
      <c r="G563" s="42"/>
      <c r="H563" s="42"/>
      <c r="I563" s="221"/>
      <c r="J563" s="42"/>
      <c r="K563" s="42"/>
      <c r="L563" s="46"/>
      <c r="M563" s="222"/>
      <c r="N563" s="223"/>
      <c r="O563" s="86"/>
      <c r="P563" s="86"/>
      <c r="Q563" s="86"/>
      <c r="R563" s="86"/>
      <c r="S563" s="86"/>
      <c r="T563" s="87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9" t="s">
        <v>135</v>
      </c>
      <c r="AU563" s="19" t="s">
        <v>87</v>
      </c>
    </row>
    <row r="564" s="2" customFormat="1">
      <c r="A564" s="40"/>
      <c r="B564" s="41"/>
      <c r="C564" s="42"/>
      <c r="D564" s="224" t="s">
        <v>137</v>
      </c>
      <c r="E564" s="42"/>
      <c r="F564" s="225" t="s">
        <v>652</v>
      </c>
      <c r="G564" s="42"/>
      <c r="H564" s="42"/>
      <c r="I564" s="221"/>
      <c r="J564" s="42"/>
      <c r="K564" s="42"/>
      <c r="L564" s="46"/>
      <c r="M564" s="222"/>
      <c r="N564" s="223"/>
      <c r="O564" s="86"/>
      <c r="P564" s="86"/>
      <c r="Q564" s="86"/>
      <c r="R564" s="86"/>
      <c r="S564" s="86"/>
      <c r="T564" s="87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137</v>
      </c>
      <c r="AU564" s="19" t="s">
        <v>87</v>
      </c>
    </row>
    <row r="565" s="2" customFormat="1">
      <c r="A565" s="40"/>
      <c r="B565" s="41"/>
      <c r="C565" s="42"/>
      <c r="D565" s="219" t="s">
        <v>169</v>
      </c>
      <c r="E565" s="42"/>
      <c r="F565" s="248" t="s">
        <v>653</v>
      </c>
      <c r="G565" s="42"/>
      <c r="H565" s="42"/>
      <c r="I565" s="221"/>
      <c r="J565" s="42"/>
      <c r="K565" s="42"/>
      <c r="L565" s="46"/>
      <c r="M565" s="280"/>
      <c r="N565" s="281"/>
      <c r="O565" s="282"/>
      <c r="P565" s="282"/>
      <c r="Q565" s="282"/>
      <c r="R565" s="282"/>
      <c r="S565" s="282"/>
      <c r="T565" s="283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T565" s="19" t="s">
        <v>169</v>
      </c>
      <c r="AU565" s="19" t="s">
        <v>87</v>
      </c>
    </row>
    <row r="566" s="2" customFormat="1" ht="6.96" customHeight="1">
      <c r="A566" s="40"/>
      <c r="B566" s="61"/>
      <c r="C566" s="62"/>
      <c r="D566" s="62"/>
      <c r="E566" s="62"/>
      <c r="F566" s="62"/>
      <c r="G566" s="62"/>
      <c r="H566" s="62"/>
      <c r="I566" s="62"/>
      <c r="J566" s="62"/>
      <c r="K566" s="62"/>
      <c r="L566" s="46"/>
      <c r="M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</row>
  </sheetData>
  <sheetProtection sheet="1" autoFilter="0" formatColumns="0" formatRows="0" objects="1" scenarios="1" spinCount="100000" saltValue="D/Jr7tS20Cmu2p+FGEdqEjqQcxa8Lrim183twjfdDeZc+rjVQqo8BNOcEtmZrSqZJ3XvxfGRpdMgfOcKFmGy4A==" hashValue="7gTgfJIJyfqZLzcbB52EM+3zXA56upk5C7tBxoiBwDxv/RhXJBXcCym1h3wyjU8VYHZARrfE71kTm8LPT+mioA==" algorithmName="SHA-512" password="CC35"/>
  <autoFilter ref="C88:K565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1_02/113107322"/>
    <hyperlink ref="F100" r:id="rId2" display="https://podminky.urs.cz/item/CS_URS_2021_02/113107323"/>
    <hyperlink ref="F104" r:id="rId3" display="https://podminky.urs.cz/item/CS_URS_2021_02/113107341"/>
    <hyperlink ref="F110" r:id="rId4" display="https://podminky.urs.cz/item/CS_URS_2021_02/113107342"/>
    <hyperlink ref="F119" r:id="rId5" display="https://podminky.urs.cz/item/CS_URS_2021_02/119001401"/>
    <hyperlink ref="F123" r:id="rId6" display="https://podminky.urs.cz/item/CS_URS_2021_02/119001405"/>
    <hyperlink ref="F126" r:id="rId7" display="https://podminky.urs.cz/item/CS_URS_2021_02/119001421"/>
    <hyperlink ref="F129" r:id="rId8" display="https://podminky.urs.cz/item/CS_URS_2021_02/132212111"/>
    <hyperlink ref="F140" r:id="rId9" display="https://podminky.urs.cz/item/CS_URS_2021_02/132212211"/>
    <hyperlink ref="F149" r:id="rId10" display="https://podminky.urs.cz/item/CS_URS_2021_02/132254102"/>
    <hyperlink ref="F160" r:id="rId11" display="https://podminky.urs.cz/item/CS_URS_2021_02/132254201"/>
    <hyperlink ref="F169" r:id="rId12" display="https://podminky.urs.cz/item/CS_URS_2021_02/132312111"/>
    <hyperlink ref="F180" r:id="rId13" display="https://podminky.urs.cz/item/CS_URS_2021_02/132312211"/>
    <hyperlink ref="F189" r:id="rId14" display="https://podminky.urs.cz/item/CS_URS_2021_02/132354102"/>
    <hyperlink ref="F200" r:id="rId15" display="https://podminky.urs.cz/item/CS_URS_2021_02/132354201"/>
    <hyperlink ref="F209" r:id="rId16" display="https://podminky.urs.cz/item/CS_URS_2021_02/132412111"/>
    <hyperlink ref="F220" r:id="rId17" display="https://podminky.urs.cz/item/CS_URS_2021_02/132412211"/>
    <hyperlink ref="F229" r:id="rId18" display="https://podminky.urs.cz/item/CS_URS_2021_02/132454101"/>
    <hyperlink ref="F240" r:id="rId19" display="https://podminky.urs.cz/item/CS_URS_2021_02/132454201"/>
    <hyperlink ref="F249" r:id="rId20" display="https://podminky.urs.cz/item/CS_URS_2021_02/151101101"/>
    <hyperlink ref="F253" r:id="rId21" display="https://podminky.urs.cz/item/CS_URS_2021_02/151101102"/>
    <hyperlink ref="F258" r:id="rId22" display="https://podminky.urs.cz/item/CS_URS_2021_02/151101111"/>
    <hyperlink ref="F261" r:id="rId23" display="https://podminky.urs.cz/item/CS_URS_2021_02/151101112"/>
    <hyperlink ref="F264" r:id="rId24" display="https://podminky.urs.cz/item/CS_URS_2021_02/162351123"/>
    <hyperlink ref="F272" r:id="rId25" display="https://podminky.urs.cz/item/CS_URS_2021_02/162751115"/>
    <hyperlink ref="F288" r:id="rId26" display="https://podminky.urs.cz/item/CS_URS_2021_02/162751135"/>
    <hyperlink ref="F305" r:id="rId27" display="https://podminky.urs.cz/item/CS_URS_2021_02/167151102"/>
    <hyperlink ref="F309" r:id="rId28" display="https://podminky.urs.cz/item/CS_URS_2021_02/171151103"/>
    <hyperlink ref="F314" r:id="rId29" display="https://podminky.urs.cz/item/CS_URS_2021_02/1712012-kam"/>
    <hyperlink ref="F319" r:id="rId30" display="https://podminky.urs.cz/item/CS_URS_2021_02/171251201"/>
    <hyperlink ref="F323" r:id="rId31" display="https://podminky.urs.cz/item/CS_URS_2021_02/174101101"/>
    <hyperlink ref="F343" r:id="rId32" display="https://podminky.urs.cz/item/CS_URS_2021_02/58344171"/>
    <hyperlink ref="F347" r:id="rId33" display="https://podminky.urs.cz/item/CS_URS_2021_02/174151101"/>
    <hyperlink ref="F350" r:id="rId34" display="https://podminky.urs.cz/item/CS_URS_2021_02/175151101"/>
    <hyperlink ref="F358" r:id="rId35" display="https://podminky.urs.cz/item/CS_URS_2021_02/583373030"/>
    <hyperlink ref="F365" r:id="rId36" display="https://podminky.urs.cz/item/CS_URS_2021_02/212751101"/>
    <hyperlink ref="F373" r:id="rId37" display="https://podminky.urs.cz/item/CS_URS_2021_02/359901111"/>
    <hyperlink ref="F381" r:id="rId38" display="https://podminky.urs.cz/item/CS_URS_2021_02/451541111"/>
    <hyperlink ref="F387" r:id="rId39" display="https://podminky.urs.cz/item/CS_URS_2021_02/452312131"/>
    <hyperlink ref="F396" r:id="rId40" display="https://podminky.urs.cz/item/CS_URS_2021_02/452321131"/>
    <hyperlink ref="F402" r:id="rId41" display="https://podminky.urs.cz/item/CS_URS_2021_02/452351101.1"/>
    <hyperlink ref="F409" r:id="rId42" display="https://podminky.urs.cz/item/CS_URS_2021_02/452368211"/>
    <hyperlink ref="F414" r:id="rId43" display="https://podminky.urs.cz/item/CS_URS_2021_02/564782111"/>
    <hyperlink ref="F418" r:id="rId44" display="https://podminky.urs.cz/item/CS_URS_2021_02/564861111"/>
    <hyperlink ref="F424" r:id="rId45" display="https://podminky.urs.cz/item/CS_URS_2021_02/564871116"/>
    <hyperlink ref="F428" r:id="rId46" display="https://podminky.urs.cz/item/CS_URS_2021_02/564911511"/>
    <hyperlink ref="F432" r:id="rId47" display="https://podminky.urs.cz/item/CS_URS_2021_02/565155111"/>
    <hyperlink ref="F436" r:id="rId48" display="https://podminky.urs.cz/item/CS_URS_2021_02/567122112"/>
    <hyperlink ref="F440" r:id="rId49" display="https://podminky.urs.cz/item/CS_URS_2021_02/573211112"/>
    <hyperlink ref="F446" r:id="rId50" display="https://podminky.urs.cz/item/CS_URS_2021_02/577134131"/>
    <hyperlink ref="F450" r:id="rId51" display="https://podminky.urs.cz/item/CS_URS_2021_02/577143121"/>
    <hyperlink ref="F455" r:id="rId52" display="https://podminky.urs.cz/item/CS_URS_2021_02/831312121"/>
    <hyperlink ref="F459" r:id="rId53" display="https://podminky.urs.cz/item/CS_URS_2021_02/59710675"/>
    <hyperlink ref="F464" r:id="rId54" display="https://podminky.urs.cz/item/CS_URS_2021_02/831352121"/>
    <hyperlink ref="F467" r:id="rId55" display="https://podminky.urs.cz/item/CS_URS_2021_02/59710703"/>
    <hyperlink ref="F471" r:id="rId56" display="https://podminky.urs.cz/item/CS_URS_2021_02/877315211"/>
    <hyperlink ref="F474" r:id="rId57" display="https://podminky.urs.cz/item/CS_URS_2021_02/28611528"/>
    <hyperlink ref="F477" r:id="rId58" display="https://podminky.urs.cz/item/CS_URS_2021_02/877355211"/>
    <hyperlink ref="F480" r:id="rId59" display="https://podminky.urs.cz/item/CS_URS_2021_02/28611530"/>
    <hyperlink ref="F483" r:id="rId60" display="https://podminky.urs.cz/item/CS_URS_2021_02/892312121"/>
    <hyperlink ref="F487" r:id="rId61" display="https://podminky.urs.cz/item/CS_URS_2021_02/892352121"/>
    <hyperlink ref="F490" r:id="rId62" display="https://podminky.urs.cz/item/CS_URS_2021_02/894812001"/>
    <hyperlink ref="F493" r:id="rId63" display="https://podminky.urs.cz/item/CS_URS_2021_02/894812006"/>
    <hyperlink ref="F496" r:id="rId64" display="https://podminky.urs.cz/item/CS_URS_2021_02/894812033"/>
    <hyperlink ref="F499" r:id="rId65" display="https://podminky.urs.cz/item/CS_URS_2021_02/894812041"/>
    <hyperlink ref="F502" r:id="rId66" display="https://podminky.urs.cz/item/CS_URS_2021_02/894812063"/>
    <hyperlink ref="F508" r:id="rId67" display="https://podminky.urs.cz/item/CS_URS_2021_02/919112232"/>
    <hyperlink ref="F514" r:id="rId68" display="https://podminky.urs.cz/item/CS_URS_2021_02/919121131"/>
    <hyperlink ref="F517" r:id="rId69" display="https://podminky.urs.cz/item/CS_URS_2021_02/919735111"/>
    <hyperlink ref="F523" r:id="rId70" display="https://podminky.urs.cz/item/CS_URS_2021_02/919735112"/>
    <hyperlink ref="F528" r:id="rId71" display="https://podminky.urs.cz/item/CS_URS_2021_02/997221551"/>
    <hyperlink ref="F533" r:id="rId72" display="https://podminky.urs.cz/item/CS_URS_2021_02/997221559"/>
    <hyperlink ref="F537" r:id="rId73" display="https://podminky.urs.cz/item/CS_URS_2021_02/997221561"/>
    <hyperlink ref="F544" r:id="rId74" display="https://podminky.urs.cz/item/CS_URS_2021_02/997221569"/>
    <hyperlink ref="F551" r:id="rId75" display="https://podminky.urs.cz/item/CS_URS_2021_02/9972216-asf"/>
    <hyperlink ref="F555" r:id="rId76" display="https://podminky.urs.cz/item/CS_URS_2021_02/9972216-bet"/>
    <hyperlink ref="F559" r:id="rId77" display="https://podminky.urs.cz/item/CS_URS_2021_02/9972216-kam"/>
    <hyperlink ref="F564" r:id="rId78" display="https://podminky.urs.cz/item/CS_URS_2021_02/99827510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79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87</v>
      </c>
    </row>
    <row r="4" s="1" customFormat="1" ht="24.96" customHeight="1">
      <c r="B4" s="22"/>
      <c r="D4" s="132" t="s">
        <v>94</v>
      </c>
      <c r="L4" s="22"/>
      <c r="M4" s="13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34" t="s">
        <v>16</v>
      </c>
      <c r="L6" s="22"/>
    </row>
    <row r="7" s="1" customFormat="1" ht="16.5" customHeight="1">
      <c r="B7" s="22"/>
      <c r="E7" s="135" t="str">
        <f>'Rekapitulace stavby'!K6</f>
        <v>Volgogradská ulice, Liberec, Prodloužení splaškové kanalizace</v>
      </c>
      <c r="F7" s="134"/>
      <c r="G7" s="134"/>
      <c r="H7" s="134"/>
      <c r="L7" s="22"/>
    </row>
    <row r="8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842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75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21. 10. 2021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">
        <v>28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34" t="s">
        <v>30</v>
      </c>
      <c r="J15" s="138" t="s">
        <v>31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32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30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34</v>
      </c>
      <c r="E20" s="40"/>
      <c r="F20" s="40"/>
      <c r="G20" s="40"/>
      <c r="H20" s="40"/>
      <c r="I20" s="134" t="s">
        <v>27</v>
      </c>
      <c r="J20" s="138" t="s">
        <v>35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36</v>
      </c>
      <c r="F21" s="40"/>
      <c r="G21" s="40"/>
      <c r="H21" s="40"/>
      <c r="I21" s="134" t="s">
        <v>30</v>
      </c>
      <c r="J21" s="138" t="s">
        <v>37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39</v>
      </c>
      <c r="E23" s="40"/>
      <c r="F23" s="40"/>
      <c r="G23" s="40"/>
      <c r="H23" s="40"/>
      <c r="I23" s="134" t="s">
        <v>27</v>
      </c>
      <c r="J23" s="138" t="s">
        <v>35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36</v>
      </c>
      <c r="F24" s="40"/>
      <c r="G24" s="40"/>
      <c r="H24" s="40"/>
      <c r="I24" s="134" t="s">
        <v>30</v>
      </c>
      <c r="J24" s="138" t="s">
        <v>37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0"/>
      <c r="B27" s="141"/>
      <c r="C27" s="140"/>
      <c r="D27" s="140"/>
      <c r="E27" s="142" t="s">
        <v>75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ROUND(J86,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ROUND((SUM(BE86:BE123)),  2)</f>
        <v>0</v>
      </c>
      <c r="G33" s="40"/>
      <c r="H33" s="40"/>
      <c r="I33" s="150">
        <v>0.20999999999999999</v>
      </c>
      <c r="J33" s="149">
        <f>ROUND(((SUM(BE86:BE123))*I33),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48</v>
      </c>
      <c r="F34" s="149">
        <f>ROUND((SUM(BF86:BF123)),  2)</f>
        <v>0</v>
      </c>
      <c r="G34" s="40"/>
      <c r="H34" s="40"/>
      <c r="I34" s="150">
        <v>0.14999999999999999</v>
      </c>
      <c r="J34" s="149">
        <f>ROUND(((SUM(BF86:BF123))*I34),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49</v>
      </c>
      <c r="F35" s="149">
        <f>ROUND((SUM(BG86:BG123)),  2)</f>
        <v>0</v>
      </c>
      <c r="G35" s="40"/>
      <c r="H35" s="40"/>
      <c r="I35" s="150">
        <v>0.20999999999999999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50</v>
      </c>
      <c r="F36" s="149">
        <f>ROUND((SUM(BH86:BH123)),  2)</f>
        <v>0</v>
      </c>
      <c r="G36" s="40"/>
      <c r="H36" s="40"/>
      <c r="I36" s="150">
        <v>0.14999999999999999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51</v>
      </c>
      <c r="F37" s="149">
        <f>ROUND((SUM(BI86:BI123)),  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97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2" t="str">
        <f>E7</f>
        <v>Volgogradská ulice, Liberec, Prodloužení splaškové kanalizace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03 - VRN -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22</v>
      </c>
      <c r="D52" s="42"/>
      <c r="E52" s="42"/>
      <c r="F52" s="29" t="str">
        <f>F12</f>
        <v>Liberec</v>
      </c>
      <c r="G52" s="42"/>
      <c r="H52" s="42"/>
      <c r="I52" s="34" t="s">
        <v>24</v>
      </c>
      <c r="J52" s="74" t="str">
        <f>IF(J12="","",J12)</f>
        <v>21. 10. 2021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Statutární město Liberec</v>
      </c>
      <c r="G54" s="42"/>
      <c r="H54" s="42"/>
      <c r="I54" s="34" t="s">
        <v>34</v>
      </c>
      <c r="J54" s="38" t="str">
        <f>E21</f>
        <v>SNOWPLAN,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25.6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SNOWPLAN, spol. s 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3" t="s">
        <v>98</v>
      </c>
      <c r="D57" s="164"/>
      <c r="E57" s="164"/>
      <c r="F57" s="164"/>
      <c r="G57" s="164"/>
      <c r="H57" s="164"/>
      <c r="I57" s="164"/>
      <c r="J57" s="165" t="s">
        <v>99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100</v>
      </c>
    </row>
    <row r="60" s="9" customFormat="1" ht="24.96" customHeight="1">
      <c r="A60" s="9"/>
      <c r="B60" s="167"/>
      <c r="C60" s="168"/>
      <c r="D60" s="169" t="s">
        <v>92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3"/>
      <c r="C61" s="174"/>
      <c r="D61" s="175" t="s">
        <v>843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3"/>
      <c r="C62" s="174"/>
      <c r="D62" s="175" t="s">
        <v>844</v>
      </c>
      <c r="E62" s="176"/>
      <c r="F62" s="176"/>
      <c r="G62" s="176"/>
      <c r="H62" s="176"/>
      <c r="I62" s="176"/>
      <c r="J62" s="177">
        <f>J93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3"/>
      <c r="C63" s="174"/>
      <c r="D63" s="175" t="s">
        <v>845</v>
      </c>
      <c r="E63" s="176"/>
      <c r="F63" s="176"/>
      <c r="G63" s="176"/>
      <c r="H63" s="176"/>
      <c r="I63" s="176"/>
      <c r="J63" s="177">
        <f>J109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3"/>
      <c r="C64" s="174"/>
      <c r="D64" s="175" t="s">
        <v>846</v>
      </c>
      <c r="E64" s="176"/>
      <c r="F64" s="176"/>
      <c r="G64" s="176"/>
      <c r="H64" s="176"/>
      <c r="I64" s="176"/>
      <c r="J64" s="177">
        <f>J111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3"/>
      <c r="C65" s="174"/>
      <c r="D65" s="175" t="s">
        <v>847</v>
      </c>
      <c r="E65" s="176"/>
      <c r="F65" s="176"/>
      <c r="G65" s="176"/>
      <c r="H65" s="176"/>
      <c r="I65" s="176"/>
      <c r="J65" s="177">
        <f>J115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3"/>
      <c r="C66" s="174"/>
      <c r="D66" s="175" t="s">
        <v>848</v>
      </c>
      <c r="E66" s="176"/>
      <c r="F66" s="176"/>
      <c r="G66" s="176"/>
      <c r="H66" s="176"/>
      <c r="I66" s="176"/>
      <c r="J66" s="177">
        <f>J119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="2" customFormat="1" ht="6.96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24.96" customHeight="1">
      <c r="A73" s="40"/>
      <c r="B73" s="41"/>
      <c r="C73" s="25" t="s">
        <v>111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162" t="str">
        <f>E7</f>
        <v>Volgogradská ulice, Liberec, Prodloužení splaškové kanalizace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95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71" t="str">
        <f>E9</f>
        <v>03 - VRN - Vedlejší rozpočtové náklady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22</v>
      </c>
      <c r="D80" s="42"/>
      <c r="E80" s="42"/>
      <c r="F80" s="29" t="str">
        <f>F12</f>
        <v>Liberec</v>
      </c>
      <c r="G80" s="42"/>
      <c r="H80" s="42"/>
      <c r="I80" s="34" t="s">
        <v>24</v>
      </c>
      <c r="J80" s="74" t="str">
        <f>IF(J12="","",J12)</f>
        <v>21. 10. 2021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5.65" customHeight="1">
      <c r="A82" s="40"/>
      <c r="B82" s="41"/>
      <c r="C82" s="34" t="s">
        <v>26</v>
      </c>
      <c r="D82" s="42"/>
      <c r="E82" s="42"/>
      <c r="F82" s="29" t="str">
        <f>E15</f>
        <v>Statutární město Liberec</v>
      </c>
      <c r="G82" s="42"/>
      <c r="H82" s="42"/>
      <c r="I82" s="34" t="s">
        <v>34</v>
      </c>
      <c r="J82" s="38" t="str">
        <f>E21</f>
        <v>SNOWPLAN, spol. s r.o.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25.65" customHeight="1">
      <c r="A83" s="40"/>
      <c r="B83" s="41"/>
      <c r="C83" s="34" t="s">
        <v>32</v>
      </c>
      <c r="D83" s="42"/>
      <c r="E83" s="42"/>
      <c r="F83" s="29" t="str">
        <f>IF(E18="","",E18)</f>
        <v>Vyplň údaj</v>
      </c>
      <c r="G83" s="42"/>
      <c r="H83" s="42"/>
      <c r="I83" s="34" t="s">
        <v>39</v>
      </c>
      <c r="J83" s="38" t="str">
        <f>E24</f>
        <v>SNOWPLAN, spol. s r.o.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0.32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1" customFormat="1" ht="29.28" customHeight="1">
      <c r="A85" s="179"/>
      <c r="B85" s="180"/>
      <c r="C85" s="181" t="s">
        <v>112</v>
      </c>
      <c r="D85" s="182" t="s">
        <v>61</v>
      </c>
      <c r="E85" s="182" t="s">
        <v>57</v>
      </c>
      <c r="F85" s="182" t="s">
        <v>58</v>
      </c>
      <c r="G85" s="182" t="s">
        <v>113</v>
      </c>
      <c r="H85" s="182" t="s">
        <v>114</v>
      </c>
      <c r="I85" s="182" t="s">
        <v>115</v>
      </c>
      <c r="J85" s="182" t="s">
        <v>99</v>
      </c>
      <c r="K85" s="183" t="s">
        <v>116</v>
      </c>
      <c r="L85" s="184"/>
      <c r="M85" s="94" t="s">
        <v>75</v>
      </c>
      <c r="N85" s="95" t="s">
        <v>46</v>
      </c>
      <c r="O85" s="95" t="s">
        <v>117</v>
      </c>
      <c r="P85" s="95" t="s">
        <v>118</v>
      </c>
      <c r="Q85" s="95" t="s">
        <v>119</v>
      </c>
      <c r="R85" s="95" t="s">
        <v>120</v>
      </c>
      <c r="S85" s="95" t="s">
        <v>121</v>
      </c>
      <c r="T85" s="96" t="s">
        <v>122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="2" customFormat="1" ht="22.8" customHeight="1">
      <c r="A86" s="40"/>
      <c r="B86" s="41"/>
      <c r="C86" s="101" t="s">
        <v>123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</f>
        <v>0</v>
      </c>
      <c r="Q86" s="98"/>
      <c r="R86" s="187">
        <f>R87</f>
        <v>0</v>
      </c>
      <c r="S86" s="98"/>
      <c r="T86" s="188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76</v>
      </c>
      <c r="AU86" s="19" t="s">
        <v>100</v>
      </c>
      <c r="BK86" s="189">
        <f>BK87</f>
        <v>0</v>
      </c>
    </row>
    <row r="87" s="12" customFormat="1" ht="25.92" customHeight="1">
      <c r="A87" s="12"/>
      <c r="B87" s="190"/>
      <c r="C87" s="191"/>
      <c r="D87" s="192" t="s">
        <v>76</v>
      </c>
      <c r="E87" s="193" t="s">
        <v>849</v>
      </c>
      <c r="F87" s="193" t="s">
        <v>850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P88+P93+P109+P111+P115+P119</f>
        <v>0</v>
      </c>
      <c r="Q87" s="198"/>
      <c r="R87" s="199">
        <f>R88+R93+R109+R111+R115+R119</f>
        <v>0</v>
      </c>
      <c r="S87" s="198"/>
      <c r="T87" s="200">
        <f>T88+T93+T109+T111+T115+T119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162</v>
      </c>
      <c r="AT87" s="202" t="s">
        <v>76</v>
      </c>
      <c r="AU87" s="202" t="s">
        <v>77</v>
      </c>
      <c r="AY87" s="201" t="s">
        <v>126</v>
      </c>
      <c r="BK87" s="203">
        <f>BK88+BK93+BK109+BK111+BK115+BK119</f>
        <v>0</v>
      </c>
    </row>
    <row r="88" s="12" customFormat="1" ht="22.8" customHeight="1">
      <c r="A88" s="12"/>
      <c r="B88" s="190"/>
      <c r="C88" s="191"/>
      <c r="D88" s="192" t="s">
        <v>76</v>
      </c>
      <c r="E88" s="204" t="s">
        <v>77</v>
      </c>
      <c r="F88" s="204" t="s">
        <v>850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SUM(P89:P92)</f>
        <v>0</v>
      </c>
      <c r="Q88" s="198"/>
      <c r="R88" s="199">
        <f>SUM(R89:R92)</f>
        <v>0</v>
      </c>
      <c r="S88" s="198"/>
      <c r="T88" s="200">
        <f>SUM(T89:T92)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162</v>
      </c>
      <c r="AT88" s="202" t="s">
        <v>76</v>
      </c>
      <c r="AU88" s="202" t="s">
        <v>85</v>
      </c>
      <c r="AY88" s="201" t="s">
        <v>126</v>
      </c>
      <c r="BK88" s="203">
        <f>SUM(BK89:BK92)</f>
        <v>0</v>
      </c>
    </row>
    <row r="89" s="2" customFormat="1" ht="16.5" customHeight="1">
      <c r="A89" s="40"/>
      <c r="B89" s="41"/>
      <c r="C89" s="206" t="s">
        <v>85</v>
      </c>
      <c r="D89" s="206" t="s">
        <v>128</v>
      </c>
      <c r="E89" s="207" t="s">
        <v>851</v>
      </c>
      <c r="F89" s="208" t="s">
        <v>852</v>
      </c>
      <c r="G89" s="209" t="s">
        <v>853</v>
      </c>
      <c r="H89" s="210">
        <v>1</v>
      </c>
      <c r="I89" s="211"/>
      <c r="J89" s="212">
        <f>ROUND(I89*H89,2)</f>
        <v>0</v>
      </c>
      <c r="K89" s="208" t="s">
        <v>132</v>
      </c>
      <c r="L89" s="46"/>
      <c r="M89" s="213" t="s">
        <v>75</v>
      </c>
      <c r="N89" s="214" t="s">
        <v>47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854</v>
      </c>
      <c r="AT89" s="217" t="s">
        <v>128</v>
      </c>
      <c r="AU89" s="217" t="s">
        <v>87</v>
      </c>
      <c r="AY89" s="19" t="s">
        <v>126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85</v>
      </c>
      <c r="BK89" s="218">
        <f>ROUND(I89*H89,2)</f>
        <v>0</v>
      </c>
      <c r="BL89" s="19" t="s">
        <v>854</v>
      </c>
      <c r="BM89" s="217" t="s">
        <v>855</v>
      </c>
    </row>
    <row r="90" s="2" customFormat="1">
      <c r="A90" s="40"/>
      <c r="B90" s="41"/>
      <c r="C90" s="42"/>
      <c r="D90" s="219" t="s">
        <v>135</v>
      </c>
      <c r="E90" s="42"/>
      <c r="F90" s="220" t="s">
        <v>852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135</v>
      </c>
      <c r="AU90" s="19" t="s">
        <v>87</v>
      </c>
    </row>
    <row r="91" s="2" customFormat="1">
      <c r="A91" s="40"/>
      <c r="B91" s="41"/>
      <c r="C91" s="42"/>
      <c r="D91" s="224" t="s">
        <v>137</v>
      </c>
      <c r="E91" s="42"/>
      <c r="F91" s="225" t="s">
        <v>856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137</v>
      </c>
      <c r="AU91" s="19" t="s">
        <v>87</v>
      </c>
    </row>
    <row r="92" s="2" customFormat="1" ht="16.5" customHeight="1">
      <c r="A92" s="40"/>
      <c r="B92" s="41"/>
      <c r="C92" s="206" t="s">
        <v>87</v>
      </c>
      <c r="D92" s="206" t="s">
        <v>128</v>
      </c>
      <c r="E92" s="207" t="s">
        <v>377</v>
      </c>
      <c r="F92" s="208" t="s">
        <v>857</v>
      </c>
      <c r="G92" s="209" t="s">
        <v>853</v>
      </c>
      <c r="H92" s="210">
        <v>1</v>
      </c>
      <c r="I92" s="211"/>
      <c r="J92" s="212">
        <f>ROUND(I92*H92,2)</f>
        <v>0</v>
      </c>
      <c r="K92" s="208" t="s">
        <v>75</v>
      </c>
      <c r="L92" s="46"/>
      <c r="M92" s="213" t="s">
        <v>75</v>
      </c>
      <c r="N92" s="214" t="s">
        <v>47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854</v>
      </c>
      <c r="AT92" s="217" t="s">
        <v>128</v>
      </c>
      <c r="AU92" s="217" t="s">
        <v>87</v>
      </c>
      <c r="AY92" s="19" t="s">
        <v>126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85</v>
      </c>
      <c r="BK92" s="218">
        <f>ROUND(I92*H92,2)</f>
        <v>0</v>
      </c>
      <c r="BL92" s="19" t="s">
        <v>854</v>
      </c>
      <c r="BM92" s="217" t="s">
        <v>858</v>
      </c>
    </row>
    <row r="93" s="12" customFormat="1" ht="22.8" customHeight="1">
      <c r="A93" s="12"/>
      <c r="B93" s="190"/>
      <c r="C93" s="191"/>
      <c r="D93" s="192" t="s">
        <v>76</v>
      </c>
      <c r="E93" s="204" t="s">
        <v>859</v>
      </c>
      <c r="F93" s="204" t="s">
        <v>860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SUM(P94:P108)</f>
        <v>0</v>
      </c>
      <c r="Q93" s="198"/>
      <c r="R93" s="199">
        <f>SUM(R94:R108)</f>
        <v>0</v>
      </c>
      <c r="S93" s="198"/>
      <c r="T93" s="200">
        <f>SUM(T94:T108)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162</v>
      </c>
      <c r="AT93" s="202" t="s">
        <v>76</v>
      </c>
      <c r="AU93" s="202" t="s">
        <v>85</v>
      </c>
      <c r="AY93" s="201" t="s">
        <v>126</v>
      </c>
      <c r="BK93" s="203">
        <f>SUM(BK94:BK108)</f>
        <v>0</v>
      </c>
    </row>
    <row r="94" s="2" customFormat="1" ht="16.5" customHeight="1">
      <c r="A94" s="40"/>
      <c r="B94" s="41"/>
      <c r="C94" s="206" t="s">
        <v>150</v>
      </c>
      <c r="D94" s="206" t="s">
        <v>128</v>
      </c>
      <c r="E94" s="207" t="s">
        <v>861</v>
      </c>
      <c r="F94" s="208" t="s">
        <v>862</v>
      </c>
      <c r="G94" s="209" t="s">
        <v>853</v>
      </c>
      <c r="H94" s="210">
        <v>1</v>
      </c>
      <c r="I94" s="211"/>
      <c r="J94" s="212">
        <f>ROUND(I94*H94,2)</f>
        <v>0</v>
      </c>
      <c r="K94" s="208" t="s">
        <v>132</v>
      </c>
      <c r="L94" s="46"/>
      <c r="M94" s="213" t="s">
        <v>75</v>
      </c>
      <c r="N94" s="214" t="s">
        <v>47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854</v>
      </c>
      <c r="AT94" s="217" t="s">
        <v>128</v>
      </c>
      <c r="AU94" s="217" t="s">
        <v>87</v>
      </c>
      <c r="AY94" s="19" t="s">
        <v>126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85</v>
      </c>
      <c r="BK94" s="218">
        <f>ROUND(I94*H94,2)</f>
        <v>0</v>
      </c>
      <c r="BL94" s="19" t="s">
        <v>854</v>
      </c>
      <c r="BM94" s="217" t="s">
        <v>863</v>
      </c>
    </row>
    <row r="95" s="2" customFormat="1">
      <c r="A95" s="40"/>
      <c r="B95" s="41"/>
      <c r="C95" s="42"/>
      <c r="D95" s="219" t="s">
        <v>135</v>
      </c>
      <c r="E95" s="42"/>
      <c r="F95" s="220" t="s">
        <v>862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135</v>
      </c>
      <c r="AU95" s="19" t="s">
        <v>87</v>
      </c>
    </row>
    <row r="96" s="2" customFormat="1">
      <c r="A96" s="40"/>
      <c r="B96" s="41"/>
      <c r="C96" s="42"/>
      <c r="D96" s="224" t="s">
        <v>137</v>
      </c>
      <c r="E96" s="42"/>
      <c r="F96" s="225" t="s">
        <v>864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137</v>
      </c>
      <c r="AU96" s="19" t="s">
        <v>87</v>
      </c>
    </row>
    <row r="97" s="2" customFormat="1" ht="16.5" customHeight="1">
      <c r="A97" s="40"/>
      <c r="B97" s="41"/>
      <c r="C97" s="206" t="s">
        <v>133</v>
      </c>
      <c r="D97" s="206" t="s">
        <v>128</v>
      </c>
      <c r="E97" s="207" t="s">
        <v>865</v>
      </c>
      <c r="F97" s="208" t="s">
        <v>866</v>
      </c>
      <c r="G97" s="209" t="s">
        <v>853</v>
      </c>
      <c r="H97" s="210">
        <v>1</v>
      </c>
      <c r="I97" s="211"/>
      <c r="J97" s="212">
        <f>ROUND(I97*H97,2)</f>
        <v>0</v>
      </c>
      <c r="K97" s="208" t="s">
        <v>132</v>
      </c>
      <c r="L97" s="46"/>
      <c r="M97" s="213" t="s">
        <v>75</v>
      </c>
      <c r="N97" s="214" t="s">
        <v>47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854</v>
      </c>
      <c r="AT97" s="217" t="s">
        <v>128</v>
      </c>
      <c r="AU97" s="217" t="s">
        <v>87</v>
      </c>
      <c r="AY97" s="19" t="s">
        <v>126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85</v>
      </c>
      <c r="BK97" s="218">
        <f>ROUND(I97*H97,2)</f>
        <v>0</v>
      </c>
      <c r="BL97" s="19" t="s">
        <v>854</v>
      </c>
      <c r="BM97" s="217" t="s">
        <v>867</v>
      </c>
    </row>
    <row r="98" s="2" customFormat="1">
      <c r="A98" s="40"/>
      <c r="B98" s="41"/>
      <c r="C98" s="42"/>
      <c r="D98" s="219" t="s">
        <v>135</v>
      </c>
      <c r="E98" s="42"/>
      <c r="F98" s="220" t="s">
        <v>866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135</v>
      </c>
      <c r="AU98" s="19" t="s">
        <v>87</v>
      </c>
    </row>
    <row r="99" s="2" customFormat="1">
      <c r="A99" s="40"/>
      <c r="B99" s="41"/>
      <c r="C99" s="42"/>
      <c r="D99" s="224" t="s">
        <v>137</v>
      </c>
      <c r="E99" s="42"/>
      <c r="F99" s="225" t="s">
        <v>868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137</v>
      </c>
      <c r="AU99" s="19" t="s">
        <v>87</v>
      </c>
    </row>
    <row r="100" s="2" customFormat="1" ht="16.5" customHeight="1">
      <c r="A100" s="40"/>
      <c r="B100" s="41"/>
      <c r="C100" s="206" t="s">
        <v>162</v>
      </c>
      <c r="D100" s="206" t="s">
        <v>128</v>
      </c>
      <c r="E100" s="207" t="s">
        <v>869</v>
      </c>
      <c r="F100" s="208" t="s">
        <v>870</v>
      </c>
      <c r="G100" s="209" t="s">
        <v>853</v>
      </c>
      <c r="H100" s="210">
        <v>1</v>
      </c>
      <c r="I100" s="211"/>
      <c r="J100" s="212">
        <f>ROUND(I100*H100,2)</f>
        <v>0</v>
      </c>
      <c r="K100" s="208" t="s">
        <v>132</v>
      </c>
      <c r="L100" s="46"/>
      <c r="M100" s="213" t="s">
        <v>75</v>
      </c>
      <c r="N100" s="214" t="s">
        <v>47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854</v>
      </c>
      <c r="AT100" s="217" t="s">
        <v>128</v>
      </c>
      <c r="AU100" s="217" t="s">
        <v>87</v>
      </c>
      <c r="AY100" s="19" t="s">
        <v>126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85</v>
      </c>
      <c r="BK100" s="218">
        <f>ROUND(I100*H100,2)</f>
        <v>0</v>
      </c>
      <c r="BL100" s="19" t="s">
        <v>854</v>
      </c>
      <c r="BM100" s="217" t="s">
        <v>871</v>
      </c>
    </row>
    <row r="101" s="2" customFormat="1">
      <c r="A101" s="40"/>
      <c r="B101" s="41"/>
      <c r="C101" s="42"/>
      <c r="D101" s="219" t="s">
        <v>135</v>
      </c>
      <c r="E101" s="42"/>
      <c r="F101" s="220" t="s">
        <v>870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135</v>
      </c>
      <c r="AU101" s="19" t="s">
        <v>87</v>
      </c>
    </row>
    <row r="102" s="2" customFormat="1">
      <c r="A102" s="40"/>
      <c r="B102" s="41"/>
      <c r="C102" s="42"/>
      <c r="D102" s="224" t="s">
        <v>137</v>
      </c>
      <c r="E102" s="42"/>
      <c r="F102" s="225" t="s">
        <v>872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137</v>
      </c>
      <c r="AU102" s="19" t="s">
        <v>87</v>
      </c>
    </row>
    <row r="103" s="2" customFormat="1" ht="16.5" customHeight="1">
      <c r="A103" s="40"/>
      <c r="B103" s="41"/>
      <c r="C103" s="206" t="s">
        <v>171</v>
      </c>
      <c r="D103" s="206" t="s">
        <v>128</v>
      </c>
      <c r="E103" s="207" t="s">
        <v>873</v>
      </c>
      <c r="F103" s="208" t="s">
        <v>874</v>
      </c>
      <c r="G103" s="209" t="s">
        <v>853</v>
      </c>
      <c r="H103" s="210">
        <v>1</v>
      </c>
      <c r="I103" s="211"/>
      <c r="J103" s="212">
        <f>ROUND(I103*H103,2)</f>
        <v>0</v>
      </c>
      <c r="K103" s="208" t="s">
        <v>132</v>
      </c>
      <c r="L103" s="46"/>
      <c r="M103" s="213" t="s">
        <v>75</v>
      </c>
      <c r="N103" s="214" t="s">
        <v>47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854</v>
      </c>
      <c r="AT103" s="217" t="s">
        <v>128</v>
      </c>
      <c r="AU103" s="217" t="s">
        <v>87</v>
      </c>
      <c r="AY103" s="19" t="s">
        <v>126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85</v>
      </c>
      <c r="BK103" s="218">
        <f>ROUND(I103*H103,2)</f>
        <v>0</v>
      </c>
      <c r="BL103" s="19" t="s">
        <v>854</v>
      </c>
      <c r="BM103" s="217" t="s">
        <v>875</v>
      </c>
    </row>
    <row r="104" s="2" customFormat="1">
      <c r="A104" s="40"/>
      <c r="B104" s="41"/>
      <c r="C104" s="42"/>
      <c r="D104" s="219" t="s">
        <v>135</v>
      </c>
      <c r="E104" s="42"/>
      <c r="F104" s="220" t="s">
        <v>874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135</v>
      </c>
      <c r="AU104" s="19" t="s">
        <v>87</v>
      </c>
    </row>
    <row r="105" s="2" customFormat="1">
      <c r="A105" s="40"/>
      <c r="B105" s="41"/>
      <c r="C105" s="42"/>
      <c r="D105" s="224" t="s">
        <v>137</v>
      </c>
      <c r="E105" s="42"/>
      <c r="F105" s="225" t="s">
        <v>876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137</v>
      </c>
      <c r="AU105" s="19" t="s">
        <v>87</v>
      </c>
    </row>
    <row r="106" s="2" customFormat="1" ht="16.5" customHeight="1">
      <c r="A106" s="40"/>
      <c r="B106" s="41"/>
      <c r="C106" s="206" t="s">
        <v>177</v>
      </c>
      <c r="D106" s="206" t="s">
        <v>128</v>
      </c>
      <c r="E106" s="207" t="s">
        <v>877</v>
      </c>
      <c r="F106" s="208" t="s">
        <v>878</v>
      </c>
      <c r="G106" s="209" t="s">
        <v>853</v>
      </c>
      <c r="H106" s="210">
        <v>1</v>
      </c>
      <c r="I106" s="211"/>
      <c r="J106" s="212">
        <f>ROUND(I106*H106,2)</f>
        <v>0</v>
      </c>
      <c r="K106" s="208" t="s">
        <v>132</v>
      </c>
      <c r="L106" s="46"/>
      <c r="M106" s="213" t="s">
        <v>75</v>
      </c>
      <c r="N106" s="214" t="s">
        <v>47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854</v>
      </c>
      <c r="AT106" s="217" t="s">
        <v>128</v>
      </c>
      <c r="AU106" s="217" t="s">
        <v>87</v>
      </c>
      <c r="AY106" s="19" t="s">
        <v>126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85</v>
      </c>
      <c r="BK106" s="218">
        <f>ROUND(I106*H106,2)</f>
        <v>0</v>
      </c>
      <c r="BL106" s="19" t="s">
        <v>854</v>
      </c>
      <c r="BM106" s="217" t="s">
        <v>879</v>
      </c>
    </row>
    <row r="107" s="2" customFormat="1">
      <c r="A107" s="40"/>
      <c r="B107" s="41"/>
      <c r="C107" s="42"/>
      <c r="D107" s="219" t="s">
        <v>135</v>
      </c>
      <c r="E107" s="42"/>
      <c r="F107" s="220" t="s">
        <v>878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135</v>
      </c>
      <c r="AU107" s="19" t="s">
        <v>87</v>
      </c>
    </row>
    <row r="108" s="2" customFormat="1">
      <c r="A108" s="40"/>
      <c r="B108" s="41"/>
      <c r="C108" s="42"/>
      <c r="D108" s="224" t="s">
        <v>137</v>
      </c>
      <c r="E108" s="42"/>
      <c r="F108" s="225" t="s">
        <v>880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137</v>
      </c>
      <c r="AU108" s="19" t="s">
        <v>87</v>
      </c>
    </row>
    <row r="109" s="12" customFormat="1" ht="22.8" customHeight="1">
      <c r="A109" s="12"/>
      <c r="B109" s="190"/>
      <c r="C109" s="191"/>
      <c r="D109" s="192" t="s">
        <v>76</v>
      </c>
      <c r="E109" s="204" t="s">
        <v>881</v>
      </c>
      <c r="F109" s="204" t="s">
        <v>852</v>
      </c>
      <c r="G109" s="191"/>
      <c r="H109" s="191"/>
      <c r="I109" s="194"/>
      <c r="J109" s="205">
        <f>BK109</f>
        <v>0</v>
      </c>
      <c r="K109" s="191"/>
      <c r="L109" s="196"/>
      <c r="M109" s="197"/>
      <c r="N109" s="198"/>
      <c r="O109" s="198"/>
      <c r="P109" s="199">
        <f>P110</f>
        <v>0</v>
      </c>
      <c r="Q109" s="198"/>
      <c r="R109" s="199">
        <f>R110</f>
        <v>0</v>
      </c>
      <c r="S109" s="198"/>
      <c r="T109" s="200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1" t="s">
        <v>162</v>
      </c>
      <c r="AT109" s="202" t="s">
        <v>76</v>
      </c>
      <c r="AU109" s="202" t="s">
        <v>85</v>
      </c>
      <c r="AY109" s="201" t="s">
        <v>126</v>
      </c>
      <c r="BK109" s="203">
        <f>BK110</f>
        <v>0</v>
      </c>
    </row>
    <row r="110" s="2" customFormat="1" ht="16.5" customHeight="1">
      <c r="A110" s="40"/>
      <c r="B110" s="41"/>
      <c r="C110" s="206" t="s">
        <v>183</v>
      </c>
      <c r="D110" s="206" t="s">
        <v>128</v>
      </c>
      <c r="E110" s="207" t="s">
        <v>82</v>
      </c>
      <c r="F110" s="208" t="s">
        <v>882</v>
      </c>
      <c r="G110" s="209" t="s">
        <v>853</v>
      </c>
      <c r="H110" s="210">
        <v>1</v>
      </c>
      <c r="I110" s="211"/>
      <c r="J110" s="212">
        <f>ROUND(I110*H110,2)</f>
        <v>0</v>
      </c>
      <c r="K110" s="208" t="s">
        <v>75</v>
      </c>
      <c r="L110" s="46"/>
      <c r="M110" s="213" t="s">
        <v>75</v>
      </c>
      <c r="N110" s="214" t="s">
        <v>47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854</v>
      </c>
      <c r="AT110" s="217" t="s">
        <v>128</v>
      </c>
      <c r="AU110" s="217" t="s">
        <v>87</v>
      </c>
      <c r="AY110" s="19" t="s">
        <v>126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85</v>
      </c>
      <c r="BK110" s="218">
        <f>ROUND(I110*H110,2)</f>
        <v>0</v>
      </c>
      <c r="BL110" s="19" t="s">
        <v>854</v>
      </c>
      <c r="BM110" s="217" t="s">
        <v>883</v>
      </c>
    </row>
    <row r="111" s="12" customFormat="1" ht="22.8" customHeight="1">
      <c r="A111" s="12"/>
      <c r="B111" s="190"/>
      <c r="C111" s="191"/>
      <c r="D111" s="192" t="s">
        <v>76</v>
      </c>
      <c r="E111" s="204" t="s">
        <v>884</v>
      </c>
      <c r="F111" s="204" t="s">
        <v>885</v>
      </c>
      <c r="G111" s="191"/>
      <c r="H111" s="191"/>
      <c r="I111" s="194"/>
      <c r="J111" s="205">
        <f>BK111</f>
        <v>0</v>
      </c>
      <c r="K111" s="191"/>
      <c r="L111" s="196"/>
      <c r="M111" s="197"/>
      <c r="N111" s="198"/>
      <c r="O111" s="198"/>
      <c r="P111" s="199">
        <f>SUM(P112:P114)</f>
        <v>0</v>
      </c>
      <c r="Q111" s="198"/>
      <c r="R111" s="199">
        <f>SUM(R112:R114)</f>
        <v>0</v>
      </c>
      <c r="S111" s="198"/>
      <c r="T111" s="200">
        <f>SUM(T112:T114)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1" t="s">
        <v>162</v>
      </c>
      <c r="AT111" s="202" t="s">
        <v>76</v>
      </c>
      <c r="AU111" s="202" t="s">
        <v>85</v>
      </c>
      <c r="AY111" s="201" t="s">
        <v>126</v>
      </c>
      <c r="BK111" s="203">
        <f>SUM(BK112:BK114)</f>
        <v>0</v>
      </c>
    </row>
    <row r="112" s="2" customFormat="1" ht="16.5" customHeight="1">
      <c r="A112" s="40"/>
      <c r="B112" s="41"/>
      <c r="C112" s="206" t="s">
        <v>195</v>
      </c>
      <c r="D112" s="206" t="s">
        <v>128</v>
      </c>
      <c r="E112" s="207" t="s">
        <v>886</v>
      </c>
      <c r="F112" s="208" t="s">
        <v>887</v>
      </c>
      <c r="G112" s="209" t="s">
        <v>853</v>
      </c>
      <c r="H112" s="210">
        <v>34</v>
      </c>
      <c r="I112" s="211"/>
      <c r="J112" s="212">
        <f>ROUND(I112*H112,2)</f>
        <v>0</v>
      </c>
      <c r="K112" s="208" t="s">
        <v>132</v>
      </c>
      <c r="L112" s="46"/>
      <c r="M112" s="213" t="s">
        <v>75</v>
      </c>
      <c r="N112" s="214" t="s">
        <v>47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854</v>
      </c>
      <c r="AT112" s="217" t="s">
        <v>128</v>
      </c>
      <c r="AU112" s="217" t="s">
        <v>87</v>
      </c>
      <c r="AY112" s="19" t="s">
        <v>126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85</v>
      </c>
      <c r="BK112" s="218">
        <f>ROUND(I112*H112,2)</f>
        <v>0</v>
      </c>
      <c r="BL112" s="19" t="s">
        <v>854</v>
      </c>
      <c r="BM112" s="217" t="s">
        <v>888</v>
      </c>
    </row>
    <row r="113" s="2" customFormat="1">
      <c r="A113" s="40"/>
      <c r="B113" s="41"/>
      <c r="C113" s="42"/>
      <c r="D113" s="219" t="s">
        <v>135</v>
      </c>
      <c r="E113" s="42"/>
      <c r="F113" s="220" t="s">
        <v>887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135</v>
      </c>
      <c r="AU113" s="19" t="s">
        <v>87</v>
      </c>
    </row>
    <row r="114" s="2" customFormat="1">
      <c r="A114" s="40"/>
      <c r="B114" s="41"/>
      <c r="C114" s="42"/>
      <c r="D114" s="224" t="s">
        <v>137</v>
      </c>
      <c r="E114" s="42"/>
      <c r="F114" s="225" t="s">
        <v>889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137</v>
      </c>
      <c r="AU114" s="19" t="s">
        <v>87</v>
      </c>
    </row>
    <row r="115" s="12" customFormat="1" ht="22.8" customHeight="1">
      <c r="A115" s="12"/>
      <c r="B115" s="190"/>
      <c r="C115" s="191"/>
      <c r="D115" s="192" t="s">
        <v>76</v>
      </c>
      <c r="E115" s="204" t="s">
        <v>890</v>
      </c>
      <c r="F115" s="204" t="s">
        <v>891</v>
      </c>
      <c r="G115" s="191"/>
      <c r="H115" s="191"/>
      <c r="I115" s="194"/>
      <c r="J115" s="205">
        <f>BK115</f>
        <v>0</v>
      </c>
      <c r="K115" s="191"/>
      <c r="L115" s="196"/>
      <c r="M115" s="197"/>
      <c r="N115" s="198"/>
      <c r="O115" s="198"/>
      <c r="P115" s="199">
        <f>SUM(P116:P118)</f>
        <v>0</v>
      </c>
      <c r="Q115" s="198"/>
      <c r="R115" s="199">
        <f>SUM(R116:R118)</f>
        <v>0</v>
      </c>
      <c r="S115" s="198"/>
      <c r="T115" s="200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1" t="s">
        <v>162</v>
      </c>
      <c r="AT115" s="202" t="s">
        <v>76</v>
      </c>
      <c r="AU115" s="202" t="s">
        <v>85</v>
      </c>
      <c r="AY115" s="201" t="s">
        <v>126</v>
      </c>
      <c r="BK115" s="203">
        <f>SUM(BK116:BK118)</f>
        <v>0</v>
      </c>
    </row>
    <row r="116" s="2" customFormat="1" ht="16.5" customHeight="1">
      <c r="A116" s="40"/>
      <c r="B116" s="41"/>
      <c r="C116" s="206" t="s">
        <v>205</v>
      </c>
      <c r="D116" s="206" t="s">
        <v>128</v>
      </c>
      <c r="E116" s="207" t="s">
        <v>892</v>
      </c>
      <c r="F116" s="208" t="s">
        <v>893</v>
      </c>
      <c r="G116" s="209" t="s">
        <v>853</v>
      </c>
      <c r="H116" s="210">
        <v>1</v>
      </c>
      <c r="I116" s="211"/>
      <c r="J116" s="212">
        <f>ROUND(I116*H116,2)</f>
        <v>0</v>
      </c>
      <c r="K116" s="208" t="s">
        <v>132</v>
      </c>
      <c r="L116" s="46"/>
      <c r="M116" s="213" t="s">
        <v>75</v>
      </c>
      <c r="N116" s="214" t="s">
        <v>47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854</v>
      </c>
      <c r="AT116" s="217" t="s">
        <v>128</v>
      </c>
      <c r="AU116" s="217" t="s">
        <v>87</v>
      </c>
      <c r="AY116" s="19" t="s">
        <v>126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85</v>
      </c>
      <c r="BK116" s="218">
        <f>ROUND(I116*H116,2)</f>
        <v>0</v>
      </c>
      <c r="BL116" s="19" t="s">
        <v>854</v>
      </c>
      <c r="BM116" s="217" t="s">
        <v>894</v>
      </c>
    </row>
    <row r="117" s="2" customFormat="1">
      <c r="A117" s="40"/>
      <c r="B117" s="41"/>
      <c r="C117" s="42"/>
      <c r="D117" s="219" t="s">
        <v>135</v>
      </c>
      <c r="E117" s="42"/>
      <c r="F117" s="220" t="s">
        <v>893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135</v>
      </c>
      <c r="AU117" s="19" t="s">
        <v>87</v>
      </c>
    </row>
    <row r="118" s="2" customFormat="1">
      <c r="A118" s="40"/>
      <c r="B118" s="41"/>
      <c r="C118" s="42"/>
      <c r="D118" s="224" t="s">
        <v>137</v>
      </c>
      <c r="E118" s="42"/>
      <c r="F118" s="225" t="s">
        <v>895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137</v>
      </c>
      <c r="AU118" s="19" t="s">
        <v>87</v>
      </c>
    </row>
    <row r="119" s="12" customFormat="1" ht="22.8" customHeight="1">
      <c r="A119" s="12"/>
      <c r="B119" s="190"/>
      <c r="C119" s="191"/>
      <c r="D119" s="192" t="s">
        <v>76</v>
      </c>
      <c r="E119" s="204" t="s">
        <v>896</v>
      </c>
      <c r="F119" s="204" t="s">
        <v>897</v>
      </c>
      <c r="G119" s="191"/>
      <c r="H119" s="191"/>
      <c r="I119" s="194"/>
      <c r="J119" s="205">
        <f>BK119</f>
        <v>0</v>
      </c>
      <c r="K119" s="191"/>
      <c r="L119" s="196"/>
      <c r="M119" s="197"/>
      <c r="N119" s="198"/>
      <c r="O119" s="198"/>
      <c r="P119" s="199">
        <f>SUM(P120:P123)</f>
        <v>0</v>
      </c>
      <c r="Q119" s="198"/>
      <c r="R119" s="199">
        <f>SUM(R120:R123)</f>
        <v>0</v>
      </c>
      <c r="S119" s="198"/>
      <c r="T119" s="200">
        <f>SUM(T120:T123)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1" t="s">
        <v>162</v>
      </c>
      <c r="AT119" s="202" t="s">
        <v>76</v>
      </c>
      <c r="AU119" s="202" t="s">
        <v>85</v>
      </c>
      <c r="AY119" s="201" t="s">
        <v>126</v>
      </c>
      <c r="BK119" s="203">
        <f>SUM(BK120:BK123)</f>
        <v>0</v>
      </c>
    </row>
    <row r="120" s="2" customFormat="1" ht="16.5" customHeight="1">
      <c r="A120" s="40"/>
      <c r="B120" s="41"/>
      <c r="C120" s="206" t="s">
        <v>213</v>
      </c>
      <c r="D120" s="206" t="s">
        <v>128</v>
      </c>
      <c r="E120" s="207" t="s">
        <v>898</v>
      </c>
      <c r="F120" s="208" t="s">
        <v>899</v>
      </c>
      <c r="G120" s="209" t="s">
        <v>853</v>
      </c>
      <c r="H120" s="210">
        <v>1</v>
      </c>
      <c r="I120" s="211"/>
      <c r="J120" s="212">
        <f>ROUND(I120*H120,2)</f>
        <v>0</v>
      </c>
      <c r="K120" s="208" t="s">
        <v>132</v>
      </c>
      <c r="L120" s="46"/>
      <c r="M120" s="213" t="s">
        <v>75</v>
      </c>
      <c r="N120" s="214" t="s">
        <v>47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854</v>
      </c>
      <c r="AT120" s="217" t="s">
        <v>128</v>
      </c>
      <c r="AU120" s="217" t="s">
        <v>87</v>
      </c>
      <c r="AY120" s="19" t="s">
        <v>126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85</v>
      </c>
      <c r="BK120" s="218">
        <f>ROUND(I120*H120,2)</f>
        <v>0</v>
      </c>
      <c r="BL120" s="19" t="s">
        <v>854</v>
      </c>
      <c r="BM120" s="217" t="s">
        <v>900</v>
      </c>
    </row>
    <row r="121" s="2" customFormat="1">
      <c r="A121" s="40"/>
      <c r="B121" s="41"/>
      <c r="C121" s="42"/>
      <c r="D121" s="219" t="s">
        <v>135</v>
      </c>
      <c r="E121" s="42"/>
      <c r="F121" s="220" t="s">
        <v>897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135</v>
      </c>
      <c r="AU121" s="19" t="s">
        <v>87</v>
      </c>
    </row>
    <row r="122" s="2" customFormat="1">
      <c r="A122" s="40"/>
      <c r="B122" s="41"/>
      <c r="C122" s="42"/>
      <c r="D122" s="224" t="s">
        <v>137</v>
      </c>
      <c r="E122" s="42"/>
      <c r="F122" s="225" t="s">
        <v>901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137</v>
      </c>
      <c r="AU122" s="19" t="s">
        <v>87</v>
      </c>
    </row>
    <row r="123" s="2" customFormat="1">
      <c r="A123" s="40"/>
      <c r="B123" s="41"/>
      <c r="C123" s="42"/>
      <c r="D123" s="219" t="s">
        <v>902</v>
      </c>
      <c r="E123" s="42"/>
      <c r="F123" s="248" t="s">
        <v>903</v>
      </c>
      <c r="G123" s="42"/>
      <c r="H123" s="42"/>
      <c r="I123" s="221"/>
      <c r="J123" s="42"/>
      <c r="K123" s="42"/>
      <c r="L123" s="46"/>
      <c r="M123" s="280"/>
      <c r="N123" s="281"/>
      <c r="O123" s="282"/>
      <c r="P123" s="282"/>
      <c r="Q123" s="282"/>
      <c r="R123" s="282"/>
      <c r="S123" s="282"/>
      <c r="T123" s="283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902</v>
      </c>
      <c r="AU123" s="19" t="s">
        <v>87</v>
      </c>
    </row>
    <row r="124" s="2" customFormat="1" ht="6.96" customHeight="1">
      <c r="A124" s="40"/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46"/>
      <c r="M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</sheetData>
  <sheetProtection sheet="1" autoFilter="0" formatColumns="0" formatRows="0" objects="1" scenarios="1" spinCount="100000" saltValue="s1E5/O/10eWaUzEBRe7Nv3y4pl/qPDeHeFysRCBTPfWw19r0iUSkFXANVD1JdjpJG+Cb8KoBJ8vstWKey/PNHw==" hashValue="Kxc8lLA/wTTOxWcqrWvls05MJkYvpTp0EFQ+vvaNefNMkkj3JYDbgt+O3goUkmqHVzhhge/fndA2Q/ohM7fL5Q==" algorithmName="SHA-512" password="CC35"/>
  <autoFilter ref="C85:K123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1_02/030001000"/>
    <hyperlink ref="F96" r:id="rId2" display="https://podminky.urs.cz/item/CS_URS_2021_02/012103000"/>
    <hyperlink ref="F99" r:id="rId3" display="https://podminky.urs.cz/item/CS_URS_2021_02/012203000"/>
    <hyperlink ref="F102" r:id="rId4" display="https://podminky.urs.cz/item/CS_URS_2021_02/012303000"/>
    <hyperlink ref="F105" r:id="rId5" display="https://podminky.urs.cz/item/CS_URS_2021_02/013244000"/>
    <hyperlink ref="F108" r:id="rId6" display="https://podminky.urs.cz/item/CS_URS_2021_02/013254000"/>
    <hyperlink ref="F114" r:id="rId7" display="https://podminky.urs.cz/item/CS_URS_2021_02/043134000"/>
    <hyperlink ref="F118" r:id="rId8" display="https://podminky.urs.cz/item/CS_URS_2021_02/073002000"/>
    <hyperlink ref="F122" r:id="rId9" display="https://podminky.urs.cz/item/CS_URS_2021_02/090001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0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84" customWidth="1"/>
    <col min="2" max="2" width="1.667969" style="284" customWidth="1"/>
    <col min="3" max="4" width="5" style="284" customWidth="1"/>
    <col min="5" max="5" width="11.66016" style="284" customWidth="1"/>
    <col min="6" max="6" width="9.160156" style="284" customWidth="1"/>
    <col min="7" max="7" width="5" style="284" customWidth="1"/>
    <col min="8" max="8" width="77.83203" style="284" customWidth="1"/>
    <col min="9" max="10" width="20" style="284" customWidth="1"/>
    <col min="11" max="11" width="1.667969" style="284" customWidth="1"/>
  </cols>
  <sheetData>
    <row r="1" s="1" customFormat="1" ht="37.5" customHeight="1"/>
    <row r="2" s="1" customFormat="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="17" customFormat="1" ht="45" customHeight="1">
      <c r="B3" s="288"/>
      <c r="C3" s="289" t="s">
        <v>904</v>
      </c>
      <c r="D3" s="289"/>
      <c r="E3" s="289"/>
      <c r="F3" s="289"/>
      <c r="G3" s="289"/>
      <c r="H3" s="289"/>
      <c r="I3" s="289"/>
      <c r="J3" s="289"/>
      <c r="K3" s="290"/>
    </row>
    <row r="4" s="1" customFormat="1" ht="25.5" customHeight="1">
      <c r="B4" s="291"/>
      <c r="C4" s="292" t="s">
        <v>905</v>
      </c>
      <c r="D4" s="292"/>
      <c r="E4" s="292"/>
      <c r="F4" s="292"/>
      <c r="G4" s="292"/>
      <c r="H4" s="292"/>
      <c r="I4" s="292"/>
      <c r="J4" s="292"/>
      <c r="K4" s="293"/>
    </row>
    <row r="5" s="1" customFormat="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="1" customFormat="1" ht="15" customHeight="1">
      <c r="B6" s="291"/>
      <c r="C6" s="295" t="s">
        <v>906</v>
      </c>
      <c r="D6" s="295"/>
      <c r="E6" s="295"/>
      <c r="F6" s="295"/>
      <c r="G6" s="295"/>
      <c r="H6" s="295"/>
      <c r="I6" s="295"/>
      <c r="J6" s="295"/>
      <c r="K6" s="293"/>
    </row>
    <row r="7" s="1" customFormat="1" ht="15" customHeight="1">
      <c r="B7" s="296"/>
      <c r="C7" s="295" t="s">
        <v>907</v>
      </c>
      <c r="D7" s="295"/>
      <c r="E7" s="295"/>
      <c r="F7" s="295"/>
      <c r="G7" s="295"/>
      <c r="H7" s="295"/>
      <c r="I7" s="295"/>
      <c r="J7" s="295"/>
      <c r="K7" s="293"/>
    </row>
    <row r="8" s="1" customFormat="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="1" customFormat="1" ht="15" customHeight="1">
      <c r="B9" s="296"/>
      <c r="C9" s="295" t="s">
        <v>908</v>
      </c>
      <c r="D9" s="295"/>
      <c r="E9" s="295"/>
      <c r="F9" s="295"/>
      <c r="G9" s="295"/>
      <c r="H9" s="295"/>
      <c r="I9" s="295"/>
      <c r="J9" s="295"/>
      <c r="K9" s="293"/>
    </row>
    <row r="10" s="1" customFormat="1" ht="15" customHeight="1">
      <c r="B10" s="296"/>
      <c r="C10" s="295"/>
      <c r="D10" s="295" t="s">
        <v>909</v>
      </c>
      <c r="E10" s="295"/>
      <c r="F10" s="295"/>
      <c r="G10" s="295"/>
      <c r="H10" s="295"/>
      <c r="I10" s="295"/>
      <c r="J10" s="295"/>
      <c r="K10" s="293"/>
    </row>
    <row r="11" s="1" customFormat="1" ht="15" customHeight="1">
      <c r="B11" s="296"/>
      <c r="C11" s="297"/>
      <c r="D11" s="295" t="s">
        <v>910</v>
      </c>
      <c r="E11" s="295"/>
      <c r="F11" s="295"/>
      <c r="G11" s="295"/>
      <c r="H11" s="295"/>
      <c r="I11" s="295"/>
      <c r="J11" s="295"/>
      <c r="K11" s="293"/>
    </row>
    <row r="12" s="1" customFormat="1" ht="15" customHeight="1">
      <c r="B12" s="296"/>
      <c r="C12" s="297"/>
      <c r="D12" s="295"/>
      <c r="E12" s="295"/>
      <c r="F12" s="295"/>
      <c r="G12" s="295"/>
      <c r="H12" s="295"/>
      <c r="I12" s="295"/>
      <c r="J12" s="295"/>
      <c r="K12" s="293"/>
    </row>
    <row r="13" s="1" customFormat="1" ht="15" customHeight="1">
      <c r="B13" s="296"/>
      <c r="C13" s="297"/>
      <c r="D13" s="298" t="s">
        <v>911</v>
      </c>
      <c r="E13" s="295"/>
      <c r="F13" s="295"/>
      <c r="G13" s="295"/>
      <c r="H13" s="295"/>
      <c r="I13" s="295"/>
      <c r="J13" s="295"/>
      <c r="K13" s="293"/>
    </row>
    <row r="14" s="1" customFormat="1" ht="12.75" customHeight="1">
      <c r="B14" s="296"/>
      <c r="C14" s="297"/>
      <c r="D14" s="297"/>
      <c r="E14" s="297"/>
      <c r="F14" s="297"/>
      <c r="G14" s="297"/>
      <c r="H14" s="297"/>
      <c r="I14" s="297"/>
      <c r="J14" s="297"/>
      <c r="K14" s="293"/>
    </row>
    <row r="15" s="1" customFormat="1" ht="15" customHeight="1">
      <c r="B15" s="296"/>
      <c r="C15" s="297"/>
      <c r="D15" s="295" t="s">
        <v>912</v>
      </c>
      <c r="E15" s="295"/>
      <c r="F15" s="295"/>
      <c r="G15" s="295"/>
      <c r="H15" s="295"/>
      <c r="I15" s="295"/>
      <c r="J15" s="295"/>
      <c r="K15" s="293"/>
    </row>
    <row r="16" s="1" customFormat="1" ht="15" customHeight="1">
      <c r="B16" s="296"/>
      <c r="C16" s="297"/>
      <c r="D16" s="295" t="s">
        <v>913</v>
      </c>
      <c r="E16" s="295"/>
      <c r="F16" s="295"/>
      <c r="G16" s="295"/>
      <c r="H16" s="295"/>
      <c r="I16" s="295"/>
      <c r="J16" s="295"/>
      <c r="K16" s="293"/>
    </row>
    <row r="17" s="1" customFormat="1" ht="15" customHeight="1">
      <c r="B17" s="296"/>
      <c r="C17" s="297"/>
      <c r="D17" s="295" t="s">
        <v>914</v>
      </c>
      <c r="E17" s="295"/>
      <c r="F17" s="295"/>
      <c r="G17" s="295"/>
      <c r="H17" s="295"/>
      <c r="I17" s="295"/>
      <c r="J17" s="295"/>
      <c r="K17" s="293"/>
    </row>
    <row r="18" s="1" customFormat="1" ht="15" customHeight="1">
      <c r="B18" s="296"/>
      <c r="C18" s="297"/>
      <c r="D18" s="297"/>
      <c r="E18" s="299" t="s">
        <v>84</v>
      </c>
      <c r="F18" s="295" t="s">
        <v>915</v>
      </c>
      <c r="G18" s="295"/>
      <c r="H18" s="295"/>
      <c r="I18" s="295"/>
      <c r="J18" s="295"/>
      <c r="K18" s="293"/>
    </row>
    <row r="19" s="1" customFormat="1" ht="15" customHeight="1">
      <c r="B19" s="296"/>
      <c r="C19" s="297"/>
      <c r="D19" s="297"/>
      <c r="E19" s="299" t="s">
        <v>916</v>
      </c>
      <c r="F19" s="295" t="s">
        <v>917</v>
      </c>
      <c r="G19" s="295"/>
      <c r="H19" s="295"/>
      <c r="I19" s="295"/>
      <c r="J19" s="295"/>
      <c r="K19" s="293"/>
    </row>
    <row r="20" s="1" customFormat="1" ht="15" customHeight="1">
      <c r="B20" s="296"/>
      <c r="C20" s="297"/>
      <c r="D20" s="297"/>
      <c r="E20" s="299" t="s">
        <v>918</v>
      </c>
      <c r="F20" s="295" t="s">
        <v>919</v>
      </c>
      <c r="G20" s="295"/>
      <c r="H20" s="295"/>
      <c r="I20" s="295"/>
      <c r="J20" s="295"/>
      <c r="K20" s="293"/>
    </row>
    <row r="21" s="1" customFormat="1" ht="15" customHeight="1">
      <c r="B21" s="296"/>
      <c r="C21" s="297"/>
      <c r="D21" s="297"/>
      <c r="E21" s="299" t="s">
        <v>920</v>
      </c>
      <c r="F21" s="295" t="s">
        <v>921</v>
      </c>
      <c r="G21" s="295"/>
      <c r="H21" s="295"/>
      <c r="I21" s="295"/>
      <c r="J21" s="295"/>
      <c r="K21" s="293"/>
    </row>
    <row r="22" s="1" customFormat="1" ht="15" customHeight="1">
      <c r="B22" s="296"/>
      <c r="C22" s="297"/>
      <c r="D22" s="297"/>
      <c r="E22" s="299" t="s">
        <v>922</v>
      </c>
      <c r="F22" s="295" t="s">
        <v>923</v>
      </c>
      <c r="G22" s="295"/>
      <c r="H22" s="295"/>
      <c r="I22" s="295"/>
      <c r="J22" s="295"/>
      <c r="K22" s="293"/>
    </row>
    <row r="23" s="1" customFormat="1" ht="15" customHeight="1">
      <c r="B23" s="296"/>
      <c r="C23" s="297"/>
      <c r="D23" s="297"/>
      <c r="E23" s="299" t="s">
        <v>924</v>
      </c>
      <c r="F23" s="295" t="s">
        <v>925</v>
      </c>
      <c r="G23" s="295"/>
      <c r="H23" s="295"/>
      <c r="I23" s="295"/>
      <c r="J23" s="295"/>
      <c r="K23" s="293"/>
    </row>
    <row r="24" s="1" customFormat="1" ht="12.75" customHeight="1">
      <c r="B24" s="296"/>
      <c r="C24" s="297"/>
      <c r="D24" s="297"/>
      <c r="E24" s="297"/>
      <c r="F24" s="297"/>
      <c r="G24" s="297"/>
      <c r="H24" s="297"/>
      <c r="I24" s="297"/>
      <c r="J24" s="297"/>
      <c r="K24" s="293"/>
    </row>
    <row r="25" s="1" customFormat="1" ht="15" customHeight="1">
      <c r="B25" s="296"/>
      <c r="C25" s="295" t="s">
        <v>926</v>
      </c>
      <c r="D25" s="295"/>
      <c r="E25" s="295"/>
      <c r="F25" s="295"/>
      <c r="G25" s="295"/>
      <c r="H25" s="295"/>
      <c r="I25" s="295"/>
      <c r="J25" s="295"/>
      <c r="K25" s="293"/>
    </row>
    <row r="26" s="1" customFormat="1" ht="15" customHeight="1">
      <c r="B26" s="296"/>
      <c r="C26" s="295" t="s">
        <v>927</v>
      </c>
      <c r="D26" s="295"/>
      <c r="E26" s="295"/>
      <c r="F26" s="295"/>
      <c r="G26" s="295"/>
      <c r="H26" s="295"/>
      <c r="I26" s="295"/>
      <c r="J26" s="295"/>
      <c r="K26" s="293"/>
    </row>
    <row r="27" s="1" customFormat="1" ht="15" customHeight="1">
      <c r="B27" s="296"/>
      <c r="C27" s="295"/>
      <c r="D27" s="295" t="s">
        <v>928</v>
      </c>
      <c r="E27" s="295"/>
      <c r="F27" s="295"/>
      <c r="G27" s="295"/>
      <c r="H27" s="295"/>
      <c r="I27" s="295"/>
      <c r="J27" s="295"/>
      <c r="K27" s="293"/>
    </row>
    <row r="28" s="1" customFormat="1" ht="15" customHeight="1">
      <c r="B28" s="296"/>
      <c r="C28" s="297"/>
      <c r="D28" s="295" t="s">
        <v>929</v>
      </c>
      <c r="E28" s="295"/>
      <c r="F28" s="295"/>
      <c r="G28" s="295"/>
      <c r="H28" s="295"/>
      <c r="I28" s="295"/>
      <c r="J28" s="295"/>
      <c r="K28" s="293"/>
    </row>
    <row r="29" s="1" customFormat="1" ht="12.75" customHeight="1">
      <c r="B29" s="296"/>
      <c r="C29" s="297"/>
      <c r="D29" s="297"/>
      <c r="E29" s="297"/>
      <c r="F29" s="297"/>
      <c r="G29" s="297"/>
      <c r="H29" s="297"/>
      <c r="I29" s="297"/>
      <c r="J29" s="297"/>
      <c r="K29" s="293"/>
    </row>
    <row r="30" s="1" customFormat="1" ht="15" customHeight="1">
      <c r="B30" s="296"/>
      <c r="C30" s="297"/>
      <c r="D30" s="295" t="s">
        <v>930</v>
      </c>
      <c r="E30" s="295"/>
      <c r="F30" s="295"/>
      <c r="G30" s="295"/>
      <c r="H30" s="295"/>
      <c r="I30" s="295"/>
      <c r="J30" s="295"/>
      <c r="K30" s="293"/>
    </row>
    <row r="31" s="1" customFormat="1" ht="15" customHeight="1">
      <c r="B31" s="296"/>
      <c r="C31" s="297"/>
      <c r="D31" s="295" t="s">
        <v>931</v>
      </c>
      <c r="E31" s="295"/>
      <c r="F31" s="295"/>
      <c r="G31" s="295"/>
      <c r="H31" s="295"/>
      <c r="I31" s="295"/>
      <c r="J31" s="295"/>
      <c r="K31" s="293"/>
    </row>
    <row r="32" s="1" customFormat="1" ht="12.75" customHeight="1">
      <c r="B32" s="296"/>
      <c r="C32" s="297"/>
      <c r="D32" s="297"/>
      <c r="E32" s="297"/>
      <c r="F32" s="297"/>
      <c r="G32" s="297"/>
      <c r="H32" s="297"/>
      <c r="I32" s="297"/>
      <c r="J32" s="297"/>
      <c r="K32" s="293"/>
    </row>
    <row r="33" s="1" customFormat="1" ht="15" customHeight="1">
      <c r="B33" s="296"/>
      <c r="C33" s="297"/>
      <c r="D33" s="295" t="s">
        <v>932</v>
      </c>
      <c r="E33" s="295"/>
      <c r="F33" s="295"/>
      <c r="G33" s="295"/>
      <c r="H33" s="295"/>
      <c r="I33" s="295"/>
      <c r="J33" s="295"/>
      <c r="K33" s="293"/>
    </row>
    <row r="34" s="1" customFormat="1" ht="15" customHeight="1">
      <c r="B34" s="296"/>
      <c r="C34" s="297"/>
      <c r="D34" s="295" t="s">
        <v>933</v>
      </c>
      <c r="E34" s="295"/>
      <c r="F34" s="295"/>
      <c r="G34" s="295"/>
      <c r="H34" s="295"/>
      <c r="I34" s="295"/>
      <c r="J34" s="295"/>
      <c r="K34" s="293"/>
    </row>
    <row r="35" s="1" customFormat="1" ht="15" customHeight="1">
      <c r="B35" s="296"/>
      <c r="C35" s="297"/>
      <c r="D35" s="295" t="s">
        <v>934</v>
      </c>
      <c r="E35" s="295"/>
      <c r="F35" s="295"/>
      <c r="G35" s="295"/>
      <c r="H35" s="295"/>
      <c r="I35" s="295"/>
      <c r="J35" s="295"/>
      <c r="K35" s="293"/>
    </row>
    <row r="36" s="1" customFormat="1" ht="15" customHeight="1">
      <c r="B36" s="296"/>
      <c r="C36" s="297"/>
      <c r="D36" s="295"/>
      <c r="E36" s="298" t="s">
        <v>112</v>
      </c>
      <c r="F36" s="295"/>
      <c r="G36" s="295" t="s">
        <v>935</v>
      </c>
      <c r="H36" s="295"/>
      <c r="I36" s="295"/>
      <c r="J36" s="295"/>
      <c r="K36" s="293"/>
    </row>
    <row r="37" s="1" customFormat="1" ht="30.75" customHeight="1">
      <c r="B37" s="296"/>
      <c r="C37" s="297"/>
      <c r="D37" s="295"/>
      <c r="E37" s="298" t="s">
        <v>936</v>
      </c>
      <c r="F37" s="295"/>
      <c r="G37" s="295" t="s">
        <v>937</v>
      </c>
      <c r="H37" s="295"/>
      <c r="I37" s="295"/>
      <c r="J37" s="295"/>
      <c r="K37" s="293"/>
    </row>
    <row r="38" s="1" customFormat="1" ht="15" customHeight="1">
      <c r="B38" s="296"/>
      <c r="C38" s="297"/>
      <c r="D38" s="295"/>
      <c r="E38" s="298" t="s">
        <v>57</v>
      </c>
      <c r="F38" s="295"/>
      <c r="G38" s="295" t="s">
        <v>938</v>
      </c>
      <c r="H38" s="295"/>
      <c r="I38" s="295"/>
      <c r="J38" s="295"/>
      <c r="K38" s="293"/>
    </row>
    <row r="39" s="1" customFormat="1" ht="15" customHeight="1">
      <c r="B39" s="296"/>
      <c r="C39" s="297"/>
      <c r="D39" s="295"/>
      <c r="E39" s="298" t="s">
        <v>58</v>
      </c>
      <c r="F39" s="295"/>
      <c r="G39" s="295" t="s">
        <v>939</v>
      </c>
      <c r="H39" s="295"/>
      <c r="I39" s="295"/>
      <c r="J39" s="295"/>
      <c r="K39" s="293"/>
    </row>
    <row r="40" s="1" customFormat="1" ht="15" customHeight="1">
      <c r="B40" s="296"/>
      <c r="C40" s="297"/>
      <c r="D40" s="295"/>
      <c r="E40" s="298" t="s">
        <v>113</v>
      </c>
      <c r="F40" s="295"/>
      <c r="G40" s="295" t="s">
        <v>940</v>
      </c>
      <c r="H40" s="295"/>
      <c r="I40" s="295"/>
      <c r="J40" s="295"/>
      <c r="K40" s="293"/>
    </row>
    <row r="41" s="1" customFormat="1" ht="15" customHeight="1">
      <c r="B41" s="296"/>
      <c r="C41" s="297"/>
      <c r="D41" s="295"/>
      <c r="E41" s="298" t="s">
        <v>114</v>
      </c>
      <c r="F41" s="295"/>
      <c r="G41" s="295" t="s">
        <v>941</v>
      </c>
      <c r="H41" s="295"/>
      <c r="I41" s="295"/>
      <c r="J41" s="295"/>
      <c r="K41" s="293"/>
    </row>
    <row r="42" s="1" customFormat="1" ht="15" customHeight="1">
      <c r="B42" s="296"/>
      <c r="C42" s="297"/>
      <c r="D42" s="295"/>
      <c r="E42" s="298" t="s">
        <v>942</v>
      </c>
      <c r="F42" s="295"/>
      <c r="G42" s="295" t="s">
        <v>943</v>
      </c>
      <c r="H42" s="295"/>
      <c r="I42" s="295"/>
      <c r="J42" s="295"/>
      <c r="K42" s="293"/>
    </row>
    <row r="43" s="1" customFormat="1" ht="15" customHeight="1">
      <c r="B43" s="296"/>
      <c r="C43" s="297"/>
      <c r="D43" s="295"/>
      <c r="E43" s="298"/>
      <c r="F43" s="295"/>
      <c r="G43" s="295" t="s">
        <v>944</v>
      </c>
      <c r="H43" s="295"/>
      <c r="I43" s="295"/>
      <c r="J43" s="295"/>
      <c r="K43" s="293"/>
    </row>
    <row r="44" s="1" customFormat="1" ht="15" customHeight="1">
      <c r="B44" s="296"/>
      <c r="C44" s="297"/>
      <c r="D44" s="295"/>
      <c r="E44" s="298" t="s">
        <v>945</v>
      </c>
      <c r="F44" s="295"/>
      <c r="G44" s="295" t="s">
        <v>946</v>
      </c>
      <c r="H44" s="295"/>
      <c r="I44" s="295"/>
      <c r="J44" s="295"/>
      <c r="K44" s="293"/>
    </row>
    <row r="45" s="1" customFormat="1" ht="15" customHeight="1">
      <c r="B45" s="296"/>
      <c r="C45" s="297"/>
      <c r="D45" s="295"/>
      <c r="E45" s="298" t="s">
        <v>116</v>
      </c>
      <c r="F45" s="295"/>
      <c r="G45" s="295" t="s">
        <v>947</v>
      </c>
      <c r="H45" s="295"/>
      <c r="I45" s="295"/>
      <c r="J45" s="295"/>
      <c r="K45" s="293"/>
    </row>
    <row r="46" s="1" customFormat="1" ht="12.75" customHeight="1">
      <c r="B46" s="296"/>
      <c r="C46" s="297"/>
      <c r="D46" s="295"/>
      <c r="E46" s="295"/>
      <c r="F46" s="295"/>
      <c r="G46" s="295"/>
      <c r="H46" s="295"/>
      <c r="I46" s="295"/>
      <c r="J46" s="295"/>
      <c r="K46" s="293"/>
    </row>
    <row r="47" s="1" customFormat="1" ht="15" customHeight="1">
      <c r="B47" s="296"/>
      <c r="C47" s="297"/>
      <c r="D47" s="295" t="s">
        <v>948</v>
      </c>
      <c r="E47" s="295"/>
      <c r="F47" s="295"/>
      <c r="G47" s="295"/>
      <c r="H47" s="295"/>
      <c r="I47" s="295"/>
      <c r="J47" s="295"/>
      <c r="K47" s="293"/>
    </row>
    <row r="48" s="1" customFormat="1" ht="15" customHeight="1">
      <c r="B48" s="296"/>
      <c r="C48" s="297"/>
      <c r="D48" s="297"/>
      <c r="E48" s="295" t="s">
        <v>949</v>
      </c>
      <c r="F48" s="295"/>
      <c r="G48" s="295"/>
      <c r="H48" s="295"/>
      <c r="I48" s="295"/>
      <c r="J48" s="295"/>
      <c r="K48" s="293"/>
    </row>
    <row r="49" s="1" customFormat="1" ht="15" customHeight="1">
      <c r="B49" s="296"/>
      <c r="C49" s="297"/>
      <c r="D49" s="297"/>
      <c r="E49" s="295" t="s">
        <v>950</v>
      </c>
      <c r="F49" s="295"/>
      <c r="G49" s="295"/>
      <c r="H49" s="295"/>
      <c r="I49" s="295"/>
      <c r="J49" s="295"/>
      <c r="K49" s="293"/>
    </row>
    <row r="50" s="1" customFormat="1" ht="15" customHeight="1">
      <c r="B50" s="296"/>
      <c r="C50" s="297"/>
      <c r="D50" s="297"/>
      <c r="E50" s="295" t="s">
        <v>951</v>
      </c>
      <c r="F50" s="295"/>
      <c r="G50" s="295"/>
      <c r="H50" s="295"/>
      <c r="I50" s="295"/>
      <c r="J50" s="295"/>
      <c r="K50" s="293"/>
    </row>
    <row r="51" s="1" customFormat="1" ht="15" customHeight="1">
      <c r="B51" s="296"/>
      <c r="C51" s="297"/>
      <c r="D51" s="295" t="s">
        <v>952</v>
      </c>
      <c r="E51" s="295"/>
      <c r="F51" s="295"/>
      <c r="G51" s="295"/>
      <c r="H51" s="295"/>
      <c r="I51" s="295"/>
      <c r="J51" s="295"/>
      <c r="K51" s="293"/>
    </row>
    <row r="52" s="1" customFormat="1" ht="25.5" customHeight="1">
      <c r="B52" s="291"/>
      <c r="C52" s="292" t="s">
        <v>953</v>
      </c>
      <c r="D52" s="292"/>
      <c r="E52" s="292"/>
      <c r="F52" s="292"/>
      <c r="G52" s="292"/>
      <c r="H52" s="292"/>
      <c r="I52" s="292"/>
      <c r="J52" s="292"/>
      <c r="K52" s="293"/>
    </row>
    <row r="53" s="1" customFormat="1" ht="5.25" customHeight="1">
      <c r="B53" s="291"/>
      <c r="C53" s="294"/>
      <c r="D53" s="294"/>
      <c r="E53" s="294"/>
      <c r="F53" s="294"/>
      <c r="G53" s="294"/>
      <c r="H53" s="294"/>
      <c r="I53" s="294"/>
      <c r="J53" s="294"/>
      <c r="K53" s="293"/>
    </row>
    <row r="54" s="1" customFormat="1" ht="15" customHeight="1">
      <c r="B54" s="291"/>
      <c r="C54" s="295" t="s">
        <v>954</v>
      </c>
      <c r="D54" s="295"/>
      <c r="E54" s="295"/>
      <c r="F54" s="295"/>
      <c r="G54" s="295"/>
      <c r="H54" s="295"/>
      <c r="I54" s="295"/>
      <c r="J54" s="295"/>
      <c r="K54" s="293"/>
    </row>
    <row r="55" s="1" customFormat="1" ht="15" customHeight="1">
      <c r="B55" s="291"/>
      <c r="C55" s="295" t="s">
        <v>955</v>
      </c>
      <c r="D55" s="295"/>
      <c r="E55" s="295"/>
      <c r="F55" s="295"/>
      <c r="G55" s="295"/>
      <c r="H55" s="295"/>
      <c r="I55" s="295"/>
      <c r="J55" s="295"/>
      <c r="K55" s="293"/>
    </row>
    <row r="56" s="1" customFormat="1" ht="12.75" customHeight="1">
      <c r="B56" s="291"/>
      <c r="C56" s="295"/>
      <c r="D56" s="295"/>
      <c r="E56" s="295"/>
      <c r="F56" s="295"/>
      <c r="G56" s="295"/>
      <c r="H56" s="295"/>
      <c r="I56" s="295"/>
      <c r="J56" s="295"/>
      <c r="K56" s="293"/>
    </row>
    <row r="57" s="1" customFormat="1" ht="15" customHeight="1">
      <c r="B57" s="291"/>
      <c r="C57" s="295" t="s">
        <v>956</v>
      </c>
      <c r="D57" s="295"/>
      <c r="E57" s="295"/>
      <c r="F57" s="295"/>
      <c r="G57" s="295"/>
      <c r="H57" s="295"/>
      <c r="I57" s="295"/>
      <c r="J57" s="295"/>
      <c r="K57" s="293"/>
    </row>
    <row r="58" s="1" customFormat="1" ht="15" customHeight="1">
      <c r="B58" s="291"/>
      <c r="C58" s="297"/>
      <c r="D58" s="295" t="s">
        <v>957</v>
      </c>
      <c r="E58" s="295"/>
      <c r="F58" s="295"/>
      <c r="G58" s="295"/>
      <c r="H58" s="295"/>
      <c r="I58" s="295"/>
      <c r="J58" s="295"/>
      <c r="K58" s="293"/>
    </row>
    <row r="59" s="1" customFormat="1" ht="15" customHeight="1">
      <c r="B59" s="291"/>
      <c r="C59" s="297"/>
      <c r="D59" s="295" t="s">
        <v>958</v>
      </c>
      <c r="E59" s="295"/>
      <c r="F59" s="295"/>
      <c r="G59" s="295"/>
      <c r="H59" s="295"/>
      <c r="I59" s="295"/>
      <c r="J59" s="295"/>
      <c r="K59" s="293"/>
    </row>
    <row r="60" s="1" customFormat="1" ht="15" customHeight="1">
      <c r="B60" s="291"/>
      <c r="C60" s="297"/>
      <c r="D60" s="295" t="s">
        <v>959</v>
      </c>
      <c r="E60" s="295"/>
      <c r="F60" s="295"/>
      <c r="G60" s="295"/>
      <c r="H60" s="295"/>
      <c r="I60" s="295"/>
      <c r="J60" s="295"/>
      <c r="K60" s="293"/>
    </row>
    <row r="61" s="1" customFormat="1" ht="15" customHeight="1">
      <c r="B61" s="291"/>
      <c r="C61" s="297"/>
      <c r="D61" s="295" t="s">
        <v>960</v>
      </c>
      <c r="E61" s="295"/>
      <c r="F61" s="295"/>
      <c r="G61" s="295"/>
      <c r="H61" s="295"/>
      <c r="I61" s="295"/>
      <c r="J61" s="295"/>
      <c r="K61" s="293"/>
    </row>
    <row r="62" s="1" customFormat="1" ht="15" customHeight="1">
      <c r="B62" s="291"/>
      <c r="C62" s="297"/>
      <c r="D62" s="300" t="s">
        <v>961</v>
      </c>
      <c r="E62" s="300"/>
      <c r="F62" s="300"/>
      <c r="G62" s="300"/>
      <c r="H62" s="300"/>
      <c r="I62" s="300"/>
      <c r="J62" s="300"/>
      <c r="K62" s="293"/>
    </row>
    <row r="63" s="1" customFormat="1" ht="15" customHeight="1">
      <c r="B63" s="291"/>
      <c r="C63" s="297"/>
      <c r="D63" s="295" t="s">
        <v>962</v>
      </c>
      <c r="E63" s="295"/>
      <c r="F63" s="295"/>
      <c r="G63" s="295"/>
      <c r="H63" s="295"/>
      <c r="I63" s="295"/>
      <c r="J63" s="295"/>
      <c r="K63" s="293"/>
    </row>
    <row r="64" s="1" customFormat="1" ht="12.75" customHeight="1">
      <c r="B64" s="291"/>
      <c r="C64" s="297"/>
      <c r="D64" s="297"/>
      <c r="E64" s="301"/>
      <c r="F64" s="297"/>
      <c r="G64" s="297"/>
      <c r="H64" s="297"/>
      <c r="I64" s="297"/>
      <c r="J64" s="297"/>
      <c r="K64" s="293"/>
    </row>
    <row r="65" s="1" customFormat="1" ht="15" customHeight="1">
      <c r="B65" s="291"/>
      <c r="C65" s="297"/>
      <c r="D65" s="295" t="s">
        <v>963</v>
      </c>
      <c r="E65" s="295"/>
      <c r="F65" s="295"/>
      <c r="G65" s="295"/>
      <c r="H65" s="295"/>
      <c r="I65" s="295"/>
      <c r="J65" s="295"/>
      <c r="K65" s="293"/>
    </row>
    <row r="66" s="1" customFormat="1" ht="15" customHeight="1">
      <c r="B66" s="291"/>
      <c r="C66" s="297"/>
      <c r="D66" s="300" t="s">
        <v>964</v>
      </c>
      <c r="E66" s="300"/>
      <c r="F66" s="300"/>
      <c r="G66" s="300"/>
      <c r="H66" s="300"/>
      <c r="I66" s="300"/>
      <c r="J66" s="300"/>
      <c r="K66" s="293"/>
    </row>
    <row r="67" s="1" customFormat="1" ht="15" customHeight="1">
      <c r="B67" s="291"/>
      <c r="C67" s="297"/>
      <c r="D67" s="295" t="s">
        <v>965</v>
      </c>
      <c r="E67" s="295"/>
      <c r="F67" s="295"/>
      <c r="G67" s="295"/>
      <c r="H67" s="295"/>
      <c r="I67" s="295"/>
      <c r="J67" s="295"/>
      <c r="K67" s="293"/>
    </row>
    <row r="68" s="1" customFormat="1" ht="15" customHeight="1">
      <c r="B68" s="291"/>
      <c r="C68" s="297"/>
      <c r="D68" s="295" t="s">
        <v>966</v>
      </c>
      <c r="E68" s="295"/>
      <c r="F68" s="295"/>
      <c r="G68" s="295"/>
      <c r="H68" s="295"/>
      <c r="I68" s="295"/>
      <c r="J68" s="295"/>
      <c r="K68" s="293"/>
    </row>
    <row r="69" s="1" customFormat="1" ht="15" customHeight="1">
      <c r="B69" s="291"/>
      <c r="C69" s="297"/>
      <c r="D69" s="295" t="s">
        <v>967</v>
      </c>
      <c r="E69" s="295"/>
      <c r="F69" s="295"/>
      <c r="G69" s="295"/>
      <c r="H69" s="295"/>
      <c r="I69" s="295"/>
      <c r="J69" s="295"/>
      <c r="K69" s="293"/>
    </row>
    <row r="70" s="1" customFormat="1" ht="15" customHeight="1">
      <c r="B70" s="291"/>
      <c r="C70" s="297"/>
      <c r="D70" s="295" t="s">
        <v>968</v>
      </c>
      <c r="E70" s="295"/>
      <c r="F70" s="295"/>
      <c r="G70" s="295"/>
      <c r="H70" s="295"/>
      <c r="I70" s="295"/>
      <c r="J70" s="295"/>
      <c r="K70" s="293"/>
    </row>
    <row r="71" s="1" customFormat="1" ht="12.75" customHeight="1">
      <c r="B71" s="302"/>
      <c r="C71" s="303"/>
      <c r="D71" s="303"/>
      <c r="E71" s="303"/>
      <c r="F71" s="303"/>
      <c r="G71" s="303"/>
      <c r="H71" s="303"/>
      <c r="I71" s="303"/>
      <c r="J71" s="303"/>
      <c r="K71" s="304"/>
    </row>
    <row r="72" s="1" customFormat="1" ht="18.75" customHeight="1"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="1" customFormat="1" ht="18.75" customHeight="1">
      <c r="B73" s="306"/>
      <c r="C73" s="306"/>
      <c r="D73" s="306"/>
      <c r="E73" s="306"/>
      <c r="F73" s="306"/>
      <c r="G73" s="306"/>
      <c r="H73" s="306"/>
      <c r="I73" s="306"/>
      <c r="J73" s="306"/>
      <c r="K73" s="306"/>
    </row>
    <row r="74" s="1" customFormat="1" ht="7.5" customHeight="1">
      <c r="B74" s="307"/>
      <c r="C74" s="308"/>
      <c r="D74" s="308"/>
      <c r="E74" s="308"/>
      <c r="F74" s="308"/>
      <c r="G74" s="308"/>
      <c r="H74" s="308"/>
      <c r="I74" s="308"/>
      <c r="J74" s="308"/>
      <c r="K74" s="309"/>
    </row>
    <row r="75" s="1" customFormat="1" ht="45" customHeight="1">
      <c r="B75" s="310"/>
      <c r="C75" s="311" t="s">
        <v>969</v>
      </c>
      <c r="D75" s="311"/>
      <c r="E75" s="311"/>
      <c r="F75" s="311"/>
      <c r="G75" s="311"/>
      <c r="H75" s="311"/>
      <c r="I75" s="311"/>
      <c r="J75" s="311"/>
      <c r="K75" s="312"/>
    </row>
    <row r="76" s="1" customFormat="1" ht="17.25" customHeight="1">
      <c r="B76" s="310"/>
      <c r="C76" s="313" t="s">
        <v>970</v>
      </c>
      <c r="D76" s="313"/>
      <c r="E76" s="313"/>
      <c r="F76" s="313" t="s">
        <v>971</v>
      </c>
      <c r="G76" s="314"/>
      <c r="H76" s="313" t="s">
        <v>58</v>
      </c>
      <c r="I76" s="313" t="s">
        <v>61</v>
      </c>
      <c r="J76" s="313" t="s">
        <v>972</v>
      </c>
      <c r="K76" s="312"/>
    </row>
    <row r="77" s="1" customFormat="1" ht="17.25" customHeight="1">
      <c r="B77" s="310"/>
      <c r="C77" s="315" t="s">
        <v>973</v>
      </c>
      <c r="D77" s="315"/>
      <c r="E77" s="315"/>
      <c r="F77" s="316" t="s">
        <v>974</v>
      </c>
      <c r="G77" s="317"/>
      <c r="H77" s="315"/>
      <c r="I77" s="315"/>
      <c r="J77" s="315" t="s">
        <v>975</v>
      </c>
      <c r="K77" s="312"/>
    </row>
    <row r="78" s="1" customFormat="1" ht="5.25" customHeight="1">
      <c r="B78" s="310"/>
      <c r="C78" s="318"/>
      <c r="D78" s="318"/>
      <c r="E78" s="318"/>
      <c r="F78" s="318"/>
      <c r="G78" s="319"/>
      <c r="H78" s="318"/>
      <c r="I78" s="318"/>
      <c r="J78" s="318"/>
      <c r="K78" s="312"/>
    </row>
    <row r="79" s="1" customFormat="1" ht="15" customHeight="1">
      <c r="B79" s="310"/>
      <c r="C79" s="298" t="s">
        <v>57</v>
      </c>
      <c r="D79" s="320"/>
      <c r="E79" s="320"/>
      <c r="F79" s="321" t="s">
        <v>976</v>
      </c>
      <c r="G79" s="322"/>
      <c r="H79" s="298" t="s">
        <v>977</v>
      </c>
      <c r="I79" s="298" t="s">
        <v>978</v>
      </c>
      <c r="J79" s="298">
        <v>20</v>
      </c>
      <c r="K79" s="312"/>
    </row>
    <row r="80" s="1" customFormat="1" ht="15" customHeight="1">
      <c r="B80" s="310"/>
      <c r="C80" s="298" t="s">
        <v>979</v>
      </c>
      <c r="D80" s="298"/>
      <c r="E80" s="298"/>
      <c r="F80" s="321" t="s">
        <v>976</v>
      </c>
      <c r="G80" s="322"/>
      <c r="H80" s="298" t="s">
        <v>980</v>
      </c>
      <c r="I80" s="298" t="s">
        <v>978</v>
      </c>
      <c r="J80" s="298">
        <v>120</v>
      </c>
      <c r="K80" s="312"/>
    </row>
    <row r="81" s="1" customFormat="1" ht="15" customHeight="1">
      <c r="B81" s="323"/>
      <c r="C81" s="298" t="s">
        <v>981</v>
      </c>
      <c r="D81" s="298"/>
      <c r="E81" s="298"/>
      <c r="F81" s="321" t="s">
        <v>982</v>
      </c>
      <c r="G81" s="322"/>
      <c r="H81" s="298" t="s">
        <v>983</v>
      </c>
      <c r="I81" s="298" t="s">
        <v>978</v>
      </c>
      <c r="J81" s="298">
        <v>50</v>
      </c>
      <c r="K81" s="312"/>
    </row>
    <row r="82" s="1" customFormat="1" ht="15" customHeight="1">
      <c r="B82" s="323"/>
      <c r="C82" s="298" t="s">
        <v>984</v>
      </c>
      <c r="D82" s="298"/>
      <c r="E82" s="298"/>
      <c r="F82" s="321" t="s">
        <v>976</v>
      </c>
      <c r="G82" s="322"/>
      <c r="H82" s="298" t="s">
        <v>985</v>
      </c>
      <c r="I82" s="298" t="s">
        <v>986</v>
      </c>
      <c r="J82" s="298"/>
      <c r="K82" s="312"/>
    </row>
    <row r="83" s="1" customFormat="1" ht="15" customHeight="1">
      <c r="B83" s="323"/>
      <c r="C83" s="324" t="s">
        <v>987</v>
      </c>
      <c r="D83" s="324"/>
      <c r="E83" s="324"/>
      <c r="F83" s="325" t="s">
        <v>982</v>
      </c>
      <c r="G83" s="324"/>
      <c r="H83" s="324" t="s">
        <v>988</v>
      </c>
      <c r="I83" s="324" t="s">
        <v>978</v>
      </c>
      <c r="J83" s="324">
        <v>15</v>
      </c>
      <c r="K83" s="312"/>
    </row>
    <row r="84" s="1" customFormat="1" ht="15" customHeight="1">
      <c r="B84" s="323"/>
      <c r="C84" s="324" t="s">
        <v>989</v>
      </c>
      <c r="D84" s="324"/>
      <c r="E84" s="324"/>
      <c r="F84" s="325" t="s">
        <v>982</v>
      </c>
      <c r="G84" s="324"/>
      <c r="H84" s="324" t="s">
        <v>990</v>
      </c>
      <c r="I84" s="324" t="s">
        <v>978</v>
      </c>
      <c r="J84" s="324">
        <v>15</v>
      </c>
      <c r="K84" s="312"/>
    </row>
    <row r="85" s="1" customFormat="1" ht="15" customHeight="1">
      <c r="B85" s="323"/>
      <c r="C85" s="324" t="s">
        <v>991</v>
      </c>
      <c r="D85" s="324"/>
      <c r="E85" s="324"/>
      <c r="F85" s="325" t="s">
        <v>982</v>
      </c>
      <c r="G85" s="324"/>
      <c r="H85" s="324" t="s">
        <v>992</v>
      </c>
      <c r="I85" s="324" t="s">
        <v>978</v>
      </c>
      <c r="J85" s="324">
        <v>20</v>
      </c>
      <c r="K85" s="312"/>
    </row>
    <row r="86" s="1" customFormat="1" ht="15" customHeight="1">
      <c r="B86" s="323"/>
      <c r="C86" s="324" t="s">
        <v>993</v>
      </c>
      <c r="D86" s="324"/>
      <c r="E86" s="324"/>
      <c r="F86" s="325" t="s">
        <v>982</v>
      </c>
      <c r="G86" s="324"/>
      <c r="H86" s="324" t="s">
        <v>994</v>
      </c>
      <c r="I86" s="324" t="s">
        <v>978</v>
      </c>
      <c r="J86" s="324">
        <v>20</v>
      </c>
      <c r="K86" s="312"/>
    </row>
    <row r="87" s="1" customFormat="1" ht="15" customHeight="1">
      <c r="B87" s="323"/>
      <c r="C87" s="298" t="s">
        <v>995</v>
      </c>
      <c r="D87" s="298"/>
      <c r="E87" s="298"/>
      <c r="F87" s="321" t="s">
        <v>982</v>
      </c>
      <c r="G87" s="322"/>
      <c r="H87" s="298" t="s">
        <v>996</v>
      </c>
      <c r="I87" s="298" t="s">
        <v>978</v>
      </c>
      <c r="J87" s="298">
        <v>50</v>
      </c>
      <c r="K87" s="312"/>
    </row>
    <row r="88" s="1" customFormat="1" ht="15" customHeight="1">
      <c r="B88" s="323"/>
      <c r="C88" s="298" t="s">
        <v>997</v>
      </c>
      <c r="D88" s="298"/>
      <c r="E88" s="298"/>
      <c r="F88" s="321" t="s">
        <v>982</v>
      </c>
      <c r="G88" s="322"/>
      <c r="H88" s="298" t="s">
        <v>998</v>
      </c>
      <c r="I88" s="298" t="s">
        <v>978</v>
      </c>
      <c r="J88" s="298">
        <v>20</v>
      </c>
      <c r="K88" s="312"/>
    </row>
    <row r="89" s="1" customFormat="1" ht="15" customHeight="1">
      <c r="B89" s="323"/>
      <c r="C89" s="298" t="s">
        <v>999</v>
      </c>
      <c r="D89" s="298"/>
      <c r="E89" s="298"/>
      <c r="F89" s="321" t="s">
        <v>982</v>
      </c>
      <c r="G89" s="322"/>
      <c r="H89" s="298" t="s">
        <v>1000</v>
      </c>
      <c r="I89" s="298" t="s">
        <v>978</v>
      </c>
      <c r="J89" s="298">
        <v>20</v>
      </c>
      <c r="K89" s="312"/>
    </row>
    <row r="90" s="1" customFormat="1" ht="15" customHeight="1">
      <c r="B90" s="323"/>
      <c r="C90" s="298" t="s">
        <v>1001</v>
      </c>
      <c r="D90" s="298"/>
      <c r="E90" s="298"/>
      <c r="F90" s="321" t="s">
        <v>982</v>
      </c>
      <c r="G90" s="322"/>
      <c r="H90" s="298" t="s">
        <v>1002</v>
      </c>
      <c r="I90" s="298" t="s">
        <v>978</v>
      </c>
      <c r="J90" s="298">
        <v>50</v>
      </c>
      <c r="K90" s="312"/>
    </row>
    <row r="91" s="1" customFormat="1" ht="15" customHeight="1">
      <c r="B91" s="323"/>
      <c r="C91" s="298" t="s">
        <v>1003</v>
      </c>
      <c r="D91" s="298"/>
      <c r="E91" s="298"/>
      <c r="F91" s="321" t="s">
        <v>982</v>
      </c>
      <c r="G91" s="322"/>
      <c r="H91" s="298" t="s">
        <v>1003</v>
      </c>
      <c r="I91" s="298" t="s">
        <v>978</v>
      </c>
      <c r="J91" s="298">
        <v>50</v>
      </c>
      <c r="K91" s="312"/>
    </row>
    <row r="92" s="1" customFormat="1" ht="15" customHeight="1">
      <c r="B92" s="323"/>
      <c r="C92" s="298" t="s">
        <v>1004</v>
      </c>
      <c r="D92" s="298"/>
      <c r="E92" s="298"/>
      <c r="F92" s="321" t="s">
        <v>982</v>
      </c>
      <c r="G92" s="322"/>
      <c r="H92" s="298" t="s">
        <v>1005</v>
      </c>
      <c r="I92" s="298" t="s">
        <v>978</v>
      </c>
      <c r="J92" s="298">
        <v>255</v>
      </c>
      <c r="K92" s="312"/>
    </row>
    <row r="93" s="1" customFormat="1" ht="15" customHeight="1">
      <c r="B93" s="323"/>
      <c r="C93" s="298" t="s">
        <v>1006</v>
      </c>
      <c r="D93" s="298"/>
      <c r="E93" s="298"/>
      <c r="F93" s="321" t="s">
        <v>976</v>
      </c>
      <c r="G93" s="322"/>
      <c r="H93" s="298" t="s">
        <v>1007</v>
      </c>
      <c r="I93" s="298" t="s">
        <v>1008</v>
      </c>
      <c r="J93" s="298"/>
      <c r="K93" s="312"/>
    </row>
    <row r="94" s="1" customFormat="1" ht="15" customHeight="1">
      <c r="B94" s="323"/>
      <c r="C94" s="298" t="s">
        <v>1009</v>
      </c>
      <c r="D94" s="298"/>
      <c r="E94" s="298"/>
      <c r="F94" s="321" t="s">
        <v>976</v>
      </c>
      <c r="G94" s="322"/>
      <c r="H94" s="298" t="s">
        <v>1010</v>
      </c>
      <c r="I94" s="298" t="s">
        <v>1011</v>
      </c>
      <c r="J94" s="298"/>
      <c r="K94" s="312"/>
    </row>
    <row r="95" s="1" customFormat="1" ht="15" customHeight="1">
      <c r="B95" s="323"/>
      <c r="C95" s="298" t="s">
        <v>1012</v>
      </c>
      <c r="D95" s="298"/>
      <c r="E95" s="298"/>
      <c r="F95" s="321" t="s">
        <v>976</v>
      </c>
      <c r="G95" s="322"/>
      <c r="H95" s="298" t="s">
        <v>1012</v>
      </c>
      <c r="I95" s="298" t="s">
        <v>1011</v>
      </c>
      <c r="J95" s="298"/>
      <c r="K95" s="312"/>
    </row>
    <row r="96" s="1" customFormat="1" ht="15" customHeight="1">
      <c r="B96" s="323"/>
      <c r="C96" s="298" t="s">
        <v>42</v>
      </c>
      <c r="D96" s="298"/>
      <c r="E96" s="298"/>
      <c r="F96" s="321" t="s">
        <v>976</v>
      </c>
      <c r="G96" s="322"/>
      <c r="H96" s="298" t="s">
        <v>1013</v>
      </c>
      <c r="I96" s="298" t="s">
        <v>1011</v>
      </c>
      <c r="J96" s="298"/>
      <c r="K96" s="312"/>
    </row>
    <row r="97" s="1" customFormat="1" ht="15" customHeight="1">
      <c r="B97" s="323"/>
      <c r="C97" s="298" t="s">
        <v>52</v>
      </c>
      <c r="D97" s="298"/>
      <c r="E97" s="298"/>
      <c r="F97" s="321" t="s">
        <v>976</v>
      </c>
      <c r="G97" s="322"/>
      <c r="H97" s="298" t="s">
        <v>1014</v>
      </c>
      <c r="I97" s="298" t="s">
        <v>1011</v>
      </c>
      <c r="J97" s="298"/>
      <c r="K97" s="312"/>
    </row>
    <row r="98" s="1" customFormat="1" ht="15" customHeight="1">
      <c r="B98" s="326"/>
      <c r="C98" s="327"/>
      <c r="D98" s="327"/>
      <c r="E98" s="327"/>
      <c r="F98" s="327"/>
      <c r="G98" s="327"/>
      <c r="H98" s="327"/>
      <c r="I98" s="327"/>
      <c r="J98" s="327"/>
      <c r="K98" s="328"/>
    </row>
    <row r="99" s="1" customFormat="1" ht="18.7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29"/>
    </row>
    <row r="100" s="1" customFormat="1" ht="18.75" customHeight="1"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</row>
    <row r="101" s="1" customFormat="1" ht="7.5" customHeight="1">
      <c r="B101" s="307"/>
      <c r="C101" s="308"/>
      <c r="D101" s="308"/>
      <c r="E101" s="308"/>
      <c r="F101" s="308"/>
      <c r="G101" s="308"/>
      <c r="H101" s="308"/>
      <c r="I101" s="308"/>
      <c r="J101" s="308"/>
      <c r="K101" s="309"/>
    </row>
    <row r="102" s="1" customFormat="1" ht="45" customHeight="1">
      <c r="B102" s="310"/>
      <c r="C102" s="311" t="s">
        <v>1015</v>
      </c>
      <c r="D102" s="311"/>
      <c r="E102" s="311"/>
      <c r="F102" s="311"/>
      <c r="G102" s="311"/>
      <c r="H102" s="311"/>
      <c r="I102" s="311"/>
      <c r="J102" s="311"/>
      <c r="K102" s="312"/>
    </row>
    <row r="103" s="1" customFormat="1" ht="17.25" customHeight="1">
      <c r="B103" s="310"/>
      <c r="C103" s="313" t="s">
        <v>970</v>
      </c>
      <c r="D103" s="313"/>
      <c r="E103" s="313"/>
      <c r="F103" s="313" t="s">
        <v>971</v>
      </c>
      <c r="G103" s="314"/>
      <c r="H103" s="313" t="s">
        <v>58</v>
      </c>
      <c r="I103" s="313" t="s">
        <v>61</v>
      </c>
      <c r="J103" s="313" t="s">
        <v>972</v>
      </c>
      <c r="K103" s="312"/>
    </row>
    <row r="104" s="1" customFormat="1" ht="17.25" customHeight="1">
      <c r="B104" s="310"/>
      <c r="C104" s="315" t="s">
        <v>973</v>
      </c>
      <c r="D104" s="315"/>
      <c r="E104" s="315"/>
      <c r="F104" s="316" t="s">
        <v>974</v>
      </c>
      <c r="G104" s="317"/>
      <c r="H104" s="315"/>
      <c r="I104" s="315"/>
      <c r="J104" s="315" t="s">
        <v>975</v>
      </c>
      <c r="K104" s="312"/>
    </row>
    <row r="105" s="1" customFormat="1" ht="5.25" customHeight="1">
      <c r="B105" s="310"/>
      <c r="C105" s="313"/>
      <c r="D105" s="313"/>
      <c r="E105" s="313"/>
      <c r="F105" s="313"/>
      <c r="G105" s="331"/>
      <c r="H105" s="313"/>
      <c r="I105" s="313"/>
      <c r="J105" s="313"/>
      <c r="K105" s="312"/>
    </row>
    <row r="106" s="1" customFormat="1" ht="15" customHeight="1">
      <c r="B106" s="310"/>
      <c r="C106" s="298" t="s">
        <v>57</v>
      </c>
      <c r="D106" s="320"/>
      <c r="E106" s="320"/>
      <c r="F106" s="321" t="s">
        <v>976</v>
      </c>
      <c r="G106" s="298"/>
      <c r="H106" s="298" t="s">
        <v>1016</v>
      </c>
      <c r="I106" s="298" t="s">
        <v>978</v>
      </c>
      <c r="J106" s="298">
        <v>20</v>
      </c>
      <c r="K106" s="312"/>
    </row>
    <row r="107" s="1" customFormat="1" ht="15" customHeight="1">
      <c r="B107" s="310"/>
      <c r="C107" s="298" t="s">
        <v>979</v>
      </c>
      <c r="D107" s="298"/>
      <c r="E107" s="298"/>
      <c r="F107" s="321" t="s">
        <v>976</v>
      </c>
      <c r="G107" s="298"/>
      <c r="H107" s="298" t="s">
        <v>1016</v>
      </c>
      <c r="I107" s="298" t="s">
        <v>978</v>
      </c>
      <c r="J107" s="298">
        <v>120</v>
      </c>
      <c r="K107" s="312"/>
    </row>
    <row r="108" s="1" customFormat="1" ht="15" customHeight="1">
      <c r="B108" s="323"/>
      <c r="C108" s="298" t="s">
        <v>981</v>
      </c>
      <c r="D108" s="298"/>
      <c r="E108" s="298"/>
      <c r="F108" s="321" t="s">
        <v>982</v>
      </c>
      <c r="G108" s="298"/>
      <c r="H108" s="298" t="s">
        <v>1016</v>
      </c>
      <c r="I108" s="298" t="s">
        <v>978</v>
      </c>
      <c r="J108" s="298">
        <v>50</v>
      </c>
      <c r="K108" s="312"/>
    </row>
    <row r="109" s="1" customFormat="1" ht="15" customHeight="1">
      <c r="B109" s="323"/>
      <c r="C109" s="298" t="s">
        <v>984</v>
      </c>
      <c r="D109" s="298"/>
      <c r="E109" s="298"/>
      <c r="F109" s="321" t="s">
        <v>976</v>
      </c>
      <c r="G109" s="298"/>
      <c r="H109" s="298" t="s">
        <v>1016</v>
      </c>
      <c r="I109" s="298" t="s">
        <v>986</v>
      </c>
      <c r="J109" s="298"/>
      <c r="K109" s="312"/>
    </row>
    <row r="110" s="1" customFormat="1" ht="15" customHeight="1">
      <c r="B110" s="323"/>
      <c r="C110" s="298" t="s">
        <v>995</v>
      </c>
      <c r="D110" s="298"/>
      <c r="E110" s="298"/>
      <c r="F110" s="321" t="s">
        <v>982</v>
      </c>
      <c r="G110" s="298"/>
      <c r="H110" s="298" t="s">
        <v>1016</v>
      </c>
      <c r="I110" s="298" t="s">
        <v>978</v>
      </c>
      <c r="J110" s="298">
        <v>50</v>
      </c>
      <c r="K110" s="312"/>
    </row>
    <row r="111" s="1" customFormat="1" ht="15" customHeight="1">
      <c r="B111" s="323"/>
      <c r="C111" s="298" t="s">
        <v>1003</v>
      </c>
      <c r="D111" s="298"/>
      <c r="E111" s="298"/>
      <c r="F111" s="321" t="s">
        <v>982</v>
      </c>
      <c r="G111" s="298"/>
      <c r="H111" s="298" t="s">
        <v>1016</v>
      </c>
      <c r="I111" s="298" t="s">
        <v>978</v>
      </c>
      <c r="J111" s="298">
        <v>50</v>
      </c>
      <c r="K111" s="312"/>
    </row>
    <row r="112" s="1" customFormat="1" ht="15" customHeight="1">
      <c r="B112" s="323"/>
      <c r="C112" s="298" t="s">
        <v>1001</v>
      </c>
      <c r="D112" s="298"/>
      <c r="E112" s="298"/>
      <c r="F112" s="321" t="s">
        <v>982</v>
      </c>
      <c r="G112" s="298"/>
      <c r="H112" s="298" t="s">
        <v>1016</v>
      </c>
      <c r="I112" s="298" t="s">
        <v>978</v>
      </c>
      <c r="J112" s="298">
        <v>50</v>
      </c>
      <c r="K112" s="312"/>
    </row>
    <row r="113" s="1" customFormat="1" ht="15" customHeight="1">
      <c r="B113" s="323"/>
      <c r="C113" s="298" t="s">
        <v>57</v>
      </c>
      <c r="D113" s="298"/>
      <c r="E113" s="298"/>
      <c r="F113" s="321" t="s">
        <v>976</v>
      </c>
      <c r="G113" s="298"/>
      <c r="H113" s="298" t="s">
        <v>1017</v>
      </c>
      <c r="I113" s="298" t="s">
        <v>978</v>
      </c>
      <c r="J113" s="298">
        <v>20</v>
      </c>
      <c r="K113" s="312"/>
    </row>
    <row r="114" s="1" customFormat="1" ht="15" customHeight="1">
      <c r="B114" s="323"/>
      <c r="C114" s="298" t="s">
        <v>1018</v>
      </c>
      <c r="D114" s="298"/>
      <c r="E114" s="298"/>
      <c r="F114" s="321" t="s">
        <v>976</v>
      </c>
      <c r="G114" s="298"/>
      <c r="H114" s="298" t="s">
        <v>1019</v>
      </c>
      <c r="I114" s="298" t="s">
        <v>978</v>
      </c>
      <c r="J114" s="298">
        <v>120</v>
      </c>
      <c r="K114" s="312"/>
    </row>
    <row r="115" s="1" customFormat="1" ht="15" customHeight="1">
      <c r="B115" s="323"/>
      <c r="C115" s="298" t="s">
        <v>42</v>
      </c>
      <c r="D115" s="298"/>
      <c r="E115" s="298"/>
      <c r="F115" s="321" t="s">
        <v>976</v>
      </c>
      <c r="G115" s="298"/>
      <c r="H115" s="298" t="s">
        <v>1020</v>
      </c>
      <c r="I115" s="298" t="s">
        <v>1011</v>
      </c>
      <c r="J115" s="298"/>
      <c r="K115" s="312"/>
    </row>
    <row r="116" s="1" customFormat="1" ht="15" customHeight="1">
      <c r="B116" s="323"/>
      <c r="C116" s="298" t="s">
        <v>52</v>
      </c>
      <c r="D116" s="298"/>
      <c r="E116" s="298"/>
      <c r="F116" s="321" t="s">
        <v>976</v>
      </c>
      <c r="G116" s="298"/>
      <c r="H116" s="298" t="s">
        <v>1021</v>
      </c>
      <c r="I116" s="298" t="s">
        <v>1011</v>
      </c>
      <c r="J116" s="298"/>
      <c r="K116" s="312"/>
    </row>
    <row r="117" s="1" customFormat="1" ht="15" customHeight="1">
      <c r="B117" s="323"/>
      <c r="C117" s="298" t="s">
        <v>61</v>
      </c>
      <c r="D117" s="298"/>
      <c r="E117" s="298"/>
      <c r="F117" s="321" t="s">
        <v>976</v>
      </c>
      <c r="G117" s="298"/>
      <c r="H117" s="298" t="s">
        <v>1022</v>
      </c>
      <c r="I117" s="298" t="s">
        <v>1023</v>
      </c>
      <c r="J117" s="298"/>
      <c r="K117" s="312"/>
    </row>
    <row r="118" s="1" customFormat="1" ht="15" customHeight="1">
      <c r="B118" s="326"/>
      <c r="C118" s="332"/>
      <c r="D118" s="332"/>
      <c r="E118" s="332"/>
      <c r="F118" s="332"/>
      <c r="G118" s="332"/>
      <c r="H118" s="332"/>
      <c r="I118" s="332"/>
      <c r="J118" s="332"/>
      <c r="K118" s="328"/>
    </row>
    <row r="119" s="1" customFormat="1" ht="18.75" customHeight="1">
      <c r="B119" s="333"/>
      <c r="C119" s="334"/>
      <c r="D119" s="334"/>
      <c r="E119" s="334"/>
      <c r="F119" s="335"/>
      <c r="G119" s="334"/>
      <c r="H119" s="334"/>
      <c r="I119" s="334"/>
      <c r="J119" s="334"/>
      <c r="K119" s="333"/>
    </row>
    <row r="120" s="1" customFormat="1" ht="18.75" customHeight="1"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</row>
    <row r="121" s="1" customFormat="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="1" customFormat="1" ht="45" customHeight="1">
      <c r="B122" s="339"/>
      <c r="C122" s="289" t="s">
        <v>1024</v>
      </c>
      <c r="D122" s="289"/>
      <c r="E122" s="289"/>
      <c r="F122" s="289"/>
      <c r="G122" s="289"/>
      <c r="H122" s="289"/>
      <c r="I122" s="289"/>
      <c r="J122" s="289"/>
      <c r="K122" s="340"/>
    </row>
    <row r="123" s="1" customFormat="1" ht="17.25" customHeight="1">
      <c r="B123" s="341"/>
      <c r="C123" s="313" t="s">
        <v>970</v>
      </c>
      <c r="D123" s="313"/>
      <c r="E123" s="313"/>
      <c r="F123" s="313" t="s">
        <v>971</v>
      </c>
      <c r="G123" s="314"/>
      <c r="H123" s="313" t="s">
        <v>58</v>
      </c>
      <c r="I123" s="313" t="s">
        <v>61</v>
      </c>
      <c r="J123" s="313" t="s">
        <v>972</v>
      </c>
      <c r="K123" s="342"/>
    </row>
    <row r="124" s="1" customFormat="1" ht="17.25" customHeight="1">
      <c r="B124" s="341"/>
      <c r="C124" s="315" t="s">
        <v>973</v>
      </c>
      <c r="D124" s="315"/>
      <c r="E124" s="315"/>
      <c r="F124" s="316" t="s">
        <v>974</v>
      </c>
      <c r="G124" s="317"/>
      <c r="H124" s="315"/>
      <c r="I124" s="315"/>
      <c r="J124" s="315" t="s">
        <v>975</v>
      </c>
      <c r="K124" s="342"/>
    </row>
    <row r="125" s="1" customFormat="1" ht="5.25" customHeight="1">
      <c r="B125" s="343"/>
      <c r="C125" s="318"/>
      <c r="D125" s="318"/>
      <c r="E125" s="318"/>
      <c r="F125" s="318"/>
      <c r="G125" s="344"/>
      <c r="H125" s="318"/>
      <c r="I125" s="318"/>
      <c r="J125" s="318"/>
      <c r="K125" s="345"/>
    </row>
    <row r="126" s="1" customFormat="1" ht="15" customHeight="1">
      <c r="B126" s="343"/>
      <c r="C126" s="298" t="s">
        <v>979</v>
      </c>
      <c r="D126" s="320"/>
      <c r="E126" s="320"/>
      <c r="F126" s="321" t="s">
        <v>976</v>
      </c>
      <c r="G126" s="298"/>
      <c r="H126" s="298" t="s">
        <v>1016</v>
      </c>
      <c r="I126" s="298" t="s">
        <v>978</v>
      </c>
      <c r="J126" s="298">
        <v>120</v>
      </c>
      <c r="K126" s="346"/>
    </row>
    <row r="127" s="1" customFormat="1" ht="15" customHeight="1">
      <c r="B127" s="343"/>
      <c r="C127" s="298" t="s">
        <v>1025</v>
      </c>
      <c r="D127" s="298"/>
      <c r="E127" s="298"/>
      <c r="F127" s="321" t="s">
        <v>976</v>
      </c>
      <c r="G127" s="298"/>
      <c r="H127" s="298" t="s">
        <v>1026</v>
      </c>
      <c r="I127" s="298" t="s">
        <v>978</v>
      </c>
      <c r="J127" s="298" t="s">
        <v>1027</v>
      </c>
      <c r="K127" s="346"/>
    </row>
    <row r="128" s="1" customFormat="1" ht="15" customHeight="1">
      <c r="B128" s="343"/>
      <c r="C128" s="298" t="s">
        <v>924</v>
      </c>
      <c r="D128" s="298"/>
      <c r="E128" s="298"/>
      <c r="F128" s="321" t="s">
        <v>976</v>
      </c>
      <c r="G128" s="298"/>
      <c r="H128" s="298" t="s">
        <v>1028</v>
      </c>
      <c r="I128" s="298" t="s">
        <v>978</v>
      </c>
      <c r="J128" s="298" t="s">
        <v>1027</v>
      </c>
      <c r="K128" s="346"/>
    </row>
    <row r="129" s="1" customFormat="1" ht="15" customHeight="1">
      <c r="B129" s="343"/>
      <c r="C129" s="298" t="s">
        <v>987</v>
      </c>
      <c r="D129" s="298"/>
      <c r="E129" s="298"/>
      <c r="F129" s="321" t="s">
        <v>982</v>
      </c>
      <c r="G129" s="298"/>
      <c r="H129" s="298" t="s">
        <v>988</v>
      </c>
      <c r="I129" s="298" t="s">
        <v>978</v>
      </c>
      <c r="J129" s="298">
        <v>15</v>
      </c>
      <c r="K129" s="346"/>
    </row>
    <row r="130" s="1" customFormat="1" ht="15" customHeight="1">
      <c r="B130" s="343"/>
      <c r="C130" s="324" t="s">
        <v>989</v>
      </c>
      <c r="D130" s="324"/>
      <c r="E130" s="324"/>
      <c r="F130" s="325" t="s">
        <v>982</v>
      </c>
      <c r="G130" s="324"/>
      <c r="H130" s="324" t="s">
        <v>990</v>
      </c>
      <c r="I130" s="324" t="s">
        <v>978</v>
      </c>
      <c r="J130" s="324">
        <v>15</v>
      </c>
      <c r="K130" s="346"/>
    </row>
    <row r="131" s="1" customFormat="1" ht="15" customHeight="1">
      <c r="B131" s="343"/>
      <c r="C131" s="324" t="s">
        <v>991</v>
      </c>
      <c r="D131" s="324"/>
      <c r="E131" s="324"/>
      <c r="F131" s="325" t="s">
        <v>982</v>
      </c>
      <c r="G131" s="324"/>
      <c r="H131" s="324" t="s">
        <v>992</v>
      </c>
      <c r="I131" s="324" t="s">
        <v>978</v>
      </c>
      <c r="J131" s="324">
        <v>20</v>
      </c>
      <c r="K131" s="346"/>
    </row>
    <row r="132" s="1" customFormat="1" ht="15" customHeight="1">
      <c r="B132" s="343"/>
      <c r="C132" s="324" t="s">
        <v>993</v>
      </c>
      <c r="D132" s="324"/>
      <c r="E132" s="324"/>
      <c r="F132" s="325" t="s">
        <v>982</v>
      </c>
      <c r="G132" s="324"/>
      <c r="H132" s="324" t="s">
        <v>994</v>
      </c>
      <c r="I132" s="324" t="s">
        <v>978</v>
      </c>
      <c r="J132" s="324">
        <v>20</v>
      </c>
      <c r="K132" s="346"/>
    </row>
    <row r="133" s="1" customFormat="1" ht="15" customHeight="1">
      <c r="B133" s="343"/>
      <c r="C133" s="298" t="s">
        <v>981</v>
      </c>
      <c r="D133" s="298"/>
      <c r="E133" s="298"/>
      <c r="F133" s="321" t="s">
        <v>982</v>
      </c>
      <c r="G133" s="298"/>
      <c r="H133" s="298" t="s">
        <v>1016</v>
      </c>
      <c r="I133" s="298" t="s">
        <v>978</v>
      </c>
      <c r="J133" s="298">
        <v>50</v>
      </c>
      <c r="K133" s="346"/>
    </row>
    <row r="134" s="1" customFormat="1" ht="15" customHeight="1">
      <c r="B134" s="343"/>
      <c r="C134" s="298" t="s">
        <v>995</v>
      </c>
      <c r="D134" s="298"/>
      <c r="E134" s="298"/>
      <c r="F134" s="321" t="s">
        <v>982</v>
      </c>
      <c r="G134" s="298"/>
      <c r="H134" s="298" t="s">
        <v>1016</v>
      </c>
      <c r="I134" s="298" t="s">
        <v>978</v>
      </c>
      <c r="J134" s="298">
        <v>50</v>
      </c>
      <c r="K134" s="346"/>
    </row>
    <row r="135" s="1" customFormat="1" ht="15" customHeight="1">
      <c r="B135" s="343"/>
      <c r="C135" s="298" t="s">
        <v>1001</v>
      </c>
      <c r="D135" s="298"/>
      <c r="E135" s="298"/>
      <c r="F135" s="321" t="s">
        <v>982</v>
      </c>
      <c r="G135" s="298"/>
      <c r="H135" s="298" t="s">
        <v>1016</v>
      </c>
      <c r="I135" s="298" t="s">
        <v>978</v>
      </c>
      <c r="J135" s="298">
        <v>50</v>
      </c>
      <c r="K135" s="346"/>
    </row>
    <row r="136" s="1" customFormat="1" ht="15" customHeight="1">
      <c r="B136" s="343"/>
      <c r="C136" s="298" t="s">
        <v>1003</v>
      </c>
      <c r="D136" s="298"/>
      <c r="E136" s="298"/>
      <c r="F136" s="321" t="s">
        <v>982</v>
      </c>
      <c r="G136" s="298"/>
      <c r="H136" s="298" t="s">
        <v>1016</v>
      </c>
      <c r="I136" s="298" t="s">
        <v>978</v>
      </c>
      <c r="J136" s="298">
        <v>50</v>
      </c>
      <c r="K136" s="346"/>
    </row>
    <row r="137" s="1" customFormat="1" ht="15" customHeight="1">
      <c r="B137" s="343"/>
      <c r="C137" s="298" t="s">
        <v>1004</v>
      </c>
      <c r="D137" s="298"/>
      <c r="E137" s="298"/>
      <c r="F137" s="321" t="s">
        <v>982</v>
      </c>
      <c r="G137" s="298"/>
      <c r="H137" s="298" t="s">
        <v>1029</v>
      </c>
      <c r="I137" s="298" t="s">
        <v>978</v>
      </c>
      <c r="J137" s="298">
        <v>255</v>
      </c>
      <c r="K137" s="346"/>
    </row>
    <row r="138" s="1" customFormat="1" ht="15" customHeight="1">
      <c r="B138" s="343"/>
      <c r="C138" s="298" t="s">
        <v>1006</v>
      </c>
      <c r="D138" s="298"/>
      <c r="E138" s="298"/>
      <c r="F138" s="321" t="s">
        <v>976</v>
      </c>
      <c r="G138" s="298"/>
      <c r="H138" s="298" t="s">
        <v>1030</v>
      </c>
      <c r="I138" s="298" t="s">
        <v>1008</v>
      </c>
      <c r="J138" s="298"/>
      <c r="K138" s="346"/>
    </row>
    <row r="139" s="1" customFormat="1" ht="15" customHeight="1">
      <c r="B139" s="343"/>
      <c r="C139" s="298" t="s">
        <v>1009</v>
      </c>
      <c r="D139" s="298"/>
      <c r="E139" s="298"/>
      <c r="F139" s="321" t="s">
        <v>976</v>
      </c>
      <c r="G139" s="298"/>
      <c r="H139" s="298" t="s">
        <v>1031</v>
      </c>
      <c r="I139" s="298" t="s">
        <v>1011</v>
      </c>
      <c r="J139" s="298"/>
      <c r="K139" s="346"/>
    </row>
    <row r="140" s="1" customFormat="1" ht="15" customHeight="1">
      <c r="B140" s="343"/>
      <c r="C140" s="298" t="s">
        <v>1012</v>
      </c>
      <c r="D140" s="298"/>
      <c r="E140" s="298"/>
      <c r="F140" s="321" t="s">
        <v>976</v>
      </c>
      <c r="G140" s="298"/>
      <c r="H140" s="298" t="s">
        <v>1012</v>
      </c>
      <c r="I140" s="298" t="s">
        <v>1011</v>
      </c>
      <c r="J140" s="298"/>
      <c r="K140" s="346"/>
    </row>
    <row r="141" s="1" customFormat="1" ht="15" customHeight="1">
      <c r="B141" s="343"/>
      <c r="C141" s="298" t="s">
        <v>42</v>
      </c>
      <c r="D141" s="298"/>
      <c r="E141" s="298"/>
      <c r="F141" s="321" t="s">
        <v>976</v>
      </c>
      <c r="G141" s="298"/>
      <c r="H141" s="298" t="s">
        <v>1032</v>
      </c>
      <c r="I141" s="298" t="s">
        <v>1011</v>
      </c>
      <c r="J141" s="298"/>
      <c r="K141" s="346"/>
    </row>
    <row r="142" s="1" customFormat="1" ht="15" customHeight="1">
      <c r="B142" s="343"/>
      <c r="C142" s="298" t="s">
        <v>1033</v>
      </c>
      <c r="D142" s="298"/>
      <c r="E142" s="298"/>
      <c r="F142" s="321" t="s">
        <v>976</v>
      </c>
      <c r="G142" s="298"/>
      <c r="H142" s="298" t="s">
        <v>1034</v>
      </c>
      <c r="I142" s="298" t="s">
        <v>1011</v>
      </c>
      <c r="J142" s="298"/>
      <c r="K142" s="346"/>
    </row>
    <row r="143" s="1" customFormat="1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s="1" customFormat="1" ht="18.75" customHeight="1">
      <c r="B144" s="334"/>
      <c r="C144" s="334"/>
      <c r="D144" s="334"/>
      <c r="E144" s="334"/>
      <c r="F144" s="335"/>
      <c r="G144" s="334"/>
      <c r="H144" s="334"/>
      <c r="I144" s="334"/>
      <c r="J144" s="334"/>
      <c r="K144" s="334"/>
    </row>
    <row r="145" s="1" customFormat="1" ht="18.75" customHeight="1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</row>
    <row r="146" s="1" customFormat="1" ht="7.5" customHeight="1">
      <c r="B146" s="307"/>
      <c r="C146" s="308"/>
      <c r="D146" s="308"/>
      <c r="E146" s="308"/>
      <c r="F146" s="308"/>
      <c r="G146" s="308"/>
      <c r="H146" s="308"/>
      <c r="I146" s="308"/>
      <c r="J146" s="308"/>
      <c r="K146" s="309"/>
    </row>
    <row r="147" s="1" customFormat="1" ht="45" customHeight="1">
      <c r="B147" s="310"/>
      <c r="C147" s="311" t="s">
        <v>1035</v>
      </c>
      <c r="D147" s="311"/>
      <c r="E147" s="311"/>
      <c r="F147" s="311"/>
      <c r="G147" s="311"/>
      <c r="H147" s="311"/>
      <c r="I147" s="311"/>
      <c r="J147" s="311"/>
      <c r="K147" s="312"/>
    </row>
    <row r="148" s="1" customFormat="1" ht="17.25" customHeight="1">
      <c r="B148" s="310"/>
      <c r="C148" s="313" t="s">
        <v>970</v>
      </c>
      <c r="D148" s="313"/>
      <c r="E148" s="313"/>
      <c r="F148" s="313" t="s">
        <v>971</v>
      </c>
      <c r="G148" s="314"/>
      <c r="H148" s="313" t="s">
        <v>58</v>
      </c>
      <c r="I148" s="313" t="s">
        <v>61</v>
      </c>
      <c r="J148" s="313" t="s">
        <v>972</v>
      </c>
      <c r="K148" s="312"/>
    </row>
    <row r="149" s="1" customFormat="1" ht="17.25" customHeight="1">
      <c r="B149" s="310"/>
      <c r="C149" s="315" t="s">
        <v>973</v>
      </c>
      <c r="D149" s="315"/>
      <c r="E149" s="315"/>
      <c r="F149" s="316" t="s">
        <v>974</v>
      </c>
      <c r="G149" s="317"/>
      <c r="H149" s="315"/>
      <c r="I149" s="315"/>
      <c r="J149" s="315" t="s">
        <v>975</v>
      </c>
      <c r="K149" s="312"/>
    </row>
    <row r="150" s="1" customFormat="1" ht="5.25" customHeight="1">
      <c r="B150" s="323"/>
      <c r="C150" s="318"/>
      <c r="D150" s="318"/>
      <c r="E150" s="318"/>
      <c r="F150" s="318"/>
      <c r="G150" s="319"/>
      <c r="H150" s="318"/>
      <c r="I150" s="318"/>
      <c r="J150" s="318"/>
      <c r="K150" s="346"/>
    </row>
    <row r="151" s="1" customFormat="1" ht="15" customHeight="1">
      <c r="B151" s="323"/>
      <c r="C151" s="350" t="s">
        <v>979</v>
      </c>
      <c r="D151" s="298"/>
      <c r="E151" s="298"/>
      <c r="F151" s="351" t="s">
        <v>976</v>
      </c>
      <c r="G151" s="298"/>
      <c r="H151" s="350" t="s">
        <v>1016</v>
      </c>
      <c r="I151" s="350" t="s">
        <v>978</v>
      </c>
      <c r="J151" s="350">
        <v>120</v>
      </c>
      <c r="K151" s="346"/>
    </row>
    <row r="152" s="1" customFormat="1" ht="15" customHeight="1">
      <c r="B152" s="323"/>
      <c r="C152" s="350" t="s">
        <v>1025</v>
      </c>
      <c r="D152" s="298"/>
      <c r="E152" s="298"/>
      <c r="F152" s="351" t="s">
        <v>976</v>
      </c>
      <c r="G152" s="298"/>
      <c r="H152" s="350" t="s">
        <v>1036</v>
      </c>
      <c r="I152" s="350" t="s">
        <v>978</v>
      </c>
      <c r="J152" s="350" t="s">
        <v>1027</v>
      </c>
      <c r="K152" s="346"/>
    </row>
    <row r="153" s="1" customFormat="1" ht="15" customHeight="1">
      <c r="B153" s="323"/>
      <c r="C153" s="350" t="s">
        <v>924</v>
      </c>
      <c r="D153" s="298"/>
      <c r="E153" s="298"/>
      <c r="F153" s="351" t="s">
        <v>976</v>
      </c>
      <c r="G153" s="298"/>
      <c r="H153" s="350" t="s">
        <v>1037</v>
      </c>
      <c r="I153" s="350" t="s">
        <v>978</v>
      </c>
      <c r="J153" s="350" t="s">
        <v>1027</v>
      </c>
      <c r="K153" s="346"/>
    </row>
    <row r="154" s="1" customFormat="1" ht="15" customHeight="1">
      <c r="B154" s="323"/>
      <c r="C154" s="350" t="s">
        <v>981</v>
      </c>
      <c r="D154" s="298"/>
      <c r="E154" s="298"/>
      <c r="F154" s="351" t="s">
        <v>982</v>
      </c>
      <c r="G154" s="298"/>
      <c r="H154" s="350" t="s">
        <v>1016</v>
      </c>
      <c r="I154" s="350" t="s">
        <v>978</v>
      </c>
      <c r="J154" s="350">
        <v>50</v>
      </c>
      <c r="K154" s="346"/>
    </row>
    <row r="155" s="1" customFormat="1" ht="15" customHeight="1">
      <c r="B155" s="323"/>
      <c r="C155" s="350" t="s">
        <v>984</v>
      </c>
      <c r="D155" s="298"/>
      <c r="E155" s="298"/>
      <c r="F155" s="351" t="s">
        <v>976</v>
      </c>
      <c r="G155" s="298"/>
      <c r="H155" s="350" t="s">
        <v>1016</v>
      </c>
      <c r="I155" s="350" t="s">
        <v>986</v>
      </c>
      <c r="J155" s="350"/>
      <c r="K155" s="346"/>
    </row>
    <row r="156" s="1" customFormat="1" ht="15" customHeight="1">
      <c r="B156" s="323"/>
      <c r="C156" s="350" t="s">
        <v>995</v>
      </c>
      <c r="D156" s="298"/>
      <c r="E156" s="298"/>
      <c r="F156" s="351" t="s">
        <v>982</v>
      </c>
      <c r="G156" s="298"/>
      <c r="H156" s="350" t="s">
        <v>1016</v>
      </c>
      <c r="I156" s="350" t="s">
        <v>978</v>
      </c>
      <c r="J156" s="350">
        <v>50</v>
      </c>
      <c r="K156" s="346"/>
    </row>
    <row r="157" s="1" customFormat="1" ht="15" customHeight="1">
      <c r="B157" s="323"/>
      <c r="C157" s="350" t="s">
        <v>1003</v>
      </c>
      <c r="D157" s="298"/>
      <c r="E157" s="298"/>
      <c r="F157" s="351" t="s">
        <v>982</v>
      </c>
      <c r="G157" s="298"/>
      <c r="H157" s="350" t="s">
        <v>1016</v>
      </c>
      <c r="I157" s="350" t="s">
        <v>978</v>
      </c>
      <c r="J157" s="350">
        <v>50</v>
      </c>
      <c r="K157" s="346"/>
    </row>
    <row r="158" s="1" customFormat="1" ht="15" customHeight="1">
      <c r="B158" s="323"/>
      <c r="C158" s="350" t="s">
        <v>1001</v>
      </c>
      <c r="D158" s="298"/>
      <c r="E158" s="298"/>
      <c r="F158" s="351" t="s">
        <v>982</v>
      </c>
      <c r="G158" s="298"/>
      <c r="H158" s="350" t="s">
        <v>1016</v>
      </c>
      <c r="I158" s="350" t="s">
        <v>978</v>
      </c>
      <c r="J158" s="350">
        <v>50</v>
      </c>
      <c r="K158" s="346"/>
    </row>
    <row r="159" s="1" customFormat="1" ht="15" customHeight="1">
      <c r="B159" s="323"/>
      <c r="C159" s="350" t="s">
        <v>98</v>
      </c>
      <c r="D159" s="298"/>
      <c r="E159" s="298"/>
      <c r="F159" s="351" t="s">
        <v>976</v>
      </c>
      <c r="G159" s="298"/>
      <c r="H159" s="350" t="s">
        <v>1038</v>
      </c>
      <c r="I159" s="350" t="s">
        <v>978</v>
      </c>
      <c r="J159" s="350" t="s">
        <v>1039</v>
      </c>
      <c r="K159" s="346"/>
    </row>
    <row r="160" s="1" customFormat="1" ht="15" customHeight="1">
      <c r="B160" s="323"/>
      <c r="C160" s="350" t="s">
        <v>1040</v>
      </c>
      <c r="D160" s="298"/>
      <c r="E160" s="298"/>
      <c r="F160" s="351" t="s">
        <v>976</v>
      </c>
      <c r="G160" s="298"/>
      <c r="H160" s="350" t="s">
        <v>1041</v>
      </c>
      <c r="I160" s="350" t="s">
        <v>1011</v>
      </c>
      <c r="J160" s="350"/>
      <c r="K160" s="346"/>
    </row>
    <row r="161" s="1" customFormat="1" ht="15" customHeight="1">
      <c r="B161" s="352"/>
      <c r="C161" s="332"/>
      <c r="D161" s="332"/>
      <c r="E161" s="332"/>
      <c r="F161" s="332"/>
      <c r="G161" s="332"/>
      <c r="H161" s="332"/>
      <c r="I161" s="332"/>
      <c r="J161" s="332"/>
      <c r="K161" s="353"/>
    </row>
    <row r="162" s="1" customFormat="1" ht="18.75" customHeight="1">
      <c r="B162" s="334"/>
      <c r="C162" s="344"/>
      <c r="D162" s="344"/>
      <c r="E162" s="344"/>
      <c r="F162" s="354"/>
      <c r="G162" s="344"/>
      <c r="H162" s="344"/>
      <c r="I162" s="344"/>
      <c r="J162" s="344"/>
      <c r="K162" s="334"/>
    </row>
    <row r="163" s="1" customFormat="1" ht="18.75" customHeight="1"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</row>
    <row r="164" s="1" customFormat="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="1" customFormat="1" ht="45" customHeight="1">
      <c r="B165" s="288"/>
      <c r="C165" s="289" t="s">
        <v>1042</v>
      </c>
      <c r="D165" s="289"/>
      <c r="E165" s="289"/>
      <c r="F165" s="289"/>
      <c r="G165" s="289"/>
      <c r="H165" s="289"/>
      <c r="I165" s="289"/>
      <c r="J165" s="289"/>
      <c r="K165" s="290"/>
    </row>
    <row r="166" s="1" customFormat="1" ht="17.25" customHeight="1">
      <c r="B166" s="288"/>
      <c r="C166" s="313" t="s">
        <v>970</v>
      </c>
      <c r="D166" s="313"/>
      <c r="E166" s="313"/>
      <c r="F166" s="313" t="s">
        <v>971</v>
      </c>
      <c r="G166" s="355"/>
      <c r="H166" s="356" t="s">
        <v>58</v>
      </c>
      <c r="I166" s="356" t="s">
        <v>61</v>
      </c>
      <c r="J166" s="313" t="s">
        <v>972</v>
      </c>
      <c r="K166" s="290"/>
    </row>
    <row r="167" s="1" customFormat="1" ht="17.25" customHeight="1">
      <c r="B167" s="291"/>
      <c r="C167" s="315" t="s">
        <v>973</v>
      </c>
      <c r="D167" s="315"/>
      <c r="E167" s="315"/>
      <c r="F167" s="316" t="s">
        <v>974</v>
      </c>
      <c r="G167" s="357"/>
      <c r="H167" s="358"/>
      <c r="I167" s="358"/>
      <c r="J167" s="315" t="s">
        <v>975</v>
      </c>
      <c r="K167" s="293"/>
    </row>
    <row r="168" s="1" customFormat="1" ht="5.25" customHeight="1">
      <c r="B168" s="323"/>
      <c r="C168" s="318"/>
      <c r="D168" s="318"/>
      <c r="E168" s="318"/>
      <c r="F168" s="318"/>
      <c r="G168" s="319"/>
      <c r="H168" s="318"/>
      <c r="I168" s="318"/>
      <c r="J168" s="318"/>
      <c r="K168" s="346"/>
    </row>
    <row r="169" s="1" customFormat="1" ht="15" customHeight="1">
      <c r="B169" s="323"/>
      <c r="C169" s="298" t="s">
        <v>979</v>
      </c>
      <c r="D169" s="298"/>
      <c r="E169" s="298"/>
      <c r="F169" s="321" t="s">
        <v>976</v>
      </c>
      <c r="G169" s="298"/>
      <c r="H169" s="298" t="s">
        <v>1016</v>
      </c>
      <c r="I169" s="298" t="s">
        <v>978</v>
      </c>
      <c r="J169" s="298">
        <v>120</v>
      </c>
      <c r="K169" s="346"/>
    </row>
    <row r="170" s="1" customFormat="1" ht="15" customHeight="1">
      <c r="B170" s="323"/>
      <c r="C170" s="298" t="s">
        <v>1025</v>
      </c>
      <c r="D170" s="298"/>
      <c r="E170" s="298"/>
      <c r="F170" s="321" t="s">
        <v>976</v>
      </c>
      <c r="G170" s="298"/>
      <c r="H170" s="298" t="s">
        <v>1026</v>
      </c>
      <c r="I170" s="298" t="s">
        <v>978</v>
      </c>
      <c r="J170" s="298" t="s">
        <v>1027</v>
      </c>
      <c r="K170" s="346"/>
    </row>
    <row r="171" s="1" customFormat="1" ht="15" customHeight="1">
      <c r="B171" s="323"/>
      <c r="C171" s="298" t="s">
        <v>924</v>
      </c>
      <c r="D171" s="298"/>
      <c r="E171" s="298"/>
      <c r="F171" s="321" t="s">
        <v>976</v>
      </c>
      <c r="G171" s="298"/>
      <c r="H171" s="298" t="s">
        <v>1043</v>
      </c>
      <c r="I171" s="298" t="s">
        <v>978</v>
      </c>
      <c r="J171" s="298" t="s">
        <v>1027</v>
      </c>
      <c r="K171" s="346"/>
    </row>
    <row r="172" s="1" customFormat="1" ht="15" customHeight="1">
      <c r="B172" s="323"/>
      <c r="C172" s="298" t="s">
        <v>981</v>
      </c>
      <c r="D172" s="298"/>
      <c r="E172" s="298"/>
      <c r="F172" s="321" t="s">
        <v>982</v>
      </c>
      <c r="G172" s="298"/>
      <c r="H172" s="298" t="s">
        <v>1043</v>
      </c>
      <c r="I172" s="298" t="s">
        <v>978</v>
      </c>
      <c r="J172" s="298">
        <v>50</v>
      </c>
      <c r="K172" s="346"/>
    </row>
    <row r="173" s="1" customFormat="1" ht="15" customHeight="1">
      <c r="B173" s="323"/>
      <c r="C173" s="298" t="s">
        <v>984</v>
      </c>
      <c r="D173" s="298"/>
      <c r="E173" s="298"/>
      <c r="F173" s="321" t="s">
        <v>976</v>
      </c>
      <c r="G173" s="298"/>
      <c r="H173" s="298" t="s">
        <v>1043</v>
      </c>
      <c r="I173" s="298" t="s">
        <v>986</v>
      </c>
      <c r="J173" s="298"/>
      <c r="K173" s="346"/>
    </row>
    <row r="174" s="1" customFormat="1" ht="15" customHeight="1">
      <c r="B174" s="323"/>
      <c r="C174" s="298" t="s">
        <v>995</v>
      </c>
      <c r="D174" s="298"/>
      <c r="E174" s="298"/>
      <c r="F174" s="321" t="s">
        <v>982</v>
      </c>
      <c r="G174" s="298"/>
      <c r="H174" s="298" t="s">
        <v>1043</v>
      </c>
      <c r="I174" s="298" t="s">
        <v>978</v>
      </c>
      <c r="J174" s="298">
        <v>50</v>
      </c>
      <c r="K174" s="346"/>
    </row>
    <row r="175" s="1" customFormat="1" ht="15" customHeight="1">
      <c r="B175" s="323"/>
      <c r="C175" s="298" t="s">
        <v>1003</v>
      </c>
      <c r="D175" s="298"/>
      <c r="E175" s="298"/>
      <c r="F175" s="321" t="s">
        <v>982</v>
      </c>
      <c r="G175" s="298"/>
      <c r="H175" s="298" t="s">
        <v>1043</v>
      </c>
      <c r="I175" s="298" t="s">
        <v>978</v>
      </c>
      <c r="J175" s="298">
        <v>50</v>
      </c>
      <c r="K175" s="346"/>
    </row>
    <row r="176" s="1" customFormat="1" ht="15" customHeight="1">
      <c r="B176" s="323"/>
      <c r="C176" s="298" t="s">
        <v>1001</v>
      </c>
      <c r="D176" s="298"/>
      <c r="E176" s="298"/>
      <c r="F176" s="321" t="s">
        <v>982</v>
      </c>
      <c r="G176" s="298"/>
      <c r="H176" s="298" t="s">
        <v>1043</v>
      </c>
      <c r="I176" s="298" t="s">
        <v>978</v>
      </c>
      <c r="J176" s="298">
        <v>50</v>
      </c>
      <c r="K176" s="346"/>
    </row>
    <row r="177" s="1" customFormat="1" ht="15" customHeight="1">
      <c r="B177" s="323"/>
      <c r="C177" s="298" t="s">
        <v>112</v>
      </c>
      <c r="D177" s="298"/>
      <c r="E177" s="298"/>
      <c r="F177" s="321" t="s">
        <v>976</v>
      </c>
      <c r="G177" s="298"/>
      <c r="H177" s="298" t="s">
        <v>1044</v>
      </c>
      <c r="I177" s="298" t="s">
        <v>1045</v>
      </c>
      <c r="J177" s="298"/>
      <c r="K177" s="346"/>
    </row>
    <row r="178" s="1" customFormat="1" ht="15" customHeight="1">
      <c r="B178" s="323"/>
      <c r="C178" s="298" t="s">
        <v>61</v>
      </c>
      <c r="D178" s="298"/>
      <c r="E178" s="298"/>
      <c r="F178" s="321" t="s">
        <v>976</v>
      </c>
      <c r="G178" s="298"/>
      <c r="H178" s="298" t="s">
        <v>1046</v>
      </c>
      <c r="I178" s="298" t="s">
        <v>1047</v>
      </c>
      <c r="J178" s="298">
        <v>1</v>
      </c>
      <c r="K178" s="346"/>
    </row>
    <row r="179" s="1" customFormat="1" ht="15" customHeight="1">
      <c r="B179" s="323"/>
      <c r="C179" s="298" t="s">
        <v>57</v>
      </c>
      <c r="D179" s="298"/>
      <c r="E179" s="298"/>
      <c r="F179" s="321" t="s">
        <v>976</v>
      </c>
      <c r="G179" s="298"/>
      <c r="H179" s="298" t="s">
        <v>1048</v>
      </c>
      <c r="I179" s="298" t="s">
        <v>978</v>
      </c>
      <c r="J179" s="298">
        <v>20</v>
      </c>
      <c r="K179" s="346"/>
    </row>
    <row r="180" s="1" customFormat="1" ht="15" customHeight="1">
      <c r="B180" s="323"/>
      <c r="C180" s="298" t="s">
        <v>58</v>
      </c>
      <c r="D180" s="298"/>
      <c r="E180" s="298"/>
      <c r="F180" s="321" t="s">
        <v>976</v>
      </c>
      <c r="G180" s="298"/>
      <c r="H180" s="298" t="s">
        <v>1049</v>
      </c>
      <c r="I180" s="298" t="s">
        <v>978</v>
      </c>
      <c r="J180" s="298">
        <v>255</v>
      </c>
      <c r="K180" s="346"/>
    </row>
    <row r="181" s="1" customFormat="1" ht="15" customHeight="1">
      <c r="B181" s="323"/>
      <c r="C181" s="298" t="s">
        <v>113</v>
      </c>
      <c r="D181" s="298"/>
      <c r="E181" s="298"/>
      <c r="F181" s="321" t="s">
        <v>976</v>
      </c>
      <c r="G181" s="298"/>
      <c r="H181" s="298" t="s">
        <v>940</v>
      </c>
      <c r="I181" s="298" t="s">
        <v>978</v>
      </c>
      <c r="J181" s="298">
        <v>10</v>
      </c>
      <c r="K181" s="346"/>
    </row>
    <row r="182" s="1" customFormat="1" ht="15" customHeight="1">
      <c r="B182" s="323"/>
      <c r="C182" s="298" t="s">
        <v>114</v>
      </c>
      <c r="D182" s="298"/>
      <c r="E182" s="298"/>
      <c r="F182" s="321" t="s">
        <v>976</v>
      </c>
      <c r="G182" s="298"/>
      <c r="H182" s="298" t="s">
        <v>1050</v>
      </c>
      <c r="I182" s="298" t="s">
        <v>1011</v>
      </c>
      <c r="J182" s="298"/>
      <c r="K182" s="346"/>
    </row>
    <row r="183" s="1" customFormat="1" ht="15" customHeight="1">
      <c r="B183" s="323"/>
      <c r="C183" s="298" t="s">
        <v>1051</v>
      </c>
      <c r="D183" s="298"/>
      <c r="E183" s="298"/>
      <c r="F183" s="321" t="s">
        <v>976</v>
      </c>
      <c r="G183" s="298"/>
      <c r="H183" s="298" t="s">
        <v>1052</v>
      </c>
      <c r="I183" s="298" t="s">
        <v>1011</v>
      </c>
      <c r="J183" s="298"/>
      <c r="K183" s="346"/>
    </row>
    <row r="184" s="1" customFormat="1" ht="15" customHeight="1">
      <c r="B184" s="323"/>
      <c r="C184" s="298" t="s">
        <v>1040</v>
      </c>
      <c r="D184" s="298"/>
      <c r="E184" s="298"/>
      <c r="F184" s="321" t="s">
        <v>976</v>
      </c>
      <c r="G184" s="298"/>
      <c r="H184" s="298" t="s">
        <v>1053</v>
      </c>
      <c r="I184" s="298" t="s">
        <v>1011</v>
      </c>
      <c r="J184" s="298"/>
      <c r="K184" s="346"/>
    </row>
    <row r="185" s="1" customFormat="1" ht="15" customHeight="1">
      <c r="B185" s="323"/>
      <c r="C185" s="298" t="s">
        <v>116</v>
      </c>
      <c r="D185" s="298"/>
      <c r="E185" s="298"/>
      <c r="F185" s="321" t="s">
        <v>982</v>
      </c>
      <c r="G185" s="298"/>
      <c r="H185" s="298" t="s">
        <v>1054</v>
      </c>
      <c r="I185" s="298" t="s">
        <v>978</v>
      </c>
      <c r="J185" s="298">
        <v>50</v>
      </c>
      <c r="K185" s="346"/>
    </row>
    <row r="186" s="1" customFormat="1" ht="15" customHeight="1">
      <c r="B186" s="323"/>
      <c r="C186" s="298" t="s">
        <v>1055</v>
      </c>
      <c r="D186" s="298"/>
      <c r="E186" s="298"/>
      <c r="F186" s="321" t="s">
        <v>982</v>
      </c>
      <c r="G186" s="298"/>
      <c r="H186" s="298" t="s">
        <v>1056</v>
      </c>
      <c r="I186" s="298" t="s">
        <v>1057</v>
      </c>
      <c r="J186" s="298"/>
      <c r="K186" s="346"/>
    </row>
    <row r="187" s="1" customFormat="1" ht="15" customHeight="1">
      <c r="B187" s="323"/>
      <c r="C187" s="298" t="s">
        <v>1058</v>
      </c>
      <c r="D187" s="298"/>
      <c r="E187" s="298"/>
      <c r="F187" s="321" t="s">
        <v>982</v>
      </c>
      <c r="G187" s="298"/>
      <c r="H187" s="298" t="s">
        <v>1059</v>
      </c>
      <c r="I187" s="298" t="s">
        <v>1057</v>
      </c>
      <c r="J187" s="298"/>
      <c r="K187" s="346"/>
    </row>
    <row r="188" s="1" customFormat="1" ht="15" customHeight="1">
      <c r="B188" s="323"/>
      <c r="C188" s="298" t="s">
        <v>1060</v>
      </c>
      <c r="D188" s="298"/>
      <c r="E188" s="298"/>
      <c r="F188" s="321" t="s">
        <v>982</v>
      </c>
      <c r="G188" s="298"/>
      <c r="H188" s="298" t="s">
        <v>1061</v>
      </c>
      <c r="I188" s="298" t="s">
        <v>1057</v>
      </c>
      <c r="J188" s="298"/>
      <c r="K188" s="346"/>
    </row>
    <row r="189" s="1" customFormat="1" ht="15" customHeight="1">
      <c r="B189" s="323"/>
      <c r="C189" s="359" t="s">
        <v>1062</v>
      </c>
      <c r="D189" s="298"/>
      <c r="E189" s="298"/>
      <c r="F189" s="321" t="s">
        <v>982</v>
      </c>
      <c r="G189" s="298"/>
      <c r="H189" s="298" t="s">
        <v>1063</v>
      </c>
      <c r="I189" s="298" t="s">
        <v>1064</v>
      </c>
      <c r="J189" s="360" t="s">
        <v>1065</v>
      </c>
      <c r="K189" s="346"/>
    </row>
    <row r="190" s="1" customFormat="1" ht="15" customHeight="1">
      <c r="B190" s="323"/>
      <c r="C190" s="359" t="s">
        <v>46</v>
      </c>
      <c r="D190" s="298"/>
      <c r="E190" s="298"/>
      <c r="F190" s="321" t="s">
        <v>976</v>
      </c>
      <c r="G190" s="298"/>
      <c r="H190" s="295" t="s">
        <v>1066</v>
      </c>
      <c r="I190" s="298" t="s">
        <v>1067</v>
      </c>
      <c r="J190" s="298"/>
      <c r="K190" s="346"/>
    </row>
    <row r="191" s="1" customFormat="1" ht="15" customHeight="1">
      <c r="B191" s="323"/>
      <c r="C191" s="359" t="s">
        <v>1068</v>
      </c>
      <c r="D191" s="298"/>
      <c r="E191" s="298"/>
      <c r="F191" s="321" t="s">
        <v>976</v>
      </c>
      <c r="G191" s="298"/>
      <c r="H191" s="298" t="s">
        <v>1069</v>
      </c>
      <c r="I191" s="298" t="s">
        <v>1011</v>
      </c>
      <c r="J191" s="298"/>
      <c r="K191" s="346"/>
    </row>
    <row r="192" s="1" customFormat="1" ht="15" customHeight="1">
      <c r="B192" s="323"/>
      <c r="C192" s="359" t="s">
        <v>1070</v>
      </c>
      <c r="D192" s="298"/>
      <c r="E192" s="298"/>
      <c r="F192" s="321" t="s">
        <v>976</v>
      </c>
      <c r="G192" s="298"/>
      <c r="H192" s="298" t="s">
        <v>1071</v>
      </c>
      <c r="I192" s="298" t="s">
        <v>1011</v>
      </c>
      <c r="J192" s="298"/>
      <c r="K192" s="346"/>
    </row>
    <row r="193" s="1" customFormat="1" ht="15" customHeight="1">
      <c r="B193" s="323"/>
      <c r="C193" s="359" t="s">
        <v>1072</v>
      </c>
      <c r="D193" s="298"/>
      <c r="E193" s="298"/>
      <c r="F193" s="321" t="s">
        <v>982</v>
      </c>
      <c r="G193" s="298"/>
      <c r="H193" s="298" t="s">
        <v>1073</v>
      </c>
      <c r="I193" s="298" t="s">
        <v>1011</v>
      </c>
      <c r="J193" s="298"/>
      <c r="K193" s="346"/>
    </row>
    <row r="194" s="1" customFormat="1" ht="15" customHeight="1">
      <c r="B194" s="352"/>
      <c r="C194" s="361"/>
      <c r="D194" s="332"/>
      <c r="E194" s="332"/>
      <c r="F194" s="332"/>
      <c r="G194" s="332"/>
      <c r="H194" s="332"/>
      <c r="I194" s="332"/>
      <c r="J194" s="332"/>
      <c r="K194" s="353"/>
    </row>
    <row r="195" s="1" customFormat="1" ht="18.75" customHeight="1">
      <c r="B195" s="334"/>
      <c r="C195" s="344"/>
      <c r="D195" s="344"/>
      <c r="E195" s="344"/>
      <c r="F195" s="354"/>
      <c r="G195" s="344"/>
      <c r="H195" s="344"/>
      <c r="I195" s="344"/>
      <c r="J195" s="344"/>
      <c r="K195" s="334"/>
    </row>
    <row r="196" s="1" customFormat="1" ht="18.75" customHeight="1">
      <c r="B196" s="334"/>
      <c r="C196" s="344"/>
      <c r="D196" s="344"/>
      <c r="E196" s="344"/>
      <c r="F196" s="354"/>
      <c r="G196" s="344"/>
      <c r="H196" s="344"/>
      <c r="I196" s="344"/>
      <c r="J196" s="344"/>
      <c r="K196" s="334"/>
    </row>
    <row r="197" s="1" customFormat="1" ht="18.75" customHeight="1"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</row>
    <row r="198" s="1" customFormat="1" ht="13.5"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="1" customFormat="1" ht="21">
      <c r="B199" s="288"/>
      <c r="C199" s="289" t="s">
        <v>1074</v>
      </c>
      <c r="D199" s="289"/>
      <c r="E199" s="289"/>
      <c r="F199" s="289"/>
      <c r="G199" s="289"/>
      <c r="H199" s="289"/>
      <c r="I199" s="289"/>
      <c r="J199" s="289"/>
      <c r="K199" s="290"/>
    </row>
    <row r="200" s="1" customFormat="1" ht="25.5" customHeight="1">
      <c r="B200" s="288"/>
      <c r="C200" s="362" t="s">
        <v>1075</v>
      </c>
      <c r="D200" s="362"/>
      <c r="E200" s="362"/>
      <c r="F200" s="362" t="s">
        <v>1076</v>
      </c>
      <c r="G200" s="363"/>
      <c r="H200" s="362" t="s">
        <v>1077</v>
      </c>
      <c r="I200" s="362"/>
      <c r="J200" s="362"/>
      <c r="K200" s="290"/>
    </row>
    <row r="201" s="1" customFormat="1" ht="5.25" customHeight="1">
      <c r="B201" s="323"/>
      <c r="C201" s="318"/>
      <c r="D201" s="318"/>
      <c r="E201" s="318"/>
      <c r="F201" s="318"/>
      <c r="G201" s="344"/>
      <c r="H201" s="318"/>
      <c r="I201" s="318"/>
      <c r="J201" s="318"/>
      <c r="K201" s="346"/>
    </row>
    <row r="202" s="1" customFormat="1" ht="15" customHeight="1">
      <c r="B202" s="323"/>
      <c r="C202" s="298" t="s">
        <v>1067</v>
      </c>
      <c r="D202" s="298"/>
      <c r="E202" s="298"/>
      <c r="F202" s="321" t="s">
        <v>47</v>
      </c>
      <c r="G202" s="298"/>
      <c r="H202" s="298" t="s">
        <v>1078</v>
      </c>
      <c r="I202" s="298"/>
      <c r="J202" s="298"/>
      <c r="K202" s="346"/>
    </row>
    <row r="203" s="1" customFormat="1" ht="15" customHeight="1">
      <c r="B203" s="323"/>
      <c r="C203" s="298"/>
      <c r="D203" s="298"/>
      <c r="E203" s="298"/>
      <c r="F203" s="321" t="s">
        <v>48</v>
      </c>
      <c r="G203" s="298"/>
      <c r="H203" s="298" t="s">
        <v>1079</v>
      </c>
      <c r="I203" s="298"/>
      <c r="J203" s="298"/>
      <c r="K203" s="346"/>
    </row>
    <row r="204" s="1" customFormat="1" ht="15" customHeight="1">
      <c r="B204" s="323"/>
      <c r="C204" s="298"/>
      <c r="D204" s="298"/>
      <c r="E204" s="298"/>
      <c r="F204" s="321" t="s">
        <v>51</v>
      </c>
      <c r="G204" s="298"/>
      <c r="H204" s="298" t="s">
        <v>1080</v>
      </c>
      <c r="I204" s="298"/>
      <c r="J204" s="298"/>
      <c r="K204" s="346"/>
    </row>
    <row r="205" s="1" customFormat="1" ht="15" customHeight="1">
      <c r="B205" s="323"/>
      <c r="C205" s="298"/>
      <c r="D205" s="298"/>
      <c r="E205" s="298"/>
      <c r="F205" s="321" t="s">
        <v>49</v>
      </c>
      <c r="G205" s="298"/>
      <c r="H205" s="298" t="s">
        <v>1081</v>
      </c>
      <c r="I205" s="298"/>
      <c r="J205" s="298"/>
      <c r="K205" s="346"/>
    </row>
    <row r="206" s="1" customFormat="1" ht="15" customHeight="1">
      <c r="B206" s="323"/>
      <c r="C206" s="298"/>
      <c r="D206" s="298"/>
      <c r="E206" s="298"/>
      <c r="F206" s="321" t="s">
        <v>50</v>
      </c>
      <c r="G206" s="298"/>
      <c r="H206" s="298" t="s">
        <v>1082</v>
      </c>
      <c r="I206" s="298"/>
      <c r="J206" s="298"/>
      <c r="K206" s="346"/>
    </row>
    <row r="207" s="1" customFormat="1" ht="15" customHeight="1">
      <c r="B207" s="323"/>
      <c r="C207" s="298"/>
      <c r="D207" s="298"/>
      <c r="E207" s="298"/>
      <c r="F207" s="321"/>
      <c r="G207" s="298"/>
      <c r="H207" s="298"/>
      <c r="I207" s="298"/>
      <c r="J207" s="298"/>
      <c r="K207" s="346"/>
    </row>
    <row r="208" s="1" customFormat="1" ht="15" customHeight="1">
      <c r="B208" s="323"/>
      <c r="C208" s="298" t="s">
        <v>1023</v>
      </c>
      <c r="D208" s="298"/>
      <c r="E208" s="298"/>
      <c r="F208" s="321" t="s">
        <v>84</v>
      </c>
      <c r="G208" s="298"/>
      <c r="H208" s="298" t="s">
        <v>1083</v>
      </c>
      <c r="I208" s="298"/>
      <c r="J208" s="298"/>
      <c r="K208" s="346"/>
    </row>
    <row r="209" s="1" customFormat="1" ht="15" customHeight="1">
      <c r="B209" s="323"/>
      <c r="C209" s="298"/>
      <c r="D209" s="298"/>
      <c r="E209" s="298"/>
      <c r="F209" s="321" t="s">
        <v>918</v>
      </c>
      <c r="G209" s="298"/>
      <c r="H209" s="298" t="s">
        <v>919</v>
      </c>
      <c r="I209" s="298"/>
      <c r="J209" s="298"/>
      <c r="K209" s="346"/>
    </row>
    <row r="210" s="1" customFormat="1" ht="15" customHeight="1">
      <c r="B210" s="323"/>
      <c r="C210" s="298"/>
      <c r="D210" s="298"/>
      <c r="E210" s="298"/>
      <c r="F210" s="321" t="s">
        <v>916</v>
      </c>
      <c r="G210" s="298"/>
      <c r="H210" s="298" t="s">
        <v>1084</v>
      </c>
      <c r="I210" s="298"/>
      <c r="J210" s="298"/>
      <c r="K210" s="346"/>
    </row>
    <row r="211" s="1" customFormat="1" ht="15" customHeight="1">
      <c r="B211" s="364"/>
      <c r="C211" s="298"/>
      <c r="D211" s="298"/>
      <c r="E211" s="298"/>
      <c r="F211" s="321" t="s">
        <v>920</v>
      </c>
      <c r="G211" s="359"/>
      <c r="H211" s="350" t="s">
        <v>921</v>
      </c>
      <c r="I211" s="350"/>
      <c r="J211" s="350"/>
      <c r="K211" s="365"/>
    </row>
    <row r="212" s="1" customFormat="1" ht="15" customHeight="1">
      <c r="B212" s="364"/>
      <c r="C212" s="298"/>
      <c r="D212" s="298"/>
      <c r="E212" s="298"/>
      <c r="F212" s="321" t="s">
        <v>922</v>
      </c>
      <c r="G212" s="359"/>
      <c r="H212" s="350" t="s">
        <v>897</v>
      </c>
      <c r="I212" s="350"/>
      <c r="J212" s="350"/>
      <c r="K212" s="365"/>
    </row>
    <row r="213" s="1" customFormat="1" ht="15" customHeight="1">
      <c r="B213" s="364"/>
      <c r="C213" s="298"/>
      <c r="D213" s="298"/>
      <c r="E213" s="298"/>
      <c r="F213" s="321"/>
      <c r="G213" s="359"/>
      <c r="H213" s="350"/>
      <c r="I213" s="350"/>
      <c r="J213" s="350"/>
      <c r="K213" s="365"/>
    </row>
    <row r="214" s="1" customFormat="1" ht="15" customHeight="1">
      <c r="B214" s="364"/>
      <c r="C214" s="298" t="s">
        <v>1047</v>
      </c>
      <c r="D214" s="298"/>
      <c r="E214" s="298"/>
      <c r="F214" s="321">
        <v>1</v>
      </c>
      <c r="G214" s="359"/>
      <c r="H214" s="350" t="s">
        <v>1085</v>
      </c>
      <c r="I214" s="350"/>
      <c r="J214" s="350"/>
      <c r="K214" s="365"/>
    </row>
    <row r="215" s="1" customFormat="1" ht="15" customHeight="1">
      <c r="B215" s="364"/>
      <c r="C215" s="298"/>
      <c r="D215" s="298"/>
      <c r="E215" s="298"/>
      <c r="F215" s="321">
        <v>2</v>
      </c>
      <c r="G215" s="359"/>
      <c r="H215" s="350" t="s">
        <v>1086</v>
      </c>
      <c r="I215" s="350"/>
      <c r="J215" s="350"/>
      <c r="K215" s="365"/>
    </row>
    <row r="216" s="1" customFormat="1" ht="15" customHeight="1">
      <c r="B216" s="364"/>
      <c r="C216" s="298"/>
      <c r="D216" s="298"/>
      <c r="E216" s="298"/>
      <c r="F216" s="321">
        <v>3</v>
      </c>
      <c r="G216" s="359"/>
      <c r="H216" s="350" t="s">
        <v>1087</v>
      </c>
      <c r="I216" s="350"/>
      <c r="J216" s="350"/>
      <c r="K216" s="365"/>
    </row>
    <row r="217" s="1" customFormat="1" ht="15" customHeight="1">
      <c r="B217" s="364"/>
      <c r="C217" s="298"/>
      <c r="D217" s="298"/>
      <c r="E217" s="298"/>
      <c r="F217" s="321">
        <v>4</v>
      </c>
      <c r="G217" s="359"/>
      <c r="H217" s="350" t="s">
        <v>1088</v>
      </c>
      <c r="I217" s="350"/>
      <c r="J217" s="350"/>
      <c r="K217" s="365"/>
    </row>
    <row r="218" s="1" customFormat="1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Pavel Nezbeda Javůrek</dc:creator>
  <cp:lastModifiedBy>Pavel Nezbeda Javůrek</cp:lastModifiedBy>
  <dcterms:created xsi:type="dcterms:W3CDTF">2021-10-26T07:43:12Z</dcterms:created>
  <dcterms:modified xsi:type="dcterms:W3CDTF">2021-10-26T07:43:22Z</dcterms:modified>
</cp:coreProperties>
</file>