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1"/>
  </bookViews>
  <sheets>
    <sheet name="Rekapitulace stavby" sheetId="1" r:id="rId1"/>
    <sheet name="001.1 - Úprava okolí Vese..." sheetId="2" r:id="rId2"/>
  </sheets>
  <definedNames>
    <definedName name="_xlnm._FilterDatabase" localSheetId="1" hidden="1">'001.1 - Úprava okolí Vese...'!$C$125:$K$499</definedName>
    <definedName name="_xlnm.Print_Area" localSheetId="1">'001.1 - Úprava okolí Vese...'!$C$4:$J$76,'001.1 - Úprava okolí Vese...'!$C$82:$J$107,'001.1 - Úprava okolí Vese...'!$C$113:$J$499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'001.1 - Úprava okolí Vese...'!$125:$125</definedName>
  </definedNames>
  <calcPr calcId="162913"/>
</workbook>
</file>

<file path=xl/sharedStrings.xml><?xml version="1.0" encoding="utf-8"?>
<sst xmlns="http://schemas.openxmlformats.org/spreadsheetml/2006/main" count="4002" uniqueCount="425">
  <si>
    <t>Export Komplet</t>
  </si>
  <si>
    <t/>
  </si>
  <si>
    <t>2.0</t>
  </si>
  <si>
    <t>False</t>
  </si>
  <si>
    <t>{8e45774c-182b-41be-ba2d-cfc56d467a99}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</si>
  <si>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</si>
  <si>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</si>
  <si>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</si>
  <si>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</si>
  <si>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</si>
  <si>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</si>
  <si>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</si>
  <si>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</si>
  <si>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2021113</t>
  </si>
  <si>
    <t>Stavba:</t>
  </si>
  <si>
    <t>Úprava okolí Veseckého rybníku</t>
  </si>
  <si>
    <t>KSO:</t>
  </si>
  <si>
    <t>CC-CZ:</t>
  </si>
  <si>
    <t>Místo:</t>
  </si>
  <si>
    <t>k.ú. Vesec u Liberce, Liberec</t>
  </si>
  <si>
    <t>Datum:</t>
  </si>
  <si>
    <t>Zadavatel:</t>
  </si>
  <si>
    <t>IČ:</t>
  </si>
  <si>
    <t>Statutární město Liberec</t>
  </si>
  <si>
    <t>DIČ:</t>
  </si>
  <si>
    <t>Zhotovitel:</t>
  </si>
  <si>
    <t xml:space="preserve"> </t>
  </si>
  <si>
    <t>Projektant:</t>
  </si>
  <si>
    <t>MgA. Jakub Chuchlík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</si>
  <si>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</si>
  <si>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</si>
  <si>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</si>
  <si>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</si>
  <si>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</si>
  <si>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</si>
  <si>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</si>
  <si>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</si>
  <si>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</si>
  <si>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</si>
  <si>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</si>
  <si>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</si>
  <si>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</si>
  <si>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</si>
  <si>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</si>
  <si>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</si>
  <si>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</si>
  <si>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</si>
  <si>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</si>
  <si>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</si>
  <si>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</si>
  <si>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</si>
  <si>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</si>
  <si>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</si>
  <si>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</si>
  <si>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</si>
  <si>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</si>
  <si>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</si>
  <si>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</si>
  <si>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</si>
  <si>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</si>
  <si>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</si>
  <si>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</si>
  <si>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</si>
  <si>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</si>
  <si>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</si>
  <si>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</si>
  <si>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</si>
  <si>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</si>
  <si>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</si>
  <si>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</si>
  <si>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</si>
  <si>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</si>
  <si>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</si>
  <si>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</si>
  <si>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</si>
  <si>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</si>
  <si>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</si>
  <si>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001.1</t>
  </si>
  <si>
    <t>Úprava okolí Veseckého rybníku 2021</t>
  </si>
  <si>
    <t>STA</t>
  </si>
  <si>
    <t>1</t>
  </si>
  <si>
    <t>{2b2e1f15-0003-4c89-a30c-8104f0905bbf}</t>
  </si>
  <si>
    <t>2</t>
  </si>
  <si>
    <t>KRYCÍ LIST SOUPISU PRACÍ</t>
  </si>
  <si>
    <t>Objekt:</t>
  </si>
  <si>
    <t>001.1 - Úprava okolí Veseckého rybníku 2021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</si>
  <si>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</si>
  <si>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</si>
  <si>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</si>
  <si>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</si>
  <si>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</si>
  <si>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</si>
  <si>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</si>
  <si>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</si>
  <si>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</si>
  <si>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</si>
  <si>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9 - Ostatní konstrukce a práce, bourání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</si>
  <si>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</si>
  <si>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</si>
  <si>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</si>
  <si>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</si>
  <si>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</si>
  <si>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</si>
  <si>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</si>
  <si>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</si>
  <si>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</si>
  <si>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</si>
  <si>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</si>
  <si>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</si>
  <si>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</si>
  <si>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</si>
  <si>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</si>
  <si>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</si>
  <si>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</si>
  <si>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</si>
  <si>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</si>
  <si>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</si>
  <si>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</si>
  <si>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</si>
  <si>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122211101</t>
  </si>
  <si>
    <t>Odkopávky a prokopávky v hornině třídy těžitelnosti I, skupiny 3 ručně</t>
  </si>
  <si>
    <t>m3</t>
  </si>
  <si>
    <t>4</t>
  </si>
  <si>
    <t>182090919</t>
  </si>
  <si>
    <t>VV</t>
  </si>
  <si>
    <t>"dlažba z kamenných odseků (+10%)"</t>
  </si>
  <si>
    <t>"P.03.a - plocha pro lavičku M.05.a"</t>
  </si>
  <si>
    <t>2*5,37*1,1*0,25</t>
  </si>
  <si>
    <t>"P.03.b - plocha pro lavičku M.05.c"</t>
  </si>
  <si>
    <t>4,6*1,1*0,25</t>
  </si>
  <si>
    <t>"P.03.e - plocha pro soubor laviček a stolku M.05.d, M.07.a"</t>
  </si>
  <si>
    <t>6,4*1,1*0,25</t>
  </si>
  <si>
    <t>"P.03.f - plocha pro převlékárnu M.13"</t>
  </si>
  <si>
    <t>3,7*1,1*0,25</t>
  </si>
  <si>
    <t>Součet</t>
  </si>
  <si>
    <t>131213101</t>
  </si>
  <si>
    <t>Hloubení jam v soudržných horninách třídy těžitelnosti I skupiny 3 ručně</t>
  </si>
  <si>
    <t>1892929087</t>
  </si>
  <si>
    <t>"pro mobiliář a drobné objekty - dle základů"</t>
  </si>
  <si>
    <t>9,288</t>
  </si>
  <si>
    <t>3</t>
  </si>
  <si>
    <t>162751117</t>
  </si>
  <si>
    <t>Vodorovné přemístění přes 9 000 do 10000 m výkopku/sypaniny z horniny třídy těžitelnosti I skupiny 1 až 3</t>
  </si>
  <si>
    <t>1407163264</t>
  </si>
  <si>
    <t>167111101</t>
  </si>
  <si>
    <t>Nakládání výkopku z hornin třídy těžitelnosti I skupiny 1 až 3 ručně</t>
  </si>
  <si>
    <t>-1714095121</t>
  </si>
  <si>
    <t>6,997+9,288</t>
  </si>
  <si>
    <t>5</t>
  </si>
  <si>
    <t>171201231</t>
  </si>
  <si>
    <t>Poplatek za uložení zeminy a kamení na recyklační skládce (skládkovné) kód odpadu 17 05 04</t>
  </si>
  <si>
    <t>t</t>
  </si>
  <si>
    <t>245227382</t>
  </si>
  <si>
    <t>16,285*2</t>
  </si>
  <si>
    <t>6</t>
  </si>
  <si>
    <t>181912112</t>
  </si>
  <si>
    <t>Úprava pláně v hornině třídy těžitelnosti I skupiny 3 se zhutněním ručně</t>
  </si>
  <si>
    <t>m2</t>
  </si>
  <si>
    <t>1600243742</t>
  </si>
  <si>
    <t>2*5,37*1,1</t>
  </si>
  <si>
    <t>4,6*1,1</t>
  </si>
  <si>
    <t>6,4*1,1</t>
  </si>
  <si>
    <t>3,7*1,1</t>
  </si>
  <si>
    <t>Zakládání</t>
  </si>
  <si>
    <t>7</t>
  </si>
  <si>
    <t>275313711</t>
  </si>
  <si>
    <t>Základové patky z betonu tř. C 20/25</t>
  </si>
  <si>
    <t>-163318814</t>
  </si>
  <si>
    <t>"M.02 - odpadkový koš"</t>
  </si>
  <si>
    <t>4*0,3*0,3*0,8</t>
  </si>
  <si>
    <t>"M.03 - cyklostojan"</t>
  </si>
  <si>
    <t>8*2*0,3*0,3*0,8</t>
  </si>
  <si>
    <t>"M.05a - lavička dlouhá s opěradlem "</t>
  </si>
  <si>
    <t>1 *3*0,3*0,3*0,8</t>
  </si>
  <si>
    <t xml:space="preserve">"M.05c - lavička střední" </t>
  </si>
  <si>
    <t>1*2*0,3*0,3*0,8</t>
  </si>
  <si>
    <t xml:space="preserve">"M.05d - lavička krátká" </t>
  </si>
  <si>
    <t>2*2*0,3*0,3*0,8</t>
  </si>
  <si>
    <t>"M.07.a - stolek"</t>
  </si>
  <si>
    <t>2*0,3*0,3*0,8</t>
  </si>
  <si>
    <t>"M.10.a-c - molo pobytové"</t>
  </si>
  <si>
    <t>(1+1)*9*0,3*0,3*0,8</t>
  </si>
  <si>
    <t>"M.11.a-b - molo pozorovací"</t>
  </si>
  <si>
    <t>(1+1)*16*0,3*0,3*0,8</t>
  </si>
  <si>
    <t>"M.13 -převlékárna"</t>
  </si>
  <si>
    <t>8*0,3*0,3*0,8</t>
  </si>
  <si>
    <t>"M.16 - stezka obratnosti"</t>
  </si>
  <si>
    <t>40*0,3*0,3*0,8</t>
  </si>
  <si>
    <t>Mezisoučet</t>
  </si>
  <si>
    <t>"ztratné 3,5% - betonáž do výkopu"</t>
  </si>
  <si>
    <t>9,288*3,5/100</t>
  </si>
  <si>
    <t>8</t>
  </si>
  <si>
    <t>275351121</t>
  </si>
  <si>
    <t>Zřízení bednění základových patek</t>
  </si>
  <si>
    <t>791529473</t>
  </si>
  <si>
    <t>4*4*0,3*0,15</t>
  </si>
  <si>
    <t>8*2*4*0,3*0,15</t>
  </si>
  <si>
    <t>1 *3*4*0,3*0,15</t>
  </si>
  <si>
    <t>1*2*4*0,3*0,15</t>
  </si>
  <si>
    <t>2*2*4*0,3*0,15</t>
  </si>
  <si>
    <t>2*4*0,3*0,15</t>
  </si>
  <si>
    <t>(1+1)*9*4*0,3*0,15</t>
  </si>
  <si>
    <t>(1+1)*16*4*0,3*0,15</t>
  </si>
  <si>
    <t>8*4*0,3*0,15</t>
  </si>
  <si>
    <t>40*4*0,3*0,15</t>
  </si>
  <si>
    <t>9</t>
  </si>
  <si>
    <t>275351122</t>
  </si>
  <si>
    <t>Odstranění bednění základových patek</t>
  </si>
  <si>
    <t>1239277384</t>
  </si>
  <si>
    <t>Vodorovné konstrukce</t>
  </si>
  <si>
    <t>10</t>
  </si>
  <si>
    <t>464511124</t>
  </si>
  <si>
    <t>Pohoz z kamene záhozového hmotnosti přes 500 kg z terénu</t>
  </si>
  <si>
    <t>671873742</t>
  </si>
  <si>
    <t>"M.15 - žulový balvan"</t>
  </si>
  <si>
    <t>"neopracovaný žulovový kámen o velikosti cca 1m3"</t>
  </si>
  <si>
    <t>30*1</t>
  </si>
  <si>
    <t>Komunikace pozemní</t>
  </si>
  <si>
    <t>11</t>
  </si>
  <si>
    <t>564861111</t>
  </si>
  <si>
    <t>Podklad ze štěrkodrtě ŠD tl 200 mm</t>
  </si>
  <si>
    <t>-897831904</t>
  </si>
  <si>
    <t>12</t>
  </si>
  <si>
    <t>594411111</t>
  </si>
  <si>
    <t>Dlažba z lomového kamene s provedením lože z MC</t>
  </si>
  <si>
    <t>1568942538</t>
  </si>
  <si>
    <t>"dlažba z kamenných odseků"</t>
  </si>
  <si>
    <t>2*5,37</t>
  </si>
  <si>
    <t>4,6</t>
  </si>
  <si>
    <t>6,4</t>
  </si>
  <si>
    <t>3,7</t>
  </si>
  <si>
    <t>Ostatní konstrukce a práce, bourání</t>
  </si>
  <si>
    <t>13</t>
  </si>
  <si>
    <t>936104213</t>
  </si>
  <si>
    <t>Montáž odpadkového koše kotevními šrouby na pevný podklad</t>
  </si>
  <si>
    <t>kus</t>
  </si>
  <si>
    <t>1306993414</t>
  </si>
  <si>
    <t>14</t>
  </si>
  <si>
    <t>M</t>
  </si>
  <si>
    <t>M.02</t>
  </si>
  <si>
    <t>odpadkový koš, d/š/v 430/260/985mm, ozn. M.02</t>
  </si>
  <si>
    <t>881627855</t>
  </si>
  <si>
    <t>d/š/v 430/260/985mm, ocelová</t>
  </si>
  <si>
    <t>konstrukce s ochrannou vrstvou</t>
  </si>
  <si>
    <t>zinku a práškovým vypalovacím</t>
  </si>
  <si>
    <t>lakem barvy RAL 7022, s</t>
  </si>
  <si>
    <t>implementaci městské grafiky</t>
  </si>
  <si>
    <t>barevnosti RAL 9002, objem</t>
  </si>
  <si>
    <t>nádoby 55l, bez popelníku, bez</t>
  </si>
  <si>
    <t>víka vhazovacího otvoru. Kotvení</t>
  </si>
  <si>
    <t>pomocí chemické kotvy do</t>
  </si>
  <si>
    <t>předem vybetonovaných základů.</t>
  </si>
  <si>
    <t>Finální výběr typového prvku dle</t>
  </si>
  <si>
    <t>uvedené specifikace bude</t>
  </si>
  <si>
    <t>podléhat schválení Kanceláře</t>
  </si>
  <si>
    <t>architektury města Liberec.</t>
  </si>
  <si>
    <t>936174311-R</t>
  </si>
  <si>
    <t>Montáž stojanu na kola kotevními šrouby na pevný podklad</t>
  </si>
  <si>
    <t>114431041</t>
  </si>
  <si>
    <t>16</t>
  </si>
  <si>
    <t>M.03</t>
  </si>
  <si>
    <t>cyklostojan, d/š/v 1000/75/754mm, ozn. M.03</t>
  </si>
  <si>
    <t>1608464385</t>
  </si>
  <si>
    <t>d/š/v 1000/75/754mm, dubový</t>
  </si>
  <si>
    <t>masiv s bezbarvým nátěrem proti</t>
  </si>
  <si>
    <t>houbám a hmyzu, ocelová</t>
  </si>
  <si>
    <t>konstrukce s povrchovou úpravou</t>
  </si>
  <si>
    <t>žárový pozink a následně barva</t>
  </si>
  <si>
    <t>kovářská čerň, ocelový rám ze</t>
  </si>
  <si>
    <t>svařeného T profilu 40/40/6mm,</t>
  </si>
  <si>
    <t>ocelová plotna 52/40/5mm,</t>
  </si>
  <si>
    <t>dubové madlo 37/25/965mm,</t>
  </si>
  <si>
    <t>zapuštění dřevěného madla po</t>
  </si>
  <si>
    <t>hranu radiusu R 10 mm,</t>
  </si>
  <si>
    <t>vyfrézované logo Liberce do</t>
  </si>
  <si>
    <t>dřevěného madla, kotvené</t>
  </si>
  <si>
    <t>pomocí 5 kusů závitových</t>
  </si>
  <si>
    <t>nerezových tyčí, oboustranně</t>
  </si>
  <si>
    <t>zapuštěné nerezové matky s krycí</t>
  </si>
  <si>
    <t>dubovou zátkou. Cyklostojan je</t>
  </si>
  <si>
    <t>součástí libereckého mobiliáře.</t>
  </si>
  <si>
    <t>17</t>
  </si>
  <si>
    <t>936124113</t>
  </si>
  <si>
    <t>Montáž lavičky stabilní kotvené šrouby na pevný podklad</t>
  </si>
  <si>
    <t>-1133140253</t>
  </si>
  <si>
    <t>18</t>
  </si>
  <si>
    <t>M.05.a</t>
  </si>
  <si>
    <t>lavička dlouhá s opěradlem, d/š/v 2200/495/450mm, ozn. M.005.a</t>
  </si>
  <si>
    <t>259113937</t>
  </si>
  <si>
    <t>d/š/v 2200/495/450mm, dubový</t>
  </si>
  <si>
    <t>kovářská čerň, ocelový rám z</t>
  </si>
  <si>
    <t>pásoviny tl.10mm, š.60mm,</t>
  </si>
  <si>
    <t>dřevěný dubový masivní trám</t>
  </si>
  <si>
    <t>70/150mm, hrana radiusu R5 mm,</t>
  </si>
  <si>
    <t>laserované logo Liberce, spojené</t>
  </si>
  <si>
    <t>pomocí nerezových závitových tyčí</t>
  </si>
  <si>
    <t>D12mm s oboustranně</t>
  </si>
  <si>
    <t>zapuštěnými nerezovými matkami.</t>
  </si>
  <si>
    <t>Kotvení k základu pomocí 2 kusů</t>
  </si>
  <si>
    <t>závitových nerezových tyčí.</t>
  </si>
  <si>
    <t>19</t>
  </si>
  <si>
    <t>M.05.c</t>
  </si>
  <si>
    <t>lavička střední, d/š/v 1600/495/450mm, ozn. M.05.c</t>
  </si>
  <si>
    <t>-1754533253</t>
  </si>
  <si>
    <t>d/š/v 1600/495/450mm, dubový</t>
  </si>
  <si>
    <t>20</t>
  </si>
  <si>
    <t>M.05.d</t>
  </si>
  <si>
    <t>lavička krátká, d/š/v 1000/495/450mm, ozn. M.05.d</t>
  </si>
  <si>
    <t>-846584921</t>
  </si>
  <si>
    <t>d/š/v 1000/495/450mm, dubový</t>
  </si>
  <si>
    <t>936199007a-R</t>
  </si>
  <si>
    <t>Montáž stolku, ozn. M.07.a</t>
  </si>
  <si>
    <t>83334431</t>
  </si>
  <si>
    <t>22</t>
  </si>
  <si>
    <t>M.07.a</t>
  </si>
  <si>
    <t>stolek, d/š/v 1380/580/750mm, ozn. M.07.a</t>
  </si>
  <si>
    <t>1991419514</t>
  </si>
  <si>
    <t>d/š/v 1380/580/750mm, dubový</t>
  </si>
  <si>
    <t>spojené pomocí nerezových</t>
  </si>
  <si>
    <t>závitových tyčí D12mm s</t>
  </si>
  <si>
    <t>oboustranně zapuštěnými</t>
  </si>
  <si>
    <t>nerezovými matkami. Kotvení k</t>
  </si>
  <si>
    <t>základu pomocí 2 kusů závitových</t>
  </si>
  <si>
    <t xml:space="preserve">nerezových tyčí. </t>
  </si>
  <si>
    <t>23</t>
  </si>
  <si>
    <t>936199010a-R</t>
  </si>
  <si>
    <t>D+M molo pobytové, rovné, d/š/v 2800/1940/250mm, ozn. M.10.a - kompletní provedení dle specifikace</t>
  </si>
  <si>
    <t>576952292</t>
  </si>
  <si>
    <t>d/š/v 2800/1940/250mm, dubový</t>
  </si>
  <si>
    <t>laserované symboly na 2ks trámů,</t>
  </si>
  <si>
    <t>základu pomocí 9 kusů závitových</t>
  </si>
  <si>
    <t>nerezových tyčí.</t>
  </si>
  <si>
    <t>24</t>
  </si>
  <si>
    <t>936199010b-R</t>
  </si>
  <si>
    <t>D+M molo pobytové, jednou ohnuté, d/š/v 2800/1940/250mm, ozn. M.10.b - kompletní provedení dle specifikace</t>
  </si>
  <si>
    <t>-765773299</t>
  </si>
  <si>
    <t>závitových ohýbaných tyčí D12mm</t>
  </si>
  <si>
    <t>s oboustranně zapuštěnými</t>
  </si>
  <si>
    <t>25</t>
  </si>
  <si>
    <t>936199011a-R</t>
  </si>
  <si>
    <t>D+M molo pozorovací, rovné, d/š/v 2800/2800/250mm, ozn. M.11.a - kompletní provedení dle specifikace</t>
  </si>
  <si>
    <t>1596796544</t>
  </si>
  <si>
    <t>d/š/v 2800/2800/250mm, dubový</t>
  </si>
  <si>
    <t>nerezových tyčí</t>
  </si>
  <si>
    <t>26</t>
  </si>
  <si>
    <t>936199011b-R</t>
  </si>
  <si>
    <t>D+M molo pozorovací, jednou ohnuté, d/š/v 2800/2800/250mm, ozn. M.11.b - kompletní provedení dle specifikace</t>
  </si>
  <si>
    <t>1932739344</t>
  </si>
  <si>
    <t>27</t>
  </si>
  <si>
    <t>936199013-R</t>
  </si>
  <si>
    <t>D+M převlékárna, d/š/v 2500/1550/1550mm, ozn. M.13 - kompletní provedení dle specifikace</t>
  </si>
  <si>
    <t>-1050396766</t>
  </si>
  <si>
    <t>d/š/v 2500/1550/1550mm, dubový</t>
  </si>
  <si>
    <t>kovářská čerň, sloupky z</t>
  </si>
  <si>
    <t>JC60/40/3 s navařenou patkou</t>
  </si>
  <si>
    <t>150x150 tl. 5mm vč.4 otvorů pro</t>
  </si>
  <si>
    <t>kotvení do základové patky,</t>
  </si>
  <si>
    <t>vodorovné prvky z pásoviny</t>
  </si>
  <si>
    <t>tl.5mm, š.40mm, fasáda z</t>
  </si>
  <si>
    <t>dřevěných dubových latí</t>
  </si>
  <si>
    <t>40/60mm, hrana radiusu R5 mm,</t>
  </si>
  <si>
    <t>kotevných k pásoveně vruty.</t>
  </si>
  <si>
    <t>Kotvení k základu pomocí 32 kusů</t>
  </si>
  <si>
    <t>závitových nerezových tyčí</t>
  </si>
  <si>
    <t>28</t>
  </si>
  <si>
    <t>936199016-R</t>
  </si>
  <si>
    <t>D+M stezka obratnosti, ozn. M.16 - kompletní provedení dle specifikace</t>
  </si>
  <si>
    <t>-203214051</t>
  </si>
  <si>
    <t>pochozí konstrukce z dubových</t>
  </si>
  <si>
    <t>hranolů, vše do výšky 500mm nad</t>
  </si>
  <si>
    <t>terénem, ocelová konstrukce s</t>
  </si>
  <si>
    <t>povrchovou úpravou žárový</t>
  </si>
  <si>
    <t>pozink a následně barva kovářská</t>
  </si>
  <si>
    <t>čerň, ocelový rám z pásoviny</t>
  </si>
  <si>
    <t>tl.10mm, š.60mm, dřevěný dubový</t>
  </si>
  <si>
    <t>masivní trám 70/150mm s</t>
  </si>
  <si>
    <t>bezbarvým nátěrem proti houbám</t>
  </si>
  <si>
    <t>a hmyzu, hrana radiusu R5 mm,</t>
  </si>
  <si>
    <t>laserované symboly, spojené</t>
  </si>
  <si>
    <t>Kotvení k základu pomocí</t>
  </si>
  <si>
    <t>29</t>
  </si>
  <si>
    <t>953961113</t>
  </si>
  <si>
    <t>Kotvy chemickým tmelem M 12 hl 110 mm do betonu, ŽB nebo kamene s vyvrtáním otvoru</t>
  </si>
  <si>
    <t>-1845091946</t>
  </si>
  <si>
    <t>4*4</t>
  </si>
  <si>
    <t>8*2*4</t>
  </si>
  <si>
    <t>1 *3</t>
  </si>
  <si>
    <t>1*2</t>
  </si>
  <si>
    <t>2*2</t>
  </si>
  <si>
    <t>(1+1)*9</t>
  </si>
  <si>
    <t>"M.11.a-c - molo pozorovací"</t>
  </si>
  <si>
    <t>(1+1)*16</t>
  </si>
  <si>
    <t>8*4</t>
  </si>
  <si>
    <t>40</t>
  </si>
  <si>
    <t>30</t>
  </si>
  <si>
    <t>953965121-R</t>
  </si>
  <si>
    <t>Kotevní šroub pro chemické kotvy - nerezová závitová tyč D12mm</t>
  </si>
  <si>
    <t>1167196458</t>
  </si>
  <si>
    <t>998</t>
  </si>
  <si>
    <t>Přesun hmot</t>
  </si>
  <si>
    <t>31</t>
  </si>
  <si>
    <t>998229112</t>
  </si>
  <si>
    <t>Přesun hmot ruční pro pozemní komunikace s krytem dlážděným na vzdálenost do 50 m</t>
  </si>
  <si>
    <t>1053215137</t>
  </si>
  <si>
    <t>120,269*0,95 'Přepočtené koeficientem množství</t>
  </si>
  <si>
    <t>32</t>
  </si>
  <si>
    <t>998231411</t>
  </si>
  <si>
    <t>Ruční přesun hmot pro sadovnické a krajinářské úpravy do 100 m</t>
  </si>
  <si>
    <t>211159103</t>
  </si>
  <si>
    <t>120,269*0,05 'Přepočtené koeficientem množství</t>
  </si>
  <si>
    <t>VRN</t>
  </si>
  <si>
    <t>Vedlejší rozpočtové náklady</t>
  </si>
  <si>
    <t>VRN1</t>
  </si>
  <si>
    <t>Průzkumné, geodetické a projektové práce</t>
  </si>
  <si>
    <t>33</t>
  </si>
  <si>
    <t>010001000</t>
  </si>
  <si>
    <t>Kč</t>
  </si>
  <si>
    <t>1024</t>
  </si>
  <si>
    <t>-1722365501</t>
  </si>
  <si>
    <t>"vytýčení prvků"</t>
  </si>
  <si>
    <t>VRN3</t>
  </si>
  <si>
    <t>Zařízení staveniště</t>
  </si>
  <si>
    <t>34</t>
  </si>
  <si>
    <t>030001000</t>
  </si>
  <si>
    <t>1689086996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</si>
</sst>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D2D2D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C0C0C0"/>
        <bgColor indexed="64"/>
      </patternFill>
    </fill>
  </fills>
  <borders count="40">
    <border>
      <left/>
      <right/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969696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hair">
        <color rgb="FF969696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hair">
        <color rgb="FF969696"/>
      </top>
      <bottom/>
    </border>
    <border>
      <left/>
      <right style="thin"/>
      <top style="hair">
        <color rgb="FF000000"/>
      </top>
      <bottom style="hair">
        <color rgb="FF000000"/>
      </bottom>
    </border>
    <border>
      <left/>
      <right style="thin"/>
      <top style="hair">
        <color rgb="FF000000"/>
      </top>
      <bottom/>
    </border>
    <border>
      <left/>
      <right style="thin"/>
      <top/>
      <bottom style="hair">
        <color rgb="FF000000"/>
      </bottom>
    </border>
    <border>
      <left style="thin"/>
      <right/>
      <top/>
      <bottom style="thin">
        <color rgb="FF000000"/>
      </bottom>
    </border>
    <border>
      <left/>
      <right style="thin"/>
      <top/>
      <bottom style="thin">
        <color rgb="FF000000"/>
      </bottom>
    </border>
    <border>
      <left style="thin"/>
      <right/>
      <top style="thin">
        <color rgb="FF000000"/>
      </top>
      <bottom/>
    </border>
    <border>
      <left/>
      <right style="thin"/>
      <top style="thin">
        <color rgb="FF000000"/>
      </top>
      <bottom/>
    </border>
    <border>
      <left/>
      <right style="thin"/>
      <top/>
      <bottom style="hair">
        <color rgb="FF969696"/>
      </bottom>
    </border>
    <border>
      <left/>
      <right style="thin"/>
      <top style="hair">
        <color rgb="FF969696"/>
      </top>
      <bottom style="hair">
        <color rgb="FF969696"/>
      </bottom>
    </border>
    <border>
      <left style="hair">
        <color rgb="FF969696"/>
      </left>
      <right style="thin"/>
      <top style="hair">
        <color rgb="FF969696"/>
      </top>
      <bottom style="hair">
        <color rgb="FF969696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06">
    <xf numFmtId="0" fontId="0" fillId="0" borderId="0" xfId="0"/>
    <xf numFmtId="0" fontId="0" fillId="0" borderId="0" xfId="0" applyProtection="1">
      <protection/>
    </xf>
    <xf numFmtId="4" fontId="22" fillId="0" borderId="1" xfId="0" applyNumberFormat="1" applyFont="1" applyBorder="1" applyAlignment="1" applyProtection="1">
      <alignment vertical="center"/>
      <protection locked="0"/>
    </xf>
    <xf numFmtId="4" fontId="35" fillId="0" borderId="1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3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3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4" xfId="0" applyFont="1" applyBorder="1" applyAlignment="1" applyProtection="1">
      <alignment vertical="center"/>
      <protection/>
    </xf>
    <xf numFmtId="0" fontId="0" fillId="2" borderId="0" xfId="0" applyFont="1" applyFill="1" applyAlignment="1" applyProtection="1">
      <alignment vertical="center"/>
      <protection/>
    </xf>
    <xf numFmtId="0" fontId="5" fillId="2" borderId="5" xfId="0" applyFont="1" applyFill="1" applyBorder="1" applyAlignment="1" applyProtection="1">
      <alignment horizontal="left" vertical="center"/>
      <protection/>
    </xf>
    <xf numFmtId="0" fontId="0" fillId="2" borderId="6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right" vertical="center"/>
      <protection/>
    </xf>
    <xf numFmtId="0" fontId="5" fillId="2" borderId="6" xfId="0" applyFont="1" applyFill="1" applyBorder="1" applyAlignment="1" applyProtection="1">
      <alignment horizontal="center" vertical="center"/>
      <protection/>
    </xf>
    <xf numFmtId="0" fontId="0" fillId="2" borderId="7" xfId="0" applyFont="1" applyFill="1" applyBorder="1" applyAlignment="1" applyProtection="1">
      <alignment vertical="center"/>
      <protection/>
    </xf>
    <xf numFmtId="0" fontId="19" fillId="0" borderId="8" xfId="0" applyFont="1" applyBorder="1" applyAlignment="1" applyProtection="1">
      <alignment horizontal="left" vertical="center"/>
      <protection/>
    </xf>
    <xf numFmtId="0" fontId="0" fillId="0" borderId="8" xfId="0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8" fillId="0" borderId="11" xfId="0" applyFont="1" applyBorder="1" applyAlignment="1" applyProtection="1">
      <alignment horizontal="left" vertical="center"/>
      <protection/>
    </xf>
    <xf numFmtId="0" fontId="8" fillId="0" borderId="11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2" fillId="2" borderId="12" xfId="0" applyFont="1" applyFill="1" applyBorder="1" applyAlignment="1" applyProtection="1">
      <alignment horizontal="center" vertical="center" wrapText="1"/>
      <protection/>
    </xf>
    <xf numFmtId="0" fontId="22" fillId="2" borderId="13" xfId="0" applyFont="1" applyFill="1" applyBorder="1" applyAlignment="1" applyProtection="1">
      <alignment horizontal="center" vertical="center" wrapText="1"/>
      <protection/>
    </xf>
    <xf numFmtId="0" fontId="22" fillId="2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23" fillId="0" borderId="12" xfId="0" applyFont="1" applyBorder="1" applyAlignment="1" applyProtection="1">
      <alignment horizontal="center" vertical="center" wrapText="1"/>
      <protection/>
    </xf>
    <xf numFmtId="0" fontId="23" fillId="0" borderId="13" xfId="0" applyFont="1" applyBorder="1" applyAlignment="1" applyProtection="1">
      <alignment horizontal="center" vertical="center" wrapText="1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166" fontId="32" fillId="0" borderId="4" xfId="0" applyNumberFormat="1" applyFont="1" applyBorder="1" applyAlignment="1" applyProtection="1">
      <alignment/>
      <protection/>
    </xf>
    <xf numFmtId="166" fontId="32" fillId="0" borderId="16" xfId="0" applyNumberFormat="1" applyFont="1" applyBorder="1" applyAlignment="1" applyProtection="1">
      <alignment/>
      <protection/>
    </xf>
    <xf numFmtId="4" fontId="33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8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4" fontId="9" fillId="0" borderId="0" xfId="0" applyNumberFormat="1" applyFont="1" applyAlignment="1" applyProtection="1">
      <alignment vertical="center"/>
      <protection/>
    </xf>
    <xf numFmtId="0" fontId="22" fillId="0" borderId="1" xfId="0" applyFont="1" applyBorder="1" applyAlignment="1" applyProtection="1">
      <alignment horizontal="center" vertical="center"/>
      <protection/>
    </xf>
    <xf numFmtId="49" fontId="22" fillId="0" borderId="1" xfId="0" applyNumberFormat="1" applyFont="1" applyBorder="1" applyAlignment="1" applyProtection="1">
      <alignment horizontal="left" vertical="center" wrapText="1"/>
      <protection/>
    </xf>
    <xf numFmtId="0" fontId="22" fillId="0" borderId="1" xfId="0" applyFont="1" applyBorder="1" applyAlignment="1" applyProtection="1">
      <alignment horizontal="left" vertical="center" wrapText="1"/>
      <protection/>
    </xf>
    <xf numFmtId="0" fontId="22" fillId="0" borderId="1" xfId="0" applyFont="1" applyBorder="1" applyAlignment="1" applyProtection="1">
      <alignment horizontal="center" vertical="center" wrapText="1"/>
      <protection/>
    </xf>
    <xf numFmtId="167" fontId="22" fillId="0" borderId="1" xfId="0" applyNumberFormat="1" applyFont="1" applyBorder="1" applyAlignment="1" applyProtection="1">
      <alignment vertical="center"/>
      <protection/>
    </xf>
    <xf numFmtId="0" fontId="23" fillId="0" borderId="17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8" xfId="0" applyNumberFormat="1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8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17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8" xfId="0" applyFont="1" applyBorder="1" applyAlignment="1" applyProtection="1">
      <alignment vertical="center"/>
      <protection/>
    </xf>
    <xf numFmtId="0" fontId="35" fillId="0" borderId="1" xfId="0" applyFont="1" applyBorder="1" applyAlignment="1" applyProtection="1">
      <alignment horizontal="center" vertical="center"/>
      <protection/>
    </xf>
    <xf numFmtId="49" fontId="35" fillId="0" borderId="1" xfId="0" applyNumberFormat="1" applyFont="1" applyBorder="1" applyAlignment="1" applyProtection="1">
      <alignment horizontal="left" vertical="center" wrapText="1"/>
      <protection/>
    </xf>
    <xf numFmtId="0" fontId="35" fillId="0" borderId="1" xfId="0" applyFont="1" applyBorder="1" applyAlignment="1" applyProtection="1">
      <alignment horizontal="left" vertical="center" wrapText="1"/>
      <protection/>
    </xf>
    <xf numFmtId="0" fontId="35" fillId="0" borderId="1" xfId="0" applyFont="1" applyBorder="1" applyAlignment="1" applyProtection="1">
      <alignment horizontal="center" vertical="center" wrapText="1"/>
      <protection/>
    </xf>
    <xf numFmtId="167" fontId="35" fillId="0" borderId="1" xfId="0" applyNumberFormat="1" applyFont="1" applyBorder="1" applyAlignment="1" applyProtection="1">
      <alignment vertical="center"/>
      <protection/>
    </xf>
    <xf numFmtId="0" fontId="36" fillId="0" borderId="3" xfId="0" applyFont="1" applyBorder="1" applyAlignment="1" applyProtection="1">
      <alignment vertical="center"/>
      <protection/>
    </xf>
    <xf numFmtId="0" fontId="35" fillId="0" borderId="17" xfId="0" applyFont="1" applyBorder="1" applyAlignment="1" applyProtection="1">
      <alignment horizontal="left" vertical="center"/>
      <protection/>
    </xf>
    <xf numFmtId="0" fontId="35" fillId="0" borderId="0" xfId="0" applyFont="1" applyBorder="1" applyAlignment="1" applyProtection="1">
      <alignment horizontal="center" vertical="center"/>
      <protection/>
    </xf>
    <xf numFmtId="0" fontId="23" fillId="0" borderId="19" xfId="0" applyFont="1" applyBorder="1" applyAlignment="1" applyProtection="1">
      <alignment horizontal="left" vertical="center"/>
      <protection/>
    </xf>
    <xf numFmtId="0" fontId="23" fillId="0" borderId="11" xfId="0" applyFont="1" applyBorder="1" applyAlignment="1" applyProtection="1">
      <alignment horizontal="center" vertical="center"/>
      <protection/>
    </xf>
    <xf numFmtId="166" fontId="23" fillId="0" borderId="11" xfId="0" applyNumberFormat="1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36" fillId="0" borderId="14" xfId="0" applyFont="1" applyBorder="1" applyAlignment="1" applyProtection="1">
      <alignment vertical="center"/>
      <protection/>
    </xf>
    <xf numFmtId="0" fontId="0" fillId="0" borderId="21" xfId="0" applyBorder="1" applyProtection="1">
      <protection/>
    </xf>
    <xf numFmtId="0" fontId="0" fillId="0" borderId="22" xfId="0" applyBorder="1" applyProtection="1">
      <protection/>
    </xf>
    <xf numFmtId="0" fontId="0" fillId="0" borderId="23" xfId="0" applyBorder="1" applyProtection="1">
      <protection/>
    </xf>
    <xf numFmtId="0" fontId="0" fillId="0" borderId="2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25" xfId="0" applyBorder="1" applyProtection="1"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25" xfId="0" applyFont="1" applyBorder="1" applyAlignment="1" applyProtection="1">
      <alignment horizontal="left" vertical="center"/>
      <protection/>
    </xf>
    <xf numFmtId="165" fontId="3" fillId="0" borderId="25" xfId="0" applyNumberFormat="1" applyFont="1" applyBorder="1" applyAlignment="1" applyProtection="1">
      <alignment horizontal="left" vertical="center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0" fontId="0" fillId="0" borderId="26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4" fontId="24" fillId="0" borderId="25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25" xfId="0" applyFont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/>
    </xf>
    <xf numFmtId="4" fontId="2" fillId="0" borderId="25" xfId="0" applyNumberFormat="1" applyFont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4" fontId="5" fillId="2" borderId="27" xfId="0" applyNumberFormat="1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0" fontId="2" fillId="0" borderId="29" xfId="0" applyFont="1" applyBorder="1" applyAlignment="1" applyProtection="1">
      <alignment horizontal="right" vertical="center"/>
      <protection/>
    </xf>
    <xf numFmtId="0" fontId="0" fillId="0" borderId="30" xfId="0" applyFont="1" applyBorder="1" applyAlignment="1" applyProtection="1">
      <alignment vertical="center"/>
      <protection/>
    </xf>
    <xf numFmtId="0" fontId="0" fillId="0" borderId="31" xfId="0" applyFont="1" applyBorder="1" applyAlignment="1" applyProtection="1">
      <alignment vertical="center"/>
      <protection/>
    </xf>
    <xf numFmtId="0" fontId="0" fillId="0" borderId="32" xfId="0" applyFont="1" applyBorder="1" applyAlignment="1" applyProtection="1">
      <alignment vertical="center"/>
      <protection/>
    </xf>
    <xf numFmtId="0" fontId="0" fillId="0" borderId="33" xfId="0" applyFont="1" applyBorder="1" applyAlignment="1" applyProtection="1">
      <alignment vertical="center"/>
      <protection/>
    </xf>
    <xf numFmtId="0" fontId="3" fillId="0" borderId="25" xfId="0" applyFont="1" applyBorder="1" applyAlignment="1" applyProtection="1">
      <alignment horizontal="left" vertical="center" wrapText="1"/>
      <protection/>
    </xf>
    <xf numFmtId="0" fontId="22" fillId="2" borderId="0" xfId="0" applyFont="1" applyFill="1" applyBorder="1" applyAlignment="1" applyProtection="1">
      <alignment horizontal="left" vertical="center"/>
      <protection/>
    </xf>
    <xf numFmtId="0" fontId="22" fillId="2" borderId="25" xfId="0" applyFont="1" applyFill="1" applyBorder="1" applyAlignment="1" applyProtection="1">
      <alignment horizontal="right" vertical="center"/>
      <protection/>
    </xf>
    <xf numFmtId="0" fontId="31" fillId="0" borderId="0" xfId="0" applyFont="1" applyBorder="1" applyAlignment="1" applyProtection="1">
      <alignment horizontal="left" vertical="center"/>
      <protection/>
    </xf>
    <xf numFmtId="0" fontId="7" fillId="0" borderId="2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4" fontId="7" fillId="0" borderId="34" xfId="0" applyNumberFormat="1" applyFont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4" fontId="8" fillId="0" borderId="34" xfId="0" applyNumberFormat="1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22" fillId="2" borderId="35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Border="1" applyAlignment="1" applyProtection="1">
      <alignment horizontal="left" vertical="center"/>
      <protection/>
    </xf>
    <xf numFmtId="4" fontId="24" fillId="0" borderId="25" xfId="0" applyNumberFormat="1" applyFont="1" applyBorder="1" applyAlignment="1" applyProtection="1">
      <alignment/>
      <protection/>
    </xf>
    <xf numFmtId="0" fontId="9" fillId="0" borderId="2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25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4" fontId="8" fillId="0" borderId="25" xfId="0" applyNumberFormat="1" applyFont="1" applyBorder="1" applyAlignment="1" applyProtection="1">
      <alignment/>
      <protection/>
    </xf>
    <xf numFmtId="4" fontId="22" fillId="0" borderId="36" xfId="0" applyNumberFormat="1" applyFont="1" applyBorder="1" applyAlignment="1" applyProtection="1">
      <alignment vertical="center"/>
      <protection/>
    </xf>
    <xf numFmtId="0" fontId="10" fillId="0" borderId="24" xfId="0" applyFont="1" applyBorder="1" applyAlignment="1" applyProtection="1">
      <alignment vertical="center"/>
      <protection/>
    </xf>
    <xf numFmtId="0" fontId="34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25" xfId="0" applyFont="1" applyBorder="1" applyAlignment="1" applyProtection="1">
      <alignment vertical="center"/>
      <protection/>
    </xf>
    <xf numFmtId="0" fontId="11" fillId="0" borderId="2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1" fillId="0" borderId="25" xfId="0" applyFont="1" applyBorder="1" applyAlignment="1" applyProtection="1">
      <alignment vertical="center"/>
      <protection/>
    </xf>
    <xf numFmtId="0" fontId="12" fillId="0" borderId="2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167" fontId="12" fillId="0" borderId="0" xfId="0" applyNumberFormat="1" applyFont="1" applyBorder="1" applyAlignment="1" applyProtection="1">
      <alignment vertical="center"/>
      <protection/>
    </xf>
    <xf numFmtId="0" fontId="12" fillId="0" borderId="25" xfId="0" applyFont="1" applyBorder="1" applyAlignment="1" applyProtection="1">
      <alignment vertical="center"/>
      <protection/>
    </xf>
    <xf numFmtId="0" fontId="13" fillId="0" borderId="2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167" fontId="13" fillId="0" borderId="0" xfId="0" applyNumberFormat="1" applyFont="1" applyBorder="1" applyAlignment="1" applyProtection="1">
      <alignment vertical="center"/>
      <protection/>
    </xf>
    <xf numFmtId="0" fontId="13" fillId="0" borderId="25" xfId="0" applyFont="1" applyBorder="1" applyAlignment="1" applyProtection="1">
      <alignment vertical="center"/>
      <protection/>
    </xf>
    <xf numFmtId="4" fontId="35" fillId="0" borderId="36" xfId="0" applyNumberFormat="1" applyFont="1" applyBorder="1" applyAlignment="1" applyProtection="1">
      <alignment vertical="center"/>
      <protection/>
    </xf>
    <xf numFmtId="0" fontId="0" fillId="0" borderId="37" xfId="0" applyFont="1" applyBorder="1" applyAlignment="1" applyProtection="1">
      <alignment vertical="center"/>
      <protection/>
    </xf>
    <xf numFmtId="0" fontId="0" fillId="0" borderId="38" xfId="0" applyFont="1" applyBorder="1" applyAlignment="1" applyProtection="1">
      <alignment vertical="center"/>
      <protection/>
    </xf>
    <xf numFmtId="0" fontId="0" fillId="0" borderId="39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Protection="1">
      <protection locked="0"/>
    </xf>
    <xf numFmtId="0" fontId="19" fillId="0" borderId="8" xfId="0" applyFont="1" applyBorder="1" applyAlignment="1" applyProtection="1">
      <alignment horizontal="left" vertical="center"/>
      <protection locked="0"/>
    </xf>
    <xf numFmtId="0" fontId="0" fillId="0" borderId="8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28" xfId="0" applyFont="1" applyBorder="1" applyAlignment="1" applyProtection="1">
      <alignment vertical="center"/>
      <protection locked="0"/>
    </xf>
    <xf numFmtId="0" fontId="0" fillId="0" borderId="25" xfId="0" applyBorder="1" applyProtection="1">
      <protection locked="0"/>
    </xf>
    <xf numFmtId="0" fontId="2" fillId="0" borderId="29" xfId="0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Protection="1"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0" fillId="0" borderId="8" xfId="0" applyBorder="1" applyProtection="1">
      <protection/>
    </xf>
    <xf numFmtId="0" fontId="17" fillId="0" borderId="9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2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5" fillId="3" borderId="5" xfId="0" applyFont="1" applyFill="1" applyBorder="1" applyAlignment="1" applyProtection="1">
      <alignment horizontal="left" vertical="center"/>
      <protection/>
    </xf>
    <xf numFmtId="0" fontId="0" fillId="3" borderId="6" xfId="0" applyFont="1" applyFill="1" applyBorder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center" vertical="center"/>
      <protection/>
    </xf>
    <xf numFmtId="0" fontId="0" fillId="3" borderId="25" xfId="0" applyFont="1" applyFill="1" applyBorder="1" applyAlignment="1" applyProtection="1">
      <alignment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2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25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2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22" fillId="2" borderId="0" xfId="0" applyFont="1" applyFill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24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vertical="center"/>
      <protection/>
    </xf>
    <xf numFmtId="4" fontId="20" fillId="0" borderId="17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8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6" fillId="0" borderId="0" xfId="20" applyFont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vertical="center"/>
      <protection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11" xfId="0" applyNumberFormat="1" applyFont="1" applyBorder="1" applyAlignment="1" applyProtection="1">
      <alignment vertical="center"/>
      <protection/>
    </xf>
    <xf numFmtId="166" fontId="29" fillId="0" borderId="11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15" fillId="4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2" fillId="2" borderId="5" xfId="0" applyFont="1" applyFill="1" applyBorder="1" applyAlignment="1" applyProtection="1">
      <alignment horizontal="center" vertical="center"/>
      <protection/>
    </xf>
    <xf numFmtId="0" fontId="22" fillId="2" borderId="6" xfId="0" applyFont="1" applyFill="1" applyBorder="1" applyAlignment="1" applyProtection="1">
      <alignment horizontal="left" vertical="center"/>
      <protection/>
    </xf>
    <xf numFmtId="0" fontId="22" fillId="2" borderId="6" xfId="0" applyFont="1" applyFill="1" applyBorder="1" applyAlignment="1" applyProtection="1">
      <alignment horizontal="center" vertical="center"/>
      <protection/>
    </xf>
    <xf numFmtId="0" fontId="22" fillId="2" borderId="6" xfId="0" applyFont="1" applyFill="1" applyBorder="1" applyAlignment="1" applyProtection="1">
      <alignment horizontal="right" vertical="center"/>
      <protection/>
    </xf>
    <xf numFmtId="0" fontId="22" fillId="2" borderId="27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25" xfId="0" applyFont="1" applyBorder="1" applyAlignment="1" applyProtection="1">
      <alignment vertical="center"/>
      <protection/>
    </xf>
    <xf numFmtId="0" fontId="20" fillId="0" borderId="15" xfId="0" applyFont="1" applyBorder="1" applyAlignment="1" applyProtection="1">
      <alignment horizontal="center"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21" fillId="0" borderId="17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left"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6" xfId="0" applyFont="1" applyFill="1" applyBorder="1" applyAlignment="1" applyProtection="1">
      <alignment vertical="center"/>
      <protection/>
    </xf>
    <xf numFmtId="4" fontId="5" fillId="3" borderId="6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vertical="center"/>
      <protection/>
    </xf>
    <xf numFmtId="0" fontId="28" fillId="0" borderId="25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4" fontId="24" fillId="0" borderId="0" xfId="0" applyNumberFormat="1" applyFont="1" applyBorder="1" applyAlignment="1" applyProtection="1">
      <alignment horizontal="righ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4" fontId="24" fillId="0" borderId="25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7" fillId="0" borderId="9" xfId="0" applyNumberFormat="1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25" xfId="0" applyFont="1" applyBorder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1">
      <selection activeCell="AN13" sqref="AN13"/>
    </sheetView>
  </sheetViews>
  <sheetFormatPr defaultColWidth="9.140625" defaultRowHeight="12"/>
  <cols>
    <col min="1" max="1" width="8.28125" style="204" customWidth="1"/>
    <col min="2" max="2" width="1.7109375" style="204" customWidth="1"/>
    <col min="3" max="3" width="4.140625" style="204" customWidth="1"/>
    <col min="4" max="33" width="2.7109375" style="204" customWidth="1"/>
    <col min="34" max="34" width="3.28125" style="204" customWidth="1"/>
    <col min="35" max="35" width="31.7109375" style="204" customWidth="1"/>
    <col min="36" max="37" width="2.421875" style="204" customWidth="1"/>
    <col min="38" max="38" width="8.28125" style="204" customWidth="1"/>
    <col min="39" max="39" width="3.28125" style="204" customWidth="1"/>
    <col min="40" max="40" width="13.28125" style="204" customWidth="1"/>
    <col min="41" max="41" width="7.421875" style="204" customWidth="1"/>
    <col min="42" max="42" width="4.140625" style="204" customWidth="1"/>
    <col min="43" max="43" width="15.7109375" style="204" hidden="1" customWidth="1"/>
    <col min="44" max="44" width="13.7109375" style="204" hidden="1" customWidth="1"/>
    <col min="45" max="47" width="25.8515625" style="204" hidden="1" customWidth="1"/>
    <col min="48" max="49" width="21.7109375" style="204" hidden="1" customWidth="1"/>
    <col min="50" max="51" width="25.00390625" style="204" hidden="1" customWidth="1"/>
    <col min="52" max="52" width="21.7109375" style="204" hidden="1" customWidth="1"/>
    <col min="53" max="53" width="19.140625" style="204" hidden="1" customWidth="1"/>
    <col min="54" max="54" width="25.00390625" style="204" hidden="1" customWidth="1"/>
    <col min="55" max="55" width="21.7109375" style="204" hidden="1" customWidth="1"/>
    <col min="56" max="56" width="19.140625" style="204" hidden="1" customWidth="1"/>
    <col min="57" max="57" width="66.421875" style="204" hidden="1" customWidth="1"/>
    <col min="58" max="70" width="9.28125" style="204" customWidth="1"/>
    <col min="71" max="91" width="9.28125" style="204" hidden="1" customWidth="1"/>
    <col min="92" max="16384" width="9.28125" style="204" customWidth="1"/>
  </cols>
  <sheetData>
    <row r="1" spans="1:74" ht="12">
      <c r="A1" s="206" t="s">
        <v>0</v>
      </c>
      <c r="AZ1" s="206" t="s">
        <v>1</v>
      </c>
      <c r="BA1" s="206" t="s">
        <v>2</v>
      </c>
      <c r="BB1" s="206" t="s">
        <v>1</v>
      </c>
      <c r="BT1" s="206" t="s">
        <v>3</v>
      </c>
      <c r="BU1" s="206" t="s">
        <v>3</v>
      </c>
      <c r="BV1" s="206" t="s">
        <v>4</v>
      </c>
    </row>
    <row r="2" spans="44:72" ht="36.95" customHeight="1">
      <c r="AR2" s="263" t="s">
        <v>5</v>
      </c>
      <c r="AS2" s="264"/>
      <c r="AT2" s="264"/>
      <c r="AU2" s="264"/>
      <c r="AV2" s="264"/>
      <c r="AW2" s="264"/>
      <c r="AX2" s="264"/>
      <c r="AY2" s="264"/>
      <c r="AZ2" s="264"/>
      <c r="BA2" s="264"/>
      <c r="BB2" s="264"/>
      <c r="BC2" s="264"/>
      <c r="BD2" s="264"/>
      <c r="BE2" s="264"/>
      <c r="BS2" s="4" t="s">
        <v>6</v>
      </c>
      <c r="BT2" s="4" t="s">
        <v>7</v>
      </c>
    </row>
    <row r="3" spans="2:72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3"/>
      <c r="AQ3" s="5"/>
      <c r="AR3" s="6"/>
      <c r="BS3" s="4" t="s">
        <v>6</v>
      </c>
      <c r="BT3" s="4" t="s">
        <v>8</v>
      </c>
    </row>
    <row r="4" spans="2:71" ht="24.95" customHeight="1">
      <c r="B4" s="114"/>
      <c r="C4" s="115"/>
      <c r="D4" s="116" t="s">
        <v>9</v>
      </c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7"/>
      <c r="AR4" s="6"/>
      <c r="AS4" s="207" t="s">
        <v>10</v>
      </c>
      <c r="BS4" s="4" t="s">
        <v>11</v>
      </c>
    </row>
    <row r="5" spans="2:71" ht="12" customHeight="1">
      <c r="B5" s="114"/>
      <c r="C5" s="115"/>
      <c r="D5" s="208" t="s">
        <v>12</v>
      </c>
      <c r="E5" s="115"/>
      <c r="F5" s="115"/>
      <c r="G5" s="115"/>
      <c r="H5" s="115"/>
      <c r="I5" s="115"/>
      <c r="J5" s="115"/>
      <c r="K5" s="294" t="s">
        <v>13</v>
      </c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295"/>
      <c r="AI5" s="295"/>
      <c r="AJ5" s="295"/>
      <c r="AK5" s="295"/>
      <c r="AL5" s="295"/>
      <c r="AM5" s="295"/>
      <c r="AN5" s="295"/>
      <c r="AO5" s="295"/>
      <c r="AP5" s="117"/>
      <c r="AR5" s="6"/>
      <c r="BS5" s="4" t="s">
        <v>6</v>
      </c>
    </row>
    <row r="6" spans="2:71" ht="36.95" customHeight="1">
      <c r="B6" s="114"/>
      <c r="C6" s="115"/>
      <c r="D6" s="209" t="s">
        <v>14</v>
      </c>
      <c r="E6" s="115"/>
      <c r="F6" s="115"/>
      <c r="G6" s="115"/>
      <c r="H6" s="115"/>
      <c r="I6" s="115"/>
      <c r="J6" s="115"/>
      <c r="K6" s="296" t="s">
        <v>15</v>
      </c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5"/>
      <c r="AB6" s="295"/>
      <c r="AC6" s="295"/>
      <c r="AD6" s="295"/>
      <c r="AE6" s="295"/>
      <c r="AF6" s="295"/>
      <c r="AG6" s="295"/>
      <c r="AH6" s="295"/>
      <c r="AI6" s="295"/>
      <c r="AJ6" s="295"/>
      <c r="AK6" s="295"/>
      <c r="AL6" s="295"/>
      <c r="AM6" s="295"/>
      <c r="AN6" s="295"/>
      <c r="AO6" s="295"/>
      <c r="AP6" s="117"/>
      <c r="AR6" s="6"/>
      <c r="BS6" s="4" t="s">
        <v>6</v>
      </c>
    </row>
    <row r="7" spans="2:71" ht="12" customHeight="1">
      <c r="B7" s="114"/>
      <c r="C7" s="115"/>
      <c r="D7" s="203" t="s">
        <v>16</v>
      </c>
      <c r="E7" s="115"/>
      <c r="F7" s="115"/>
      <c r="G7" s="115"/>
      <c r="H7" s="115"/>
      <c r="I7" s="115"/>
      <c r="J7" s="115"/>
      <c r="K7" s="205" t="s">
        <v>1</v>
      </c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203" t="s">
        <v>17</v>
      </c>
      <c r="AL7" s="115"/>
      <c r="AM7" s="115"/>
      <c r="AN7" s="205" t="s">
        <v>1</v>
      </c>
      <c r="AO7" s="115"/>
      <c r="AP7" s="117"/>
      <c r="AR7" s="6"/>
      <c r="BS7" s="4" t="s">
        <v>6</v>
      </c>
    </row>
    <row r="8" spans="2:71" ht="12" customHeight="1">
      <c r="B8" s="114"/>
      <c r="C8" s="115"/>
      <c r="D8" s="203" t="s">
        <v>18</v>
      </c>
      <c r="E8" s="115"/>
      <c r="F8" s="115"/>
      <c r="G8" s="115"/>
      <c r="H8" s="115"/>
      <c r="I8" s="115"/>
      <c r="J8" s="115"/>
      <c r="K8" s="205" t="s">
        <v>19</v>
      </c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203" t="s">
        <v>20</v>
      </c>
      <c r="AL8" s="115"/>
      <c r="AM8" s="115"/>
      <c r="AN8" s="205"/>
      <c r="AO8" s="115"/>
      <c r="AP8" s="117"/>
      <c r="AR8" s="6"/>
      <c r="BS8" s="4" t="s">
        <v>6</v>
      </c>
    </row>
    <row r="9" spans="2:71" ht="14.45" customHeight="1">
      <c r="B9" s="114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7"/>
      <c r="AR9" s="6"/>
      <c r="BS9" s="4" t="s">
        <v>6</v>
      </c>
    </row>
    <row r="10" spans="2:71" ht="12" customHeight="1">
      <c r="B10" s="114"/>
      <c r="C10" s="115"/>
      <c r="D10" s="203" t="s">
        <v>21</v>
      </c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203" t="s">
        <v>22</v>
      </c>
      <c r="AL10" s="115"/>
      <c r="AM10" s="115"/>
      <c r="AN10" s="205" t="s">
        <v>1</v>
      </c>
      <c r="AO10" s="115"/>
      <c r="AP10" s="117"/>
      <c r="AR10" s="6"/>
      <c r="BS10" s="4" t="s">
        <v>6</v>
      </c>
    </row>
    <row r="11" spans="2:71" ht="18.4" customHeight="1">
      <c r="B11" s="114"/>
      <c r="C11" s="115"/>
      <c r="D11" s="115"/>
      <c r="E11" s="205" t="s">
        <v>23</v>
      </c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203" t="s">
        <v>24</v>
      </c>
      <c r="AL11" s="115"/>
      <c r="AM11" s="115"/>
      <c r="AN11" s="205" t="s">
        <v>1</v>
      </c>
      <c r="AO11" s="115"/>
      <c r="AP11" s="117"/>
      <c r="AR11" s="6"/>
      <c r="BS11" s="4" t="s">
        <v>6</v>
      </c>
    </row>
    <row r="12" spans="2:71" ht="6.95" customHeight="1">
      <c r="B12" s="114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7"/>
      <c r="AR12" s="6"/>
      <c r="BS12" s="4" t="s">
        <v>6</v>
      </c>
    </row>
    <row r="13" spans="2:71" ht="12" customHeight="1">
      <c r="B13" s="114"/>
      <c r="C13" s="115"/>
      <c r="D13" s="203" t="s">
        <v>25</v>
      </c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203" t="s">
        <v>22</v>
      </c>
      <c r="AL13" s="115"/>
      <c r="AM13" s="115"/>
      <c r="AN13" s="192"/>
      <c r="AO13" s="115"/>
      <c r="AP13" s="117"/>
      <c r="AR13" s="6"/>
      <c r="BS13" s="4" t="s">
        <v>6</v>
      </c>
    </row>
    <row r="14" spans="2:71" ht="12.75">
      <c r="B14" s="114"/>
      <c r="C14" s="115"/>
      <c r="D14" s="115"/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115"/>
      <c r="AK14" s="203" t="s">
        <v>24</v>
      </c>
      <c r="AL14" s="115"/>
      <c r="AM14" s="115"/>
      <c r="AN14" s="192"/>
      <c r="AO14" s="115"/>
      <c r="AP14" s="117"/>
      <c r="AR14" s="6"/>
      <c r="BS14" s="4" t="s">
        <v>6</v>
      </c>
    </row>
    <row r="15" spans="2:71" ht="6.95" customHeight="1">
      <c r="B15" s="114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7"/>
      <c r="AR15" s="6"/>
      <c r="BS15" s="4" t="s">
        <v>3</v>
      </c>
    </row>
    <row r="16" spans="2:71" ht="12" customHeight="1">
      <c r="B16" s="114"/>
      <c r="C16" s="115"/>
      <c r="D16" s="203" t="s">
        <v>27</v>
      </c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203" t="s">
        <v>22</v>
      </c>
      <c r="AL16" s="115"/>
      <c r="AM16" s="115"/>
      <c r="AN16" s="205" t="s">
        <v>1</v>
      </c>
      <c r="AO16" s="115"/>
      <c r="AP16" s="117"/>
      <c r="AR16" s="6"/>
      <c r="BS16" s="4" t="s">
        <v>3</v>
      </c>
    </row>
    <row r="17" spans="2:71" ht="18.4" customHeight="1">
      <c r="B17" s="114"/>
      <c r="C17" s="115"/>
      <c r="D17" s="115"/>
      <c r="E17" s="205" t="s">
        <v>28</v>
      </c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203" t="s">
        <v>24</v>
      </c>
      <c r="AL17" s="115"/>
      <c r="AM17" s="115"/>
      <c r="AN17" s="205" t="s">
        <v>1</v>
      </c>
      <c r="AO17" s="115"/>
      <c r="AP17" s="117"/>
      <c r="AR17" s="6"/>
      <c r="BS17" s="4" t="s">
        <v>29</v>
      </c>
    </row>
    <row r="18" spans="2:71" ht="6.95" customHeight="1">
      <c r="B18" s="114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7"/>
      <c r="AR18" s="6"/>
      <c r="BS18" s="4" t="s">
        <v>6</v>
      </c>
    </row>
    <row r="19" spans="2:71" ht="12" customHeight="1">
      <c r="B19" s="114"/>
      <c r="C19" s="115"/>
      <c r="D19" s="203" t="s">
        <v>30</v>
      </c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203" t="s">
        <v>22</v>
      </c>
      <c r="AL19" s="115"/>
      <c r="AM19" s="115"/>
      <c r="AN19" s="205" t="s">
        <v>1</v>
      </c>
      <c r="AO19" s="115"/>
      <c r="AP19" s="117"/>
      <c r="AR19" s="6"/>
      <c r="BS19" s="4" t="s">
        <v>6</v>
      </c>
    </row>
    <row r="20" spans="2:71" ht="18.4" customHeight="1">
      <c r="B20" s="114"/>
      <c r="C20" s="115"/>
      <c r="D20" s="115"/>
      <c r="E20" s="205" t="s">
        <v>26</v>
      </c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203" t="s">
        <v>24</v>
      </c>
      <c r="AL20" s="115"/>
      <c r="AM20" s="115"/>
      <c r="AN20" s="205" t="s">
        <v>1</v>
      </c>
      <c r="AO20" s="115"/>
      <c r="AP20" s="117"/>
      <c r="AR20" s="6"/>
      <c r="BS20" s="4" t="s">
        <v>29</v>
      </c>
    </row>
    <row r="21" spans="2:44" ht="6.95" customHeight="1">
      <c r="B21" s="114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7"/>
      <c r="AR21" s="6"/>
    </row>
    <row r="22" spans="2:44" ht="12" customHeight="1">
      <c r="B22" s="114"/>
      <c r="C22" s="115"/>
      <c r="D22" s="203" t="s">
        <v>31</v>
      </c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7"/>
      <c r="AR22" s="6"/>
    </row>
    <row r="23" spans="2:44" ht="16.5" customHeight="1">
      <c r="B23" s="114"/>
      <c r="C23" s="115"/>
      <c r="D23" s="115"/>
      <c r="E23" s="297" t="s">
        <v>1</v>
      </c>
      <c r="F23" s="297"/>
      <c r="G23" s="297"/>
      <c r="H23" s="297"/>
      <c r="I23" s="297"/>
      <c r="J23" s="297"/>
      <c r="K23" s="297"/>
      <c r="L23" s="297"/>
      <c r="M23" s="297"/>
      <c r="N23" s="297"/>
      <c r="O23" s="297"/>
      <c r="P23" s="297"/>
      <c r="Q23" s="297"/>
      <c r="R23" s="297"/>
      <c r="S23" s="297"/>
      <c r="T23" s="297"/>
      <c r="U23" s="297"/>
      <c r="V23" s="297"/>
      <c r="W23" s="297"/>
      <c r="X23" s="297"/>
      <c r="Y23" s="297"/>
      <c r="Z23" s="297"/>
      <c r="AA23" s="297"/>
      <c r="AB23" s="297"/>
      <c r="AC23" s="297"/>
      <c r="AD23" s="297"/>
      <c r="AE23" s="297"/>
      <c r="AF23" s="297"/>
      <c r="AG23" s="297"/>
      <c r="AH23" s="297"/>
      <c r="AI23" s="297"/>
      <c r="AJ23" s="297"/>
      <c r="AK23" s="297"/>
      <c r="AL23" s="297"/>
      <c r="AM23" s="297"/>
      <c r="AN23" s="297"/>
      <c r="AO23" s="115"/>
      <c r="AP23" s="117"/>
      <c r="AR23" s="6"/>
    </row>
    <row r="24" spans="2:44" ht="6.95" customHeight="1">
      <c r="B24" s="114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7"/>
      <c r="AR24" s="6"/>
    </row>
    <row r="25" spans="2:44" ht="6.95" customHeight="1">
      <c r="B25" s="114"/>
      <c r="C25" s="115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210"/>
      <c r="AL25" s="210"/>
      <c r="AM25" s="210"/>
      <c r="AN25" s="210"/>
      <c r="AO25" s="210"/>
      <c r="AP25" s="117"/>
      <c r="AR25" s="6"/>
    </row>
    <row r="26" spans="1:57" s="11" customFormat="1" ht="25.9" customHeight="1">
      <c r="A26" s="8"/>
      <c r="B26" s="120"/>
      <c r="C26" s="202"/>
      <c r="D26" s="211" t="s">
        <v>32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98">
        <f>ROUND(AG94,2)</f>
        <v>0</v>
      </c>
      <c r="AL26" s="299"/>
      <c r="AM26" s="299"/>
      <c r="AN26" s="299"/>
      <c r="AO26" s="299"/>
      <c r="AP26" s="121"/>
      <c r="AQ26" s="8"/>
      <c r="AR26" s="9"/>
      <c r="BE26" s="8"/>
    </row>
    <row r="27" spans="1:57" s="11" customFormat="1" ht="6.95" customHeight="1">
      <c r="A27" s="8"/>
      <c r="B27" s="120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121"/>
      <c r="AQ27" s="8"/>
      <c r="AR27" s="9"/>
      <c r="BE27" s="8"/>
    </row>
    <row r="28" spans="1:57" s="11" customFormat="1" ht="12.75">
      <c r="A28" s="8"/>
      <c r="B28" s="120"/>
      <c r="C28" s="202"/>
      <c r="D28" s="202"/>
      <c r="E28" s="202"/>
      <c r="F28" s="202"/>
      <c r="G28" s="202"/>
      <c r="H28" s="202"/>
      <c r="I28" s="202"/>
      <c r="J28" s="202"/>
      <c r="K28" s="202"/>
      <c r="L28" s="300" t="s">
        <v>33</v>
      </c>
      <c r="M28" s="300"/>
      <c r="N28" s="300"/>
      <c r="O28" s="300"/>
      <c r="P28" s="300"/>
      <c r="Q28" s="202"/>
      <c r="R28" s="202"/>
      <c r="S28" s="202"/>
      <c r="T28" s="202"/>
      <c r="U28" s="202"/>
      <c r="V28" s="202"/>
      <c r="W28" s="300" t="s">
        <v>34</v>
      </c>
      <c r="X28" s="300"/>
      <c r="Y28" s="300"/>
      <c r="Z28" s="300"/>
      <c r="AA28" s="300"/>
      <c r="AB28" s="300"/>
      <c r="AC28" s="300"/>
      <c r="AD28" s="300"/>
      <c r="AE28" s="300"/>
      <c r="AF28" s="202"/>
      <c r="AG28" s="202"/>
      <c r="AH28" s="202"/>
      <c r="AI28" s="202"/>
      <c r="AJ28" s="202"/>
      <c r="AK28" s="300" t="s">
        <v>35</v>
      </c>
      <c r="AL28" s="300"/>
      <c r="AM28" s="300"/>
      <c r="AN28" s="300"/>
      <c r="AO28" s="300"/>
      <c r="AP28" s="121"/>
      <c r="AQ28" s="8"/>
      <c r="AR28" s="9"/>
      <c r="BE28" s="8"/>
    </row>
    <row r="29" spans="2:44" s="212" customFormat="1" ht="14.45" customHeight="1">
      <c r="B29" s="213"/>
      <c r="C29" s="214"/>
      <c r="D29" s="203" t="s">
        <v>36</v>
      </c>
      <c r="E29" s="214"/>
      <c r="F29" s="203" t="s">
        <v>37</v>
      </c>
      <c r="G29" s="214"/>
      <c r="H29" s="214"/>
      <c r="I29" s="214"/>
      <c r="J29" s="214"/>
      <c r="K29" s="214"/>
      <c r="L29" s="282">
        <v>0.21</v>
      </c>
      <c r="M29" s="281"/>
      <c r="N29" s="281"/>
      <c r="O29" s="281"/>
      <c r="P29" s="281"/>
      <c r="Q29" s="214"/>
      <c r="R29" s="214"/>
      <c r="S29" s="214"/>
      <c r="T29" s="214"/>
      <c r="U29" s="214"/>
      <c r="V29" s="214"/>
      <c r="W29" s="280">
        <f>ROUND(AZ94,2)</f>
        <v>0</v>
      </c>
      <c r="X29" s="281"/>
      <c r="Y29" s="281"/>
      <c r="Z29" s="281"/>
      <c r="AA29" s="281"/>
      <c r="AB29" s="281"/>
      <c r="AC29" s="281"/>
      <c r="AD29" s="281"/>
      <c r="AE29" s="281"/>
      <c r="AF29" s="214"/>
      <c r="AG29" s="214"/>
      <c r="AH29" s="214"/>
      <c r="AI29" s="214"/>
      <c r="AJ29" s="214"/>
      <c r="AK29" s="280">
        <f>ROUND(AV94,2)</f>
        <v>0</v>
      </c>
      <c r="AL29" s="281"/>
      <c r="AM29" s="281"/>
      <c r="AN29" s="281"/>
      <c r="AO29" s="281"/>
      <c r="AP29" s="215"/>
      <c r="AR29" s="216"/>
    </row>
    <row r="30" spans="2:44" s="212" customFormat="1" ht="14.45" customHeight="1">
      <c r="B30" s="213"/>
      <c r="C30" s="214"/>
      <c r="D30" s="214"/>
      <c r="E30" s="214"/>
      <c r="F30" s="203" t="s">
        <v>38</v>
      </c>
      <c r="G30" s="214"/>
      <c r="H30" s="214"/>
      <c r="I30" s="214"/>
      <c r="J30" s="214"/>
      <c r="K30" s="214"/>
      <c r="L30" s="282">
        <v>0.15</v>
      </c>
      <c r="M30" s="281"/>
      <c r="N30" s="281"/>
      <c r="O30" s="281"/>
      <c r="P30" s="281"/>
      <c r="Q30" s="214"/>
      <c r="R30" s="214"/>
      <c r="S30" s="214"/>
      <c r="T30" s="214"/>
      <c r="U30" s="214"/>
      <c r="V30" s="214"/>
      <c r="W30" s="280">
        <f>ROUND(BA94,2)</f>
        <v>0</v>
      </c>
      <c r="X30" s="281"/>
      <c r="Y30" s="281"/>
      <c r="Z30" s="281"/>
      <c r="AA30" s="281"/>
      <c r="AB30" s="281"/>
      <c r="AC30" s="281"/>
      <c r="AD30" s="281"/>
      <c r="AE30" s="281"/>
      <c r="AF30" s="214"/>
      <c r="AG30" s="214"/>
      <c r="AH30" s="214"/>
      <c r="AI30" s="214"/>
      <c r="AJ30" s="214"/>
      <c r="AK30" s="280">
        <f>ROUND(AW94,2)</f>
        <v>0</v>
      </c>
      <c r="AL30" s="281"/>
      <c r="AM30" s="281"/>
      <c r="AN30" s="281"/>
      <c r="AO30" s="281"/>
      <c r="AP30" s="215"/>
      <c r="AR30" s="216"/>
    </row>
    <row r="31" spans="2:44" s="212" customFormat="1" ht="14.45" customHeight="1" hidden="1">
      <c r="B31" s="213"/>
      <c r="C31" s="214"/>
      <c r="D31" s="214"/>
      <c r="E31" s="214"/>
      <c r="F31" s="203" t="s">
        <v>39</v>
      </c>
      <c r="G31" s="214"/>
      <c r="H31" s="214"/>
      <c r="I31" s="214"/>
      <c r="J31" s="214"/>
      <c r="K31" s="214"/>
      <c r="L31" s="282">
        <v>0.21</v>
      </c>
      <c r="M31" s="281"/>
      <c r="N31" s="281"/>
      <c r="O31" s="281"/>
      <c r="P31" s="281"/>
      <c r="Q31" s="214"/>
      <c r="R31" s="214"/>
      <c r="S31" s="214"/>
      <c r="T31" s="214"/>
      <c r="U31" s="214"/>
      <c r="V31" s="214"/>
      <c r="W31" s="280">
        <f>ROUND(BB94,2)</f>
        <v>0</v>
      </c>
      <c r="X31" s="281"/>
      <c r="Y31" s="281"/>
      <c r="Z31" s="281"/>
      <c r="AA31" s="281"/>
      <c r="AB31" s="281"/>
      <c r="AC31" s="281"/>
      <c r="AD31" s="281"/>
      <c r="AE31" s="281"/>
      <c r="AF31" s="214"/>
      <c r="AG31" s="214"/>
      <c r="AH31" s="214"/>
      <c r="AI31" s="214"/>
      <c r="AJ31" s="214"/>
      <c r="AK31" s="280">
        <v>0</v>
      </c>
      <c r="AL31" s="281"/>
      <c r="AM31" s="281"/>
      <c r="AN31" s="281"/>
      <c r="AO31" s="281"/>
      <c r="AP31" s="215"/>
      <c r="AR31" s="216"/>
    </row>
    <row r="32" spans="2:44" s="212" customFormat="1" ht="14.45" customHeight="1" hidden="1">
      <c r="B32" s="213"/>
      <c r="C32" s="214"/>
      <c r="D32" s="214"/>
      <c r="E32" s="214"/>
      <c r="F32" s="203" t="s">
        <v>40</v>
      </c>
      <c r="G32" s="214"/>
      <c r="H32" s="214"/>
      <c r="I32" s="214"/>
      <c r="J32" s="214"/>
      <c r="K32" s="214"/>
      <c r="L32" s="282">
        <v>0.15</v>
      </c>
      <c r="M32" s="281"/>
      <c r="N32" s="281"/>
      <c r="O32" s="281"/>
      <c r="P32" s="281"/>
      <c r="Q32" s="214"/>
      <c r="R32" s="214"/>
      <c r="S32" s="214"/>
      <c r="T32" s="214"/>
      <c r="U32" s="214"/>
      <c r="V32" s="214"/>
      <c r="W32" s="280">
        <f>ROUND(BC94,2)</f>
        <v>0</v>
      </c>
      <c r="X32" s="281"/>
      <c r="Y32" s="281"/>
      <c r="Z32" s="281"/>
      <c r="AA32" s="281"/>
      <c r="AB32" s="281"/>
      <c r="AC32" s="281"/>
      <c r="AD32" s="281"/>
      <c r="AE32" s="281"/>
      <c r="AF32" s="214"/>
      <c r="AG32" s="214"/>
      <c r="AH32" s="214"/>
      <c r="AI32" s="214"/>
      <c r="AJ32" s="214"/>
      <c r="AK32" s="280">
        <v>0</v>
      </c>
      <c r="AL32" s="281"/>
      <c r="AM32" s="281"/>
      <c r="AN32" s="281"/>
      <c r="AO32" s="281"/>
      <c r="AP32" s="215"/>
      <c r="AR32" s="216"/>
    </row>
    <row r="33" spans="2:44" s="212" customFormat="1" ht="14.45" customHeight="1" hidden="1">
      <c r="B33" s="213"/>
      <c r="C33" s="214"/>
      <c r="D33" s="214"/>
      <c r="E33" s="214"/>
      <c r="F33" s="203" t="s">
        <v>41</v>
      </c>
      <c r="G33" s="214"/>
      <c r="H33" s="214"/>
      <c r="I33" s="214"/>
      <c r="J33" s="214"/>
      <c r="K33" s="214"/>
      <c r="L33" s="282">
        <v>0</v>
      </c>
      <c r="M33" s="281"/>
      <c r="N33" s="281"/>
      <c r="O33" s="281"/>
      <c r="P33" s="281"/>
      <c r="Q33" s="214"/>
      <c r="R33" s="214"/>
      <c r="S33" s="214"/>
      <c r="T33" s="214"/>
      <c r="U33" s="214"/>
      <c r="V33" s="214"/>
      <c r="W33" s="280">
        <f>ROUND(BD94,2)</f>
        <v>0</v>
      </c>
      <c r="X33" s="281"/>
      <c r="Y33" s="281"/>
      <c r="Z33" s="281"/>
      <c r="AA33" s="281"/>
      <c r="AB33" s="281"/>
      <c r="AC33" s="281"/>
      <c r="AD33" s="281"/>
      <c r="AE33" s="281"/>
      <c r="AF33" s="214"/>
      <c r="AG33" s="214"/>
      <c r="AH33" s="214"/>
      <c r="AI33" s="214"/>
      <c r="AJ33" s="214"/>
      <c r="AK33" s="280">
        <v>0</v>
      </c>
      <c r="AL33" s="281"/>
      <c r="AM33" s="281"/>
      <c r="AN33" s="281"/>
      <c r="AO33" s="281"/>
      <c r="AP33" s="215"/>
      <c r="AR33" s="216"/>
    </row>
    <row r="34" spans="1:57" s="11" customFormat="1" ht="6.95" customHeight="1">
      <c r="A34" s="8"/>
      <c r="B34" s="120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121"/>
      <c r="AQ34" s="8"/>
      <c r="AR34" s="9"/>
      <c r="BE34" s="8"/>
    </row>
    <row r="35" spans="1:57" s="11" customFormat="1" ht="25.9" customHeight="1">
      <c r="A35" s="8"/>
      <c r="B35" s="120"/>
      <c r="C35" s="217"/>
      <c r="D35" s="218" t="s">
        <v>42</v>
      </c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20" t="s">
        <v>43</v>
      </c>
      <c r="U35" s="219"/>
      <c r="V35" s="219"/>
      <c r="W35" s="219"/>
      <c r="X35" s="283" t="s">
        <v>44</v>
      </c>
      <c r="Y35" s="284"/>
      <c r="Z35" s="284"/>
      <c r="AA35" s="284"/>
      <c r="AB35" s="284"/>
      <c r="AC35" s="219"/>
      <c r="AD35" s="219"/>
      <c r="AE35" s="219"/>
      <c r="AF35" s="219"/>
      <c r="AG35" s="219"/>
      <c r="AH35" s="219"/>
      <c r="AI35" s="219"/>
      <c r="AJ35" s="219"/>
      <c r="AK35" s="285">
        <f>SUM(AK26:AK33)</f>
        <v>0</v>
      </c>
      <c r="AL35" s="284"/>
      <c r="AM35" s="284"/>
      <c r="AN35" s="284"/>
      <c r="AO35" s="286"/>
      <c r="AP35" s="221"/>
      <c r="AQ35" s="222"/>
      <c r="AR35" s="9"/>
      <c r="BE35" s="8"/>
    </row>
    <row r="36" spans="1:57" s="11" customFormat="1" ht="6.95" customHeight="1">
      <c r="A36" s="8"/>
      <c r="B36" s="120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121"/>
      <c r="AQ36" s="8"/>
      <c r="AR36" s="9"/>
      <c r="BE36" s="8"/>
    </row>
    <row r="37" spans="1:57" s="11" customFormat="1" ht="14.45" customHeight="1">
      <c r="A37" s="8"/>
      <c r="B37" s="120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121"/>
      <c r="AQ37" s="8"/>
      <c r="AR37" s="9"/>
      <c r="BE37" s="8"/>
    </row>
    <row r="38" spans="2:44" ht="14.45" customHeight="1">
      <c r="B38" s="114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7"/>
      <c r="AR38" s="6"/>
    </row>
    <row r="39" spans="2:44" ht="14.45" customHeight="1">
      <c r="B39" s="114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7"/>
      <c r="AR39" s="6"/>
    </row>
    <row r="40" spans="2:44" ht="14.45" customHeight="1">
      <c r="B40" s="114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7"/>
      <c r="AR40" s="6"/>
    </row>
    <row r="41" spans="2:44" ht="14.45" customHeight="1">
      <c r="B41" s="114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7"/>
      <c r="AR41" s="6"/>
    </row>
    <row r="42" spans="2:44" ht="14.45" customHeight="1">
      <c r="B42" s="114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7"/>
      <c r="AR42" s="6"/>
    </row>
    <row r="43" spans="2:44" ht="14.45" customHeight="1">
      <c r="B43" s="114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7"/>
      <c r="AR43" s="6"/>
    </row>
    <row r="44" spans="2:44" ht="14.45" customHeight="1">
      <c r="B44" s="114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7"/>
      <c r="AR44" s="6"/>
    </row>
    <row r="45" spans="2:44" ht="14.45" customHeight="1">
      <c r="B45" s="114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7"/>
      <c r="AR45" s="6"/>
    </row>
    <row r="46" spans="2:44" ht="14.45" customHeight="1">
      <c r="B46" s="114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7"/>
      <c r="AR46" s="6"/>
    </row>
    <row r="47" spans="2:44" ht="14.45" customHeight="1">
      <c r="B47" s="114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7"/>
      <c r="AR47" s="6"/>
    </row>
    <row r="48" spans="2:44" ht="14.45" customHeight="1">
      <c r="B48" s="114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7"/>
      <c r="AR48" s="6"/>
    </row>
    <row r="49" spans="2:44" s="11" customFormat="1" ht="14.45" customHeight="1">
      <c r="B49" s="139"/>
      <c r="C49" s="140"/>
      <c r="D49" s="22" t="s">
        <v>45</v>
      </c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2" t="s">
        <v>46</v>
      </c>
      <c r="AI49" s="23"/>
      <c r="AJ49" s="23"/>
      <c r="AK49" s="23"/>
      <c r="AL49" s="23"/>
      <c r="AM49" s="23"/>
      <c r="AN49" s="23"/>
      <c r="AO49" s="23"/>
      <c r="AP49" s="223"/>
      <c r="AR49" s="10"/>
    </row>
    <row r="50" spans="2:44" ht="12">
      <c r="B50" s="114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7"/>
      <c r="AR50" s="6"/>
    </row>
    <row r="51" spans="2:44" ht="12">
      <c r="B51" s="114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7"/>
      <c r="AR51" s="6"/>
    </row>
    <row r="52" spans="2:44" ht="12">
      <c r="B52" s="114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7"/>
      <c r="AR52" s="6"/>
    </row>
    <row r="53" spans="2:44" ht="12">
      <c r="B53" s="114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7"/>
      <c r="AR53" s="6"/>
    </row>
    <row r="54" spans="2:44" ht="12">
      <c r="B54" s="114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7"/>
      <c r="AR54" s="6"/>
    </row>
    <row r="55" spans="2:44" ht="12">
      <c r="B55" s="114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7"/>
      <c r="AR55" s="6"/>
    </row>
    <row r="56" spans="2:44" ht="12">
      <c r="B56" s="114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7"/>
      <c r="AR56" s="6"/>
    </row>
    <row r="57" spans="2:44" ht="12">
      <c r="B57" s="114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7"/>
      <c r="AR57" s="6"/>
    </row>
    <row r="58" spans="2:44" ht="12">
      <c r="B58" s="114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7"/>
      <c r="AR58" s="6"/>
    </row>
    <row r="59" spans="2:44" ht="12">
      <c r="B59" s="114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5"/>
      <c r="AP59" s="117"/>
      <c r="AR59" s="6"/>
    </row>
    <row r="60" spans="1:57" s="11" customFormat="1" ht="12.75">
      <c r="A60" s="8"/>
      <c r="B60" s="120"/>
      <c r="C60" s="202"/>
      <c r="D60" s="24" t="s">
        <v>47</v>
      </c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4" t="s">
        <v>48</v>
      </c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4" t="s">
        <v>47</v>
      </c>
      <c r="AI60" s="25"/>
      <c r="AJ60" s="25"/>
      <c r="AK60" s="25"/>
      <c r="AL60" s="25"/>
      <c r="AM60" s="24" t="s">
        <v>48</v>
      </c>
      <c r="AN60" s="25"/>
      <c r="AO60" s="25"/>
      <c r="AP60" s="121"/>
      <c r="AQ60" s="8"/>
      <c r="AR60" s="9"/>
      <c r="BE60" s="8"/>
    </row>
    <row r="61" spans="2:44" ht="12">
      <c r="B61" s="114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7"/>
      <c r="AR61" s="6"/>
    </row>
    <row r="62" spans="2:44" ht="12">
      <c r="B62" s="114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7"/>
      <c r="AR62" s="6"/>
    </row>
    <row r="63" spans="2:44" ht="12">
      <c r="B63" s="114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7"/>
      <c r="AR63" s="6"/>
    </row>
    <row r="64" spans="1:57" s="11" customFormat="1" ht="12.75">
      <c r="A64" s="8"/>
      <c r="B64" s="120"/>
      <c r="C64" s="202"/>
      <c r="D64" s="22" t="s">
        <v>49</v>
      </c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2" t="s">
        <v>50</v>
      </c>
      <c r="AI64" s="27"/>
      <c r="AJ64" s="27"/>
      <c r="AK64" s="27"/>
      <c r="AL64" s="27"/>
      <c r="AM64" s="27"/>
      <c r="AN64" s="27"/>
      <c r="AO64" s="27"/>
      <c r="AP64" s="121"/>
      <c r="AQ64" s="8"/>
      <c r="AR64" s="9"/>
      <c r="BE64" s="8"/>
    </row>
    <row r="65" spans="2:44" ht="12">
      <c r="B65" s="114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93"/>
      <c r="AI65" s="193"/>
      <c r="AJ65" s="193"/>
      <c r="AK65" s="193"/>
      <c r="AL65" s="193"/>
      <c r="AM65" s="193"/>
      <c r="AN65" s="193"/>
      <c r="AO65" s="193"/>
      <c r="AP65" s="117"/>
      <c r="AR65" s="6"/>
    </row>
    <row r="66" spans="2:44" ht="12">
      <c r="B66" s="114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93"/>
      <c r="AI66" s="193"/>
      <c r="AJ66" s="193"/>
      <c r="AK66" s="193"/>
      <c r="AL66" s="193"/>
      <c r="AM66" s="193"/>
      <c r="AN66" s="193"/>
      <c r="AO66" s="193"/>
      <c r="AP66" s="117"/>
      <c r="AR66" s="6"/>
    </row>
    <row r="67" spans="2:44" ht="12">
      <c r="B67" s="114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93"/>
      <c r="AI67" s="193"/>
      <c r="AJ67" s="193"/>
      <c r="AK67" s="193"/>
      <c r="AL67" s="193"/>
      <c r="AM67" s="193"/>
      <c r="AN67" s="193"/>
      <c r="AO67" s="193"/>
      <c r="AP67" s="117"/>
      <c r="AR67" s="6"/>
    </row>
    <row r="68" spans="2:44" ht="12">
      <c r="B68" s="114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93"/>
      <c r="AI68" s="193"/>
      <c r="AJ68" s="193"/>
      <c r="AK68" s="193"/>
      <c r="AL68" s="193"/>
      <c r="AM68" s="193"/>
      <c r="AN68" s="193"/>
      <c r="AO68" s="193"/>
      <c r="AP68" s="117"/>
      <c r="AR68" s="6"/>
    </row>
    <row r="69" spans="2:44" ht="12">
      <c r="B69" s="114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93"/>
      <c r="AI69" s="193"/>
      <c r="AJ69" s="193"/>
      <c r="AK69" s="193"/>
      <c r="AL69" s="193"/>
      <c r="AM69" s="193"/>
      <c r="AN69" s="193"/>
      <c r="AO69" s="193"/>
      <c r="AP69" s="117"/>
      <c r="AR69" s="6"/>
    </row>
    <row r="70" spans="2:44" ht="12">
      <c r="B70" s="114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93"/>
      <c r="AI70" s="193"/>
      <c r="AJ70" s="193"/>
      <c r="AK70" s="193"/>
      <c r="AL70" s="193"/>
      <c r="AM70" s="193"/>
      <c r="AN70" s="193"/>
      <c r="AO70" s="193"/>
      <c r="AP70" s="117"/>
      <c r="AR70" s="6"/>
    </row>
    <row r="71" spans="2:44" ht="12">
      <c r="B71" s="114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93"/>
      <c r="AI71" s="193"/>
      <c r="AJ71" s="193"/>
      <c r="AK71" s="193"/>
      <c r="AL71" s="193"/>
      <c r="AM71" s="193"/>
      <c r="AN71" s="193"/>
      <c r="AO71" s="193"/>
      <c r="AP71" s="117"/>
      <c r="AR71" s="6"/>
    </row>
    <row r="72" spans="2:44" ht="12">
      <c r="B72" s="114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93"/>
      <c r="AI72" s="193"/>
      <c r="AJ72" s="193"/>
      <c r="AK72" s="193"/>
      <c r="AL72" s="193"/>
      <c r="AM72" s="193"/>
      <c r="AN72" s="193"/>
      <c r="AO72" s="193"/>
      <c r="AP72" s="117"/>
      <c r="AR72" s="6"/>
    </row>
    <row r="73" spans="2:44" ht="12">
      <c r="B73" s="114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93"/>
      <c r="AI73" s="193"/>
      <c r="AJ73" s="193"/>
      <c r="AK73" s="193"/>
      <c r="AL73" s="193"/>
      <c r="AM73" s="193"/>
      <c r="AN73" s="193"/>
      <c r="AO73" s="193"/>
      <c r="AP73" s="117"/>
      <c r="AR73" s="6"/>
    </row>
    <row r="74" spans="2:44" ht="12">
      <c r="B74" s="114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93"/>
      <c r="AI74" s="193"/>
      <c r="AJ74" s="193"/>
      <c r="AK74" s="193"/>
      <c r="AL74" s="193"/>
      <c r="AM74" s="193"/>
      <c r="AN74" s="193"/>
      <c r="AO74" s="193"/>
      <c r="AP74" s="117"/>
      <c r="AR74" s="6"/>
    </row>
    <row r="75" spans="1:57" s="11" customFormat="1" ht="12.75">
      <c r="A75" s="8"/>
      <c r="B75" s="120"/>
      <c r="C75" s="202"/>
      <c r="D75" s="24" t="s">
        <v>47</v>
      </c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4" t="s">
        <v>48</v>
      </c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4" t="s">
        <v>47</v>
      </c>
      <c r="AI75" s="25"/>
      <c r="AJ75" s="25"/>
      <c r="AK75" s="25"/>
      <c r="AL75" s="25"/>
      <c r="AM75" s="24" t="s">
        <v>48</v>
      </c>
      <c r="AN75" s="25"/>
      <c r="AO75" s="25"/>
      <c r="AP75" s="121"/>
      <c r="AQ75" s="8"/>
      <c r="AR75" s="9"/>
      <c r="BE75" s="8"/>
    </row>
    <row r="76" spans="1:57" s="11" customFormat="1" ht="12">
      <c r="A76" s="8"/>
      <c r="B76" s="120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02"/>
      <c r="N76" s="202"/>
      <c r="O76" s="202"/>
      <c r="P76" s="202"/>
      <c r="Q76" s="202"/>
      <c r="R76" s="202"/>
      <c r="S76" s="202"/>
      <c r="T76" s="202"/>
      <c r="U76" s="202"/>
      <c r="V76" s="202"/>
      <c r="W76" s="202"/>
      <c r="X76" s="202"/>
      <c r="Y76" s="202"/>
      <c r="Z76" s="202"/>
      <c r="AA76" s="202"/>
      <c r="AB76" s="202"/>
      <c r="AC76" s="202"/>
      <c r="AD76" s="202"/>
      <c r="AE76" s="202"/>
      <c r="AF76" s="202"/>
      <c r="AG76" s="202"/>
      <c r="AH76" s="202"/>
      <c r="AI76" s="202"/>
      <c r="AJ76" s="202"/>
      <c r="AK76" s="202"/>
      <c r="AL76" s="202"/>
      <c r="AM76" s="202"/>
      <c r="AN76" s="202"/>
      <c r="AO76" s="202"/>
      <c r="AP76" s="121"/>
      <c r="AQ76" s="8"/>
      <c r="AR76" s="9"/>
      <c r="BE76" s="8"/>
    </row>
    <row r="77" spans="1:57" s="11" customFormat="1" ht="6.95" customHeight="1">
      <c r="A77" s="8"/>
      <c r="B77" s="143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144"/>
      <c r="AQ77" s="28"/>
      <c r="AR77" s="9"/>
      <c r="BE77" s="8"/>
    </row>
    <row r="78" spans="2:42" ht="12">
      <c r="B78" s="114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7"/>
    </row>
    <row r="79" spans="2:42" ht="12">
      <c r="B79" s="114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7"/>
    </row>
    <row r="80" spans="2:42" ht="12">
      <c r="B80" s="114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  <c r="AP80" s="117"/>
    </row>
    <row r="81" spans="1:57" s="11" customFormat="1" ht="6.95" customHeight="1">
      <c r="A81" s="8"/>
      <c r="B81" s="145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146"/>
      <c r="AQ81" s="29"/>
      <c r="AR81" s="9"/>
      <c r="BE81" s="8"/>
    </row>
    <row r="82" spans="1:57" s="11" customFormat="1" ht="24.95" customHeight="1">
      <c r="A82" s="8"/>
      <c r="B82" s="120"/>
      <c r="C82" s="116" t="s">
        <v>51</v>
      </c>
      <c r="D82" s="202"/>
      <c r="E82" s="202"/>
      <c r="F82" s="202"/>
      <c r="G82" s="202"/>
      <c r="H82" s="202"/>
      <c r="I82" s="202"/>
      <c r="J82" s="202"/>
      <c r="K82" s="202"/>
      <c r="L82" s="202"/>
      <c r="M82" s="202"/>
      <c r="N82" s="202"/>
      <c r="O82" s="202"/>
      <c r="P82" s="202"/>
      <c r="Q82" s="202"/>
      <c r="R82" s="202"/>
      <c r="S82" s="202"/>
      <c r="T82" s="202"/>
      <c r="U82" s="202"/>
      <c r="V82" s="202"/>
      <c r="W82" s="202"/>
      <c r="X82" s="202"/>
      <c r="Y82" s="202"/>
      <c r="Z82" s="202"/>
      <c r="AA82" s="202"/>
      <c r="AB82" s="202"/>
      <c r="AC82" s="202"/>
      <c r="AD82" s="202"/>
      <c r="AE82" s="202"/>
      <c r="AF82" s="202"/>
      <c r="AG82" s="202"/>
      <c r="AH82" s="202"/>
      <c r="AI82" s="202"/>
      <c r="AJ82" s="202"/>
      <c r="AK82" s="202"/>
      <c r="AL82" s="202"/>
      <c r="AM82" s="202"/>
      <c r="AN82" s="202"/>
      <c r="AO82" s="202"/>
      <c r="AP82" s="121"/>
      <c r="AQ82" s="8"/>
      <c r="AR82" s="9"/>
      <c r="BE82" s="8"/>
    </row>
    <row r="83" spans="1:57" s="11" customFormat="1" ht="6.95" customHeight="1">
      <c r="A83" s="8"/>
      <c r="B83" s="120"/>
      <c r="C83" s="202"/>
      <c r="D83" s="202"/>
      <c r="E83" s="202"/>
      <c r="F83" s="202"/>
      <c r="G83" s="202"/>
      <c r="H83" s="202"/>
      <c r="I83" s="202"/>
      <c r="J83" s="202"/>
      <c r="K83" s="202"/>
      <c r="L83" s="202"/>
      <c r="M83" s="202"/>
      <c r="N83" s="202"/>
      <c r="O83" s="202"/>
      <c r="P83" s="202"/>
      <c r="Q83" s="202"/>
      <c r="R83" s="202"/>
      <c r="S83" s="202"/>
      <c r="T83" s="202"/>
      <c r="U83" s="202"/>
      <c r="V83" s="202"/>
      <c r="W83" s="202"/>
      <c r="X83" s="202"/>
      <c r="Y83" s="202"/>
      <c r="Z83" s="202"/>
      <c r="AA83" s="202"/>
      <c r="AB83" s="202"/>
      <c r="AC83" s="202"/>
      <c r="AD83" s="202"/>
      <c r="AE83" s="202"/>
      <c r="AF83" s="202"/>
      <c r="AG83" s="202"/>
      <c r="AH83" s="202"/>
      <c r="AI83" s="202"/>
      <c r="AJ83" s="202"/>
      <c r="AK83" s="202"/>
      <c r="AL83" s="202"/>
      <c r="AM83" s="202"/>
      <c r="AN83" s="202"/>
      <c r="AO83" s="202"/>
      <c r="AP83" s="121"/>
      <c r="AQ83" s="8"/>
      <c r="AR83" s="9"/>
      <c r="BE83" s="8"/>
    </row>
    <row r="84" spans="2:44" s="224" customFormat="1" ht="12" customHeight="1">
      <c r="B84" s="225"/>
      <c r="C84" s="203" t="s">
        <v>12</v>
      </c>
      <c r="D84" s="226"/>
      <c r="E84" s="226"/>
      <c r="F84" s="226"/>
      <c r="G84" s="226"/>
      <c r="H84" s="226"/>
      <c r="I84" s="226"/>
      <c r="J84" s="226"/>
      <c r="K84" s="226"/>
      <c r="L84" s="226" t="str">
        <f>K5</f>
        <v>2021113</v>
      </c>
      <c r="M84" s="226"/>
      <c r="N84" s="226"/>
      <c r="O84" s="226"/>
      <c r="P84" s="226"/>
      <c r="Q84" s="226"/>
      <c r="R84" s="226"/>
      <c r="S84" s="226"/>
      <c r="T84" s="226"/>
      <c r="U84" s="226"/>
      <c r="V84" s="226"/>
      <c r="W84" s="226"/>
      <c r="X84" s="226"/>
      <c r="Y84" s="226"/>
      <c r="Z84" s="226"/>
      <c r="AA84" s="226"/>
      <c r="AB84" s="226"/>
      <c r="AC84" s="226"/>
      <c r="AD84" s="226"/>
      <c r="AE84" s="226"/>
      <c r="AF84" s="226"/>
      <c r="AG84" s="226"/>
      <c r="AH84" s="226"/>
      <c r="AI84" s="226"/>
      <c r="AJ84" s="226"/>
      <c r="AK84" s="226"/>
      <c r="AL84" s="226"/>
      <c r="AM84" s="226"/>
      <c r="AN84" s="226"/>
      <c r="AO84" s="226"/>
      <c r="AP84" s="227"/>
      <c r="AR84" s="228"/>
    </row>
    <row r="85" spans="2:44" s="229" customFormat="1" ht="36.95" customHeight="1">
      <c r="B85" s="230"/>
      <c r="C85" s="231" t="s">
        <v>14</v>
      </c>
      <c r="D85" s="232"/>
      <c r="E85" s="232"/>
      <c r="F85" s="232"/>
      <c r="G85" s="232"/>
      <c r="H85" s="232"/>
      <c r="I85" s="232"/>
      <c r="J85" s="232"/>
      <c r="K85" s="232"/>
      <c r="L85" s="270" t="str">
        <f>K6</f>
        <v>Úprava okolí Veseckého rybníku</v>
      </c>
      <c r="M85" s="271"/>
      <c r="N85" s="271"/>
      <c r="O85" s="271"/>
      <c r="P85" s="271"/>
      <c r="Q85" s="271"/>
      <c r="R85" s="271"/>
      <c r="S85" s="271"/>
      <c r="T85" s="271"/>
      <c r="U85" s="271"/>
      <c r="V85" s="271"/>
      <c r="W85" s="271"/>
      <c r="X85" s="271"/>
      <c r="Y85" s="271"/>
      <c r="Z85" s="271"/>
      <c r="AA85" s="271"/>
      <c r="AB85" s="271"/>
      <c r="AC85" s="271"/>
      <c r="AD85" s="271"/>
      <c r="AE85" s="271"/>
      <c r="AF85" s="271"/>
      <c r="AG85" s="271"/>
      <c r="AH85" s="271"/>
      <c r="AI85" s="271"/>
      <c r="AJ85" s="271"/>
      <c r="AK85" s="271"/>
      <c r="AL85" s="271"/>
      <c r="AM85" s="271"/>
      <c r="AN85" s="271"/>
      <c r="AO85" s="271"/>
      <c r="AP85" s="233"/>
      <c r="AR85" s="234"/>
    </row>
    <row r="86" spans="1:57" s="11" customFormat="1" ht="6.95" customHeight="1">
      <c r="A86" s="8"/>
      <c r="B86" s="120"/>
      <c r="C86" s="202"/>
      <c r="D86" s="202"/>
      <c r="E86" s="202"/>
      <c r="F86" s="202"/>
      <c r="G86" s="202"/>
      <c r="H86" s="202"/>
      <c r="I86" s="202"/>
      <c r="J86" s="202"/>
      <c r="K86" s="202"/>
      <c r="L86" s="202"/>
      <c r="M86" s="202"/>
      <c r="N86" s="202"/>
      <c r="O86" s="202"/>
      <c r="P86" s="202"/>
      <c r="Q86" s="202"/>
      <c r="R86" s="202"/>
      <c r="S86" s="202"/>
      <c r="T86" s="202"/>
      <c r="U86" s="202"/>
      <c r="V86" s="202"/>
      <c r="W86" s="202"/>
      <c r="X86" s="202"/>
      <c r="Y86" s="202"/>
      <c r="Z86" s="202"/>
      <c r="AA86" s="202"/>
      <c r="AB86" s="202"/>
      <c r="AC86" s="202"/>
      <c r="AD86" s="202"/>
      <c r="AE86" s="202"/>
      <c r="AF86" s="202"/>
      <c r="AG86" s="202"/>
      <c r="AH86" s="202"/>
      <c r="AI86" s="202"/>
      <c r="AJ86" s="202"/>
      <c r="AK86" s="202"/>
      <c r="AL86" s="202"/>
      <c r="AM86" s="202"/>
      <c r="AN86" s="202"/>
      <c r="AO86" s="202"/>
      <c r="AP86" s="121"/>
      <c r="AQ86" s="8"/>
      <c r="AR86" s="9"/>
      <c r="BE86" s="8"/>
    </row>
    <row r="87" spans="1:57" s="11" customFormat="1" ht="12" customHeight="1">
      <c r="A87" s="8"/>
      <c r="B87" s="120"/>
      <c r="C87" s="203" t="s">
        <v>18</v>
      </c>
      <c r="D87" s="202"/>
      <c r="E87" s="202"/>
      <c r="F87" s="202"/>
      <c r="G87" s="202"/>
      <c r="H87" s="202"/>
      <c r="I87" s="202"/>
      <c r="J87" s="202"/>
      <c r="K87" s="202"/>
      <c r="L87" s="235" t="str">
        <f>IF(K8="","",K8)</f>
        <v>k.ú. Vesec u Liberce, Liberec</v>
      </c>
      <c r="M87" s="202"/>
      <c r="N87" s="202"/>
      <c r="O87" s="202"/>
      <c r="P87" s="202"/>
      <c r="Q87" s="202"/>
      <c r="R87" s="202"/>
      <c r="S87" s="202"/>
      <c r="T87" s="202"/>
      <c r="U87" s="202"/>
      <c r="V87" s="202"/>
      <c r="W87" s="202"/>
      <c r="X87" s="202"/>
      <c r="Y87" s="202"/>
      <c r="Z87" s="202"/>
      <c r="AA87" s="202"/>
      <c r="AB87" s="202"/>
      <c r="AC87" s="202"/>
      <c r="AD87" s="202"/>
      <c r="AE87" s="202"/>
      <c r="AF87" s="202"/>
      <c r="AG87" s="202"/>
      <c r="AH87" s="202"/>
      <c r="AI87" s="203" t="s">
        <v>20</v>
      </c>
      <c r="AJ87" s="202"/>
      <c r="AK87" s="202"/>
      <c r="AL87" s="202"/>
      <c r="AM87" s="272" t="str">
        <f>IF(AN8="","",AN8)</f>
        <v/>
      </c>
      <c r="AN87" s="272"/>
      <c r="AO87" s="202"/>
      <c r="AP87" s="121"/>
      <c r="AQ87" s="8"/>
      <c r="AR87" s="9"/>
      <c r="BE87" s="8"/>
    </row>
    <row r="88" spans="1:57" s="11" customFormat="1" ht="6.95" customHeight="1">
      <c r="A88" s="8"/>
      <c r="B88" s="120"/>
      <c r="C88" s="202"/>
      <c r="D88" s="202"/>
      <c r="E88" s="202"/>
      <c r="F88" s="202"/>
      <c r="G88" s="202"/>
      <c r="H88" s="202"/>
      <c r="I88" s="202"/>
      <c r="J88" s="202"/>
      <c r="K88" s="202"/>
      <c r="L88" s="202"/>
      <c r="M88" s="202"/>
      <c r="N88" s="202"/>
      <c r="O88" s="202"/>
      <c r="P88" s="202"/>
      <c r="Q88" s="202"/>
      <c r="R88" s="202"/>
      <c r="S88" s="202"/>
      <c r="T88" s="202"/>
      <c r="U88" s="202"/>
      <c r="V88" s="202"/>
      <c r="W88" s="202"/>
      <c r="X88" s="202"/>
      <c r="Y88" s="202"/>
      <c r="Z88" s="202"/>
      <c r="AA88" s="202"/>
      <c r="AB88" s="202"/>
      <c r="AC88" s="202"/>
      <c r="AD88" s="202"/>
      <c r="AE88" s="202"/>
      <c r="AF88" s="202"/>
      <c r="AG88" s="202"/>
      <c r="AH88" s="202"/>
      <c r="AI88" s="202"/>
      <c r="AJ88" s="202"/>
      <c r="AK88" s="202"/>
      <c r="AL88" s="202"/>
      <c r="AM88" s="202"/>
      <c r="AN88" s="202"/>
      <c r="AO88" s="202"/>
      <c r="AP88" s="121"/>
      <c r="AQ88" s="8"/>
      <c r="AR88" s="9"/>
      <c r="BE88" s="8"/>
    </row>
    <row r="89" spans="1:57" s="11" customFormat="1" ht="15.2" customHeight="1">
      <c r="A89" s="8"/>
      <c r="B89" s="120"/>
      <c r="C89" s="203" t="s">
        <v>21</v>
      </c>
      <c r="D89" s="202"/>
      <c r="E89" s="202"/>
      <c r="F89" s="202"/>
      <c r="G89" s="202"/>
      <c r="H89" s="202"/>
      <c r="I89" s="202"/>
      <c r="J89" s="202"/>
      <c r="K89" s="202"/>
      <c r="L89" s="226" t="str">
        <f>IF(E11="","",E11)</f>
        <v>Statutární město Liberec</v>
      </c>
      <c r="M89" s="202"/>
      <c r="N89" s="202"/>
      <c r="O89" s="202"/>
      <c r="P89" s="202"/>
      <c r="Q89" s="202"/>
      <c r="R89" s="202"/>
      <c r="S89" s="202"/>
      <c r="T89" s="202"/>
      <c r="U89" s="202"/>
      <c r="V89" s="202"/>
      <c r="W89" s="202"/>
      <c r="X89" s="202"/>
      <c r="Y89" s="202"/>
      <c r="Z89" s="202"/>
      <c r="AA89" s="202"/>
      <c r="AB89" s="202"/>
      <c r="AC89" s="202"/>
      <c r="AD89" s="202"/>
      <c r="AE89" s="202"/>
      <c r="AF89" s="202"/>
      <c r="AG89" s="202"/>
      <c r="AH89" s="202"/>
      <c r="AI89" s="203" t="s">
        <v>27</v>
      </c>
      <c r="AJ89" s="202"/>
      <c r="AK89" s="202"/>
      <c r="AL89" s="202"/>
      <c r="AM89" s="273" t="str">
        <f>IF(E17="","",E17)</f>
        <v>MgA. Jakub Chuchlík</v>
      </c>
      <c r="AN89" s="274"/>
      <c r="AO89" s="274"/>
      <c r="AP89" s="275"/>
      <c r="AQ89" s="8"/>
      <c r="AR89" s="9"/>
      <c r="AS89" s="276" t="s">
        <v>52</v>
      </c>
      <c r="AT89" s="277"/>
      <c r="AU89" s="48"/>
      <c r="AV89" s="48"/>
      <c r="AW89" s="48"/>
      <c r="AX89" s="48"/>
      <c r="AY89" s="48"/>
      <c r="AZ89" s="48"/>
      <c r="BA89" s="48"/>
      <c r="BB89" s="48"/>
      <c r="BC89" s="48"/>
      <c r="BD89" s="236"/>
      <c r="BE89" s="8"/>
    </row>
    <row r="90" spans="1:57" s="11" customFormat="1" ht="15.2" customHeight="1">
      <c r="A90" s="8"/>
      <c r="B90" s="120"/>
      <c r="C90" s="203" t="s">
        <v>25</v>
      </c>
      <c r="D90" s="202"/>
      <c r="E90" s="202"/>
      <c r="F90" s="202"/>
      <c r="G90" s="202"/>
      <c r="H90" s="202"/>
      <c r="I90" s="202"/>
      <c r="J90" s="202"/>
      <c r="K90" s="202"/>
      <c r="L90" s="226" t="str">
        <f>IF(E14="","",E14)</f>
        <v/>
      </c>
      <c r="M90" s="202"/>
      <c r="N90" s="202"/>
      <c r="O90" s="202"/>
      <c r="P90" s="202"/>
      <c r="Q90" s="202"/>
      <c r="R90" s="202"/>
      <c r="S90" s="202"/>
      <c r="T90" s="202"/>
      <c r="U90" s="202"/>
      <c r="V90" s="202"/>
      <c r="W90" s="202"/>
      <c r="X90" s="202"/>
      <c r="Y90" s="202"/>
      <c r="Z90" s="202"/>
      <c r="AA90" s="202"/>
      <c r="AB90" s="202"/>
      <c r="AC90" s="202"/>
      <c r="AD90" s="202"/>
      <c r="AE90" s="202"/>
      <c r="AF90" s="202"/>
      <c r="AG90" s="202"/>
      <c r="AH90" s="202"/>
      <c r="AI90" s="203" t="s">
        <v>30</v>
      </c>
      <c r="AJ90" s="202"/>
      <c r="AK90" s="202"/>
      <c r="AL90" s="202"/>
      <c r="AM90" s="273" t="str">
        <f>IF(E20="","",E20)</f>
        <v xml:space="preserve"> </v>
      </c>
      <c r="AN90" s="274"/>
      <c r="AO90" s="274"/>
      <c r="AP90" s="275"/>
      <c r="AQ90" s="8"/>
      <c r="AR90" s="9"/>
      <c r="AS90" s="278"/>
      <c r="AT90" s="279"/>
      <c r="AU90" s="202"/>
      <c r="AV90" s="202"/>
      <c r="AW90" s="202"/>
      <c r="AX90" s="202"/>
      <c r="AY90" s="202"/>
      <c r="AZ90" s="202"/>
      <c r="BA90" s="202"/>
      <c r="BB90" s="202"/>
      <c r="BC90" s="202"/>
      <c r="BD90" s="237"/>
      <c r="BE90" s="8"/>
    </row>
    <row r="91" spans="1:57" s="11" customFormat="1" ht="10.9" customHeight="1">
      <c r="A91" s="8"/>
      <c r="B91" s="120"/>
      <c r="C91" s="202"/>
      <c r="D91" s="202"/>
      <c r="E91" s="202"/>
      <c r="F91" s="202"/>
      <c r="G91" s="202"/>
      <c r="H91" s="202"/>
      <c r="I91" s="202"/>
      <c r="J91" s="202"/>
      <c r="K91" s="202"/>
      <c r="L91" s="202"/>
      <c r="M91" s="202"/>
      <c r="N91" s="202"/>
      <c r="O91" s="202"/>
      <c r="P91" s="202"/>
      <c r="Q91" s="202"/>
      <c r="R91" s="202"/>
      <c r="S91" s="202"/>
      <c r="T91" s="202"/>
      <c r="U91" s="202"/>
      <c r="V91" s="202"/>
      <c r="W91" s="202"/>
      <c r="X91" s="202"/>
      <c r="Y91" s="202"/>
      <c r="Z91" s="202"/>
      <c r="AA91" s="202"/>
      <c r="AB91" s="202"/>
      <c r="AC91" s="202"/>
      <c r="AD91" s="202"/>
      <c r="AE91" s="202"/>
      <c r="AF91" s="202"/>
      <c r="AG91" s="202"/>
      <c r="AH91" s="202"/>
      <c r="AI91" s="202"/>
      <c r="AJ91" s="202"/>
      <c r="AK91" s="202"/>
      <c r="AL91" s="202"/>
      <c r="AM91" s="202"/>
      <c r="AN91" s="202"/>
      <c r="AO91" s="202"/>
      <c r="AP91" s="121"/>
      <c r="AQ91" s="8"/>
      <c r="AR91" s="9"/>
      <c r="AS91" s="278"/>
      <c r="AT91" s="279"/>
      <c r="AU91" s="202"/>
      <c r="AV91" s="202"/>
      <c r="AW91" s="202"/>
      <c r="AX91" s="202"/>
      <c r="AY91" s="202"/>
      <c r="AZ91" s="202"/>
      <c r="BA91" s="202"/>
      <c r="BB91" s="202"/>
      <c r="BC91" s="202"/>
      <c r="BD91" s="237"/>
      <c r="BE91" s="8"/>
    </row>
    <row r="92" spans="1:57" s="11" customFormat="1" ht="29.25" customHeight="1">
      <c r="A92" s="8"/>
      <c r="B92" s="120"/>
      <c r="C92" s="265" t="s">
        <v>53</v>
      </c>
      <c r="D92" s="266"/>
      <c r="E92" s="266"/>
      <c r="F92" s="266"/>
      <c r="G92" s="266"/>
      <c r="H92" s="18"/>
      <c r="I92" s="267" t="s">
        <v>54</v>
      </c>
      <c r="J92" s="266"/>
      <c r="K92" s="266"/>
      <c r="L92" s="266"/>
      <c r="M92" s="266"/>
      <c r="N92" s="266"/>
      <c r="O92" s="266"/>
      <c r="P92" s="266"/>
      <c r="Q92" s="266"/>
      <c r="R92" s="266"/>
      <c r="S92" s="266"/>
      <c r="T92" s="266"/>
      <c r="U92" s="266"/>
      <c r="V92" s="266"/>
      <c r="W92" s="266"/>
      <c r="X92" s="266"/>
      <c r="Y92" s="266"/>
      <c r="Z92" s="266"/>
      <c r="AA92" s="266"/>
      <c r="AB92" s="266"/>
      <c r="AC92" s="266"/>
      <c r="AD92" s="266"/>
      <c r="AE92" s="266"/>
      <c r="AF92" s="266"/>
      <c r="AG92" s="268" t="s">
        <v>55</v>
      </c>
      <c r="AH92" s="266"/>
      <c r="AI92" s="266"/>
      <c r="AJ92" s="266"/>
      <c r="AK92" s="266"/>
      <c r="AL92" s="266"/>
      <c r="AM92" s="266"/>
      <c r="AN92" s="267" t="s">
        <v>56</v>
      </c>
      <c r="AO92" s="266"/>
      <c r="AP92" s="269"/>
      <c r="AQ92" s="238" t="s">
        <v>57</v>
      </c>
      <c r="AR92" s="9"/>
      <c r="AS92" s="43" t="s">
        <v>58</v>
      </c>
      <c r="AT92" s="44" t="s">
        <v>59</v>
      </c>
      <c r="AU92" s="44" t="s">
        <v>60</v>
      </c>
      <c r="AV92" s="44" t="s">
        <v>61</v>
      </c>
      <c r="AW92" s="44" t="s">
        <v>62</v>
      </c>
      <c r="AX92" s="44" t="s">
        <v>63</v>
      </c>
      <c r="AY92" s="44" t="s">
        <v>64</v>
      </c>
      <c r="AZ92" s="44" t="s">
        <v>65</v>
      </c>
      <c r="BA92" s="44" t="s">
        <v>66</v>
      </c>
      <c r="BB92" s="44" t="s">
        <v>67</v>
      </c>
      <c r="BC92" s="44" t="s">
        <v>68</v>
      </c>
      <c r="BD92" s="45" t="s">
        <v>69</v>
      </c>
      <c r="BE92" s="8"/>
    </row>
    <row r="93" spans="1:57" s="11" customFormat="1" ht="10.9" customHeight="1">
      <c r="A93" s="8"/>
      <c r="B93" s="120"/>
      <c r="C93" s="202"/>
      <c r="D93" s="202"/>
      <c r="E93" s="202"/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02"/>
      <c r="S93" s="202"/>
      <c r="T93" s="202"/>
      <c r="U93" s="202"/>
      <c r="V93" s="202"/>
      <c r="W93" s="202"/>
      <c r="X93" s="202"/>
      <c r="Y93" s="202"/>
      <c r="Z93" s="202"/>
      <c r="AA93" s="202"/>
      <c r="AB93" s="202"/>
      <c r="AC93" s="202"/>
      <c r="AD93" s="202"/>
      <c r="AE93" s="202"/>
      <c r="AF93" s="202"/>
      <c r="AG93" s="202"/>
      <c r="AH93" s="202"/>
      <c r="AI93" s="202"/>
      <c r="AJ93" s="202"/>
      <c r="AK93" s="202"/>
      <c r="AL93" s="202"/>
      <c r="AM93" s="202"/>
      <c r="AN93" s="202"/>
      <c r="AO93" s="202"/>
      <c r="AP93" s="121"/>
      <c r="AQ93" s="8"/>
      <c r="AR93" s="9"/>
      <c r="AS93" s="47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239"/>
      <c r="BE93" s="8"/>
    </row>
    <row r="94" spans="2:90" s="240" customFormat="1" ht="32.45" customHeight="1">
      <c r="B94" s="241"/>
      <c r="C94" s="159" t="s">
        <v>70</v>
      </c>
      <c r="D94" s="242"/>
      <c r="E94" s="242"/>
      <c r="F94" s="242"/>
      <c r="G94" s="242"/>
      <c r="H94" s="242"/>
      <c r="I94" s="242"/>
      <c r="J94" s="242"/>
      <c r="K94" s="242"/>
      <c r="L94" s="242"/>
      <c r="M94" s="242"/>
      <c r="N94" s="242"/>
      <c r="O94" s="242"/>
      <c r="P94" s="242"/>
      <c r="Q94" s="242"/>
      <c r="R94" s="242"/>
      <c r="S94" s="242"/>
      <c r="T94" s="242"/>
      <c r="U94" s="242"/>
      <c r="V94" s="242"/>
      <c r="W94" s="242"/>
      <c r="X94" s="242"/>
      <c r="Y94" s="242"/>
      <c r="Z94" s="242"/>
      <c r="AA94" s="242"/>
      <c r="AB94" s="242"/>
      <c r="AC94" s="242"/>
      <c r="AD94" s="242"/>
      <c r="AE94" s="242"/>
      <c r="AF94" s="242"/>
      <c r="AG94" s="291">
        <f>ROUND(AG95,2)</f>
        <v>0</v>
      </c>
      <c r="AH94" s="291"/>
      <c r="AI94" s="291"/>
      <c r="AJ94" s="291"/>
      <c r="AK94" s="291"/>
      <c r="AL94" s="291"/>
      <c r="AM94" s="291"/>
      <c r="AN94" s="292">
        <f>SUM(AG94,AT94)</f>
        <v>0</v>
      </c>
      <c r="AO94" s="292"/>
      <c r="AP94" s="293"/>
      <c r="AQ94" s="243" t="s">
        <v>1</v>
      </c>
      <c r="AR94" s="244"/>
      <c r="AS94" s="245">
        <f>ROUND(AS95,2)</f>
        <v>0</v>
      </c>
      <c r="AT94" s="246">
        <f>ROUND(SUM(AV94:AW94),2)</f>
        <v>0</v>
      </c>
      <c r="AU94" s="247">
        <f>ROUND(AU95,5)</f>
        <v>338.62681</v>
      </c>
      <c r="AV94" s="246">
        <f>ROUND(AZ94*L29,2)</f>
        <v>0</v>
      </c>
      <c r="AW94" s="246">
        <f>ROUND(BA94*L30,2)</f>
        <v>0</v>
      </c>
      <c r="AX94" s="246">
        <f>ROUND(BB94*L29,2)</f>
        <v>0</v>
      </c>
      <c r="AY94" s="246">
        <f>ROUND(BC94*L30,2)</f>
        <v>0</v>
      </c>
      <c r="AZ94" s="246">
        <f>ROUND(AZ95,2)</f>
        <v>0</v>
      </c>
      <c r="BA94" s="246">
        <f>ROUND(BA95,2)</f>
        <v>0</v>
      </c>
      <c r="BB94" s="246">
        <f>ROUND(BB95,2)</f>
        <v>0</v>
      </c>
      <c r="BC94" s="246">
        <f>ROUND(BC95,2)</f>
        <v>0</v>
      </c>
      <c r="BD94" s="248">
        <f>ROUND(BD95,2)</f>
        <v>0</v>
      </c>
      <c r="BS94" s="249" t="s">
        <v>71</v>
      </c>
      <c r="BT94" s="249" t="s">
        <v>72</v>
      </c>
      <c r="BU94" s="250" t="s">
        <v>73</v>
      </c>
      <c r="BV94" s="249" t="s">
        <v>74</v>
      </c>
      <c r="BW94" s="249" t="s">
        <v>4</v>
      </c>
      <c r="BX94" s="249" t="s">
        <v>75</v>
      </c>
      <c r="CL94" s="249" t="s">
        <v>1</v>
      </c>
    </row>
    <row r="95" spans="1:91" s="261" customFormat="1" ht="16.5" customHeight="1">
      <c r="A95" s="251" t="s">
        <v>76</v>
      </c>
      <c r="B95" s="252"/>
      <c r="C95" s="253"/>
      <c r="D95" s="290" t="s">
        <v>77</v>
      </c>
      <c r="E95" s="290"/>
      <c r="F95" s="290"/>
      <c r="G95" s="290"/>
      <c r="H95" s="290"/>
      <c r="I95" s="254"/>
      <c r="J95" s="290" t="s">
        <v>78</v>
      </c>
      <c r="K95" s="290"/>
      <c r="L95" s="290"/>
      <c r="M95" s="290"/>
      <c r="N95" s="290"/>
      <c r="O95" s="290"/>
      <c r="P95" s="290"/>
      <c r="Q95" s="290"/>
      <c r="R95" s="290"/>
      <c r="S95" s="290"/>
      <c r="T95" s="290"/>
      <c r="U95" s="290"/>
      <c r="V95" s="290"/>
      <c r="W95" s="290"/>
      <c r="X95" s="290"/>
      <c r="Y95" s="290"/>
      <c r="Z95" s="290"/>
      <c r="AA95" s="290"/>
      <c r="AB95" s="290"/>
      <c r="AC95" s="290"/>
      <c r="AD95" s="290"/>
      <c r="AE95" s="290"/>
      <c r="AF95" s="290"/>
      <c r="AG95" s="287">
        <f>'001.1 - Úprava okolí Vese...'!J30</f>
        <v>0</v>
      </c>
      <c r="AH95" s="288"/>
      <c r="AI95" s="288"/>
      <c r="AJ95" s="288"/>
      <c r="AK95" s="288"/>
      <c r="AL95" s="288"/>
      <c r="AM95" s="288"/>
      <c r="AN95" s="287">
        <f>SUM(AG95,AT95)</f>
        <v>0</v>
      </c>
      <c r="AO95" s="288"/>
      <c r="AP95" s="289"/>
      <c r="AQ95" s="255" t="s">
        <v>79</v>
      </c>
      <c r="AR95" s="256"/>
      <c r="AS95" s="257">
        <v>0</v>
      </c>
      <c r="AT95" s="258">
        <f>ROUND(SUM(AV95:AW95),2)</f>
        <v>0</v>
      </c>
      <c r="AU95" s="259">
        <f>'001.1 - Úprava okolí Vese...'!P126</f>
        <v>338.62681399999997</v>
      </c>
      <c r="AV95" s="258">
        <f>'001.1 - Úprava okolí Vese...'!J33</f>
        <v>0</v>
      </c>
      <c r="AW95" s="258">
        <f>'001.1 - Úprava okolí Vese...'!J34</f>
        <v>0</v>
      </c>
      <c r="AX95" s="258">
        <f>'001.1 - Úprava okolí Vese...'!J35</f>
        <v>0</v>
      </c>
      <c r="AY95" s="258">
        <f>'001.1 - Úprava okolí Vese...'!J36</f>
        <v>0</v>
      </c>
      <c r="AZ95" s="258">
        <f>'001.1 - Úprava okolí Vese...'!F33</f>
        <v>0</v>
      </c>
      <c r="BA95" s="258">
        <f>'001.1 - Úprava okolí Vese...'!F34</f>
        <v>0</v>
      </c>
      <c r="BB95" s="258">
        <f>'001.1 - Úprava okolí Vese...'!F35</f>
        <v>0</v>
      </c>
      <c r="BC95" s="258">
        <f>'001.1 - Úprava okolí Vese...'!F36</f>
        <v>0</v>
      </c>
      <c r="BD95" s="260">
        <f>'001.1 - Úprava okolí Vese...'!F37</f>
        <v>0</v>
      </c>
      <c r="BT95" s="262" t="s">
        <v>80</v>
      </c>
      <c r="BV95" s="262" t="s">
        <v>74</v>
      </c>
      <c r="BW95" s="262" t="s">
        <v>81</v>
      </c>
      <c r="BX95" s="262" t="s">
        <v>4</v>
      </c>
      <c r="CL95" s="262" t="s">
        <v>1</v>
      </c>
      <c r="CM95" s="262" t="s">
        <v>82</v>
      </c>
    </row>
    <row r="96" spans="1:57" s="11" customFormat="1" ht="30" customHeight="1">
      <c r="A96" s="8"/>
      <c r="B96" s="120"/>
      <c r="C96" s="202"/>
      <c r="D96" s="202"/>
      <c r="E96" s="202"/>
      <c r="F96" s="202"/>
      <c r="G96" s="202"/>
      <c r="H96" s="202"/>
      <c r="I96" s="202"/>
      <c r="J96" s="202"/>
      <c r="K96" s="202"/>
      <c r="L96" s="202"/>
      <c r="M96" s="202"/>
      <c r="N96" s="202"/>
      <c r="O96" s="202"/>
      <c r="P96" s="202"/>
      <c r="Q96" s="202"/>
      <c r="R96" s="202"/>
      <c r="S96" s="202"/>
      <c r="T96" s="202"/>
      <c r="U96" s="202"/>
      <c r="V96" s="202"/>
      <c r="W96" s="202"/>
      <c r="X96" s="202"/>
      <c r="Y96" s="202"/>
      <c r="Z96" s="202"/>
      <c r="AA96" s="202"/>
      <c r="AB96" s="202"/>
      <c r="AC96" s="202"/>
      <c r="AD96" s="202"/>
      <c r="AE96" s="202"/>
      <c r="AF96" s="202"/>
      <c r="AG96" s="202"/>
      <c r="AH96" s="202"/>
      <c r="AI96" s="202"/>
      <c r="AJ96" s="202"/>
      <c r="AK96" s="202"/>
      <c r="AL96" s="202"/>
      <c r="AM96" s="202"/>
      <c r="AN96" s="202"/>
      <c r="AO96" s="202"/>
      <c r="AP96" s="121"/>
      <c r="AQ96" s="8"/>
      <c r="AR96" s="9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</row>
    <row r="97" spans="1:57" s="11" customFormat="1" ht="6.95" customHeight="1">
      <c r="A97" s="8"/>
      <c r="B97" s="189"/>
      <c r="C97" s="190"/>
      <c r="D97" s="190"/>
      <c r="E97" s="190"/>
      <c r="F97" s="190"/>
      <c r="G97" s="190"/>
      <c r="H97" s="190"/>
      <c r="I97" s="190"/>
      <c r="J97" s="190"/>
      <c r="K97" s="190"/>
      <c r="L97" s="190"/>
      <c r="M97" s="190"/>
      <c r="N97" s="190"/>
      <c r="O97" s="190"/>
      <c r="P97" s="190"/>
      <c r="Q97" s="190"/>
      <c r="R97" s="190"/>
      <c r="S97" s="190"/>
      <c r="T97" s="190"/>
      <c r="U97" s="190"/>
      <c r="V97" s="190"/>
      <c r="W97" s="190"/>
      <c r="X97" s="190"/>
      <c r="Y97" s="190"/>
      <c r="Z97" s="190"/>
      <c r="AA97" s="190"/>
      <c r="AB97" s="190"/>
      <c r="AC97" s="190"/>
      <c r="AD97" s="190"/>
      <c r="AE97" s="190"/>
      <c r="AF97" s="190"/>
      <c r="AG97" s="190"/>
      <c r="AH97" s="190"/>
      <c r="AI97" s="190"/>
      <c r="AJ97" s="190"/>
      <c r="AK97" s="190"/>
      <c r="AL97" s="190"/>
      <c r="AM97" s="190"/>
      <c r="AN97" s="190"/>
      <c r="AO97" s="190"/>
      <c r="AP97" s="191"/>
      <c r="AQ97" s="28"/>
      <c r="AR97" s="9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</row>
  </sheetData>
  <sheetProtection algorithmName="SHA-512" hashValue="xk+/x6SKx3weWXg6GR+fUKuSyQQBMtRjUtzyoag/Vd/Wa6ldgf1PEPEk8QUVAi/s3zScN37lxgSnYQ216rTa8A==" saltValue="0oOJOnKMIeXtTdoEV9tCmg==" spinCount="100000" sheet="1" objects="1" scenarios="1" selectLockedCells="1"/>
  <mergeCells count="41">
    <mergeCell ref="K5:AO5"/>
    <mergeCell ref="K6:AO6"/>
    <mergeCell ref="E23:AN23"/>
    <mergeCell ref="AK26:AO26"/>
    <mergeCell ref="L28:P28"/>
    <mergeCell ref="W28:AE28"/>
    <mergeCell ref="AK28:AO28"/>
    <mergeCell ref="E14:AI14"/>
    <mergeCell ref="W29:AE29"/>
    <mergeCell ref="AK29:AO29"/>
    <mergeCell ref="L29:P29"/>
    <mergeCell ref="W30:AE30"/>
    <mergeCell ref="AK30:AO30"/>
    <mergeCell ref="L30:P30"/>
    <mergeCell ref="AK31:AO31"/>
    <mergeCell ref="L31:P31"/>
    <mergeCell ref="W32:AE32"/>
    <mergeCell ref="AK32:AO32"/>
    <mergeCell ref="L32:P32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</mergeCells>
  <hyperlinks>
    <hyperlink ref="A95" location="'001.1 - Úprava okolí Vese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500"/>
  <sheetViews>
    <sheetView showGridLines="0" tabSelected="1" workbookViewId="0" topLeftCell="A1">
      <selection activeCell="J17" sqref="J17:J18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hidden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hidden="1" customWidth="1"/>
    <col min="23" max="23" width="16.28125" style="1" hidden="1" customWidth="1"/>
    <col min="24" max="24" width="12.28125" style="1" hidden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32" max="43" width="9.28125" style="1" customWidth="1"/>
    <col min="44" max="65" width="9.28125" style="1" hidden="1" customWidth="1"/>
    <col min="66" max="16384" width="9.28125" style="1" customWidth="1"/>
  </cols>
  <sheetData>
    <row r="1" ht="12"/>
    <row r="2" spans="12:46" ht="36.95" customHeight="1">
      <c r="L2" s="263" t="s">
        <v>5</v>
      </c>
      <c r="M2" s="264"/>
      <c r="N2" s="264"/>
      <c r="O2" s="264"/>
      <c r="P2" s="264"/>
      <c r="Q2" s="264"/>
      <c r="R2" s="264"/>
      <c r="S2" s="264"/>
      <c r="T2" s="264"/>
      <c r="U2" s="264"/>
      <c r="V2" s="264"/>
      <c r="AT2" s="4" t="s">
        <v>81</v>
      </c>
    </row>
    <row r="3" spans="2:46" ht="6.95" customHeight="1">
      <c r="B3" s="111"/>
      <c r="C3" s="112"/>
      <c r="D3" s="112"/>
      <c r="E3" s="112"/>
      <c r="F3" s="112"/>
      <c r="G3" s="112"/>
      <c r="H3" s="112"/>
      <c r="I3" s="112"/>
      <c r="J3" s="113"/>
      <c r="K3" s="5"/>
      <c r="L3" s="6"/>
      <c r="AT3" s="4" t="s">
        <v>82</v>
      </c>
    </row>
    <row r="4" spans="2:46" ht="24.95" customHeight="1">
      <c r="B4" s="114"/>
      <c r="C4" s="115"/>
      <c r="D4" s="116" t="s">
        <v>83</v>
      </c>
      <c r="E4" s="115"/>
      <c r="F4" s="115"/>
      <c r="G4" s="115"/>
      <c r="H4" s="115"/>
      <c r="I4" s="115"/>
      <c r="J4" s="117"/>
      <c r="L4" s="6"/>
      <c r="M4" s="7" t="s">
        <v>10</v>
      </c>
      <c r="AT4" s="4" t="s">
        <v>3</v>
      </c>
    </row>
    <row r="5" spans="2:12" ht="6.95" customHeight="1">
      <c r="B5" s="114"/>
      <c r="C5" s="115"/>
      <c r="D5" s="115"/>
      <c r="E5" s="115"/>
      <c r="F5" s="115"/>
      <c r="G5" s="115"/>
      <c r="H5" s="115"/>
      <c r="I5" s="115"/>
      <c r="J5" s="117"/>
      <c r="L5" s="6"/>
    </row>
    <row r="6" spans="2:12" ht="12" customHeight="1">
      <c r="B6" s="114"/>
      <c r="C6" s="115"/>
      <c r="D6" s="118" t="s">
        <v>14</v>
      </c>
      <c r="E6" s="115"/>
      <c r="F6" s="115"/>
      <c r="G6" s="115"/>
      <c r="H6" s="115"/>
      <c r="I6" s="115"/>
      <c r="J6" s="117"/>
      <c r="L6" s="6"/>
    </row>
    <row r="7" spans="2:12" ht="16.5" customHeight="1">
      <c r="B7" s="114"/>
      <c r="C7" s="115"/>
      <c r="D7" s="115"/>
      <c r="E7" s="303" t="str">
        <f>'Rekapitulace stavby'!K6</f>
        <v>Úprava okolí Veseckého rybníku</v>
      </c>
      <c r="F7" s="304"/>
      <c r="G7" s="304"/>
      <c r="H7" s="304"/>
      <c r="I7" s="115"/>
      <c r="J7" s="117"/>
      <c r="L7" s="6"/>
    </row>
    <row r="8" spans="1:31" s="11" customFormat="1" ht="12" customHeight="1">
      <c r="A8" s="8"/>
      <c r="B8" s="120"/>
      <c r="C8" s="108"/>
      <c r="D8" s="118" t="s">
        <v>84</v>
      </c>
      <c r="E8" s="108"/>
      <c r="F8" s="108"/>
      <c r="G8" s="108"/>
      <c r="H8" s="108"/>
      <c r="I8" s="108"/>
      <c r="J8" s="121"/>
      <c r="K8" s="8"/>
      <c r="L8" s="10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1:31" s="11" customFormat="1" ht="16.5" customHeight="1">
      <c r="A9" s="8"/>
      <c r="B9" s="120"/>
      <c r="C9" s="108"/>
      <c r="D9" s="108"/>
      <c r="E9" s="270" t="s">
        <v>85</v>
      </c>
      <c r="F9" s="302"/>
      <c r="G9" s="302"/>
      <c r="H9" s="302"/>
      <c r="I9" s="108"/>
      <c r="J9" s="121"/>
      <c r="K9" s="8"/>
      <c r="L9" s="10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s="11" customFormat="1" ht="12">
      <c r="A10" s="8"/>
      <c r="B10" s="120"/>
      <c r="C10" s="108"/>
      <c r="D10" s="108"/>
      <c r="E10" s="108"/>
      <c r="F10" s="108"/>
      <c r="G10" s="108"/>
      <c r="H10" s="108"/>
      <c r="I10" s="108"/>
      <c r="J10" s="121"/>
      <c r="K10" s="8"/>
      <c r="L10" s="10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1" spans="1:31" s="11" customFormat="1" ht="12" customHeight="1">
      <c r="A11" s="8"/>
      <c r="B11" s="120"/>
      <c r="C11" s="108"/>
      <c r="D11" s="118" t="s">
        <v>16</v>
      </c>
      <c r="E11" s="108"/>
      <c r="F11" s="122" t="s">
        <v>1</v>
      </c>
      <c r="G11" s="108"/>
      <c r="H11" s="108"/>
      <c r="I11" s="118" t="s">
        <v>17</v>
      </c>
      <c r="J11" s="123" t="s">
        <v>1</v>
      </c>
      <c r="K11" s="8"/>
      <c r="L11" s="10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1" s="11" customFormat="1" ht="12" customHeight="1">
      <c r="A12" s="8"/>
      <c r="B12" s="120"/>
      <c r="C12" s="108"/>
      <c r="D12" s="118" t="s">
        <v>18</v>
      </c>
      <c r="E12" s="108"/>
      <c r="F12" s="122" t="s">
        <v>19</v>
      </c>
      <c r="G12" s="108"/>
      <c r="H12" s="108"/>
      <c r="I12" s="118" t="s">
        <v>20</v>
      </c>
      <c r="J12" s="124"/>
      <c r="K12" s="8"/>
      <c r="L12" s="10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31" s="11" customFormat="1" ht="10.9" customHeight="1">
      <c r="A13" s="8"/>
      <c r="B13" s="120"/>
      <c r="C13" s="108"/>
      <c r="D13" s="108"/>
      <c r="E13" s="108"/>
      <c r="F13" s="108"/>
      <c r="G13" s="108"/>
      <c r="H13" s="108"/>
      <c r="I13" s="108"/>
      <c r="J13" s="121"/>
      <c r="K13" s="8"/>
      <c r="L13" s="10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1:31" s="11" customFormat="1" ht="12" customHeight="1">
      <c r="A14" s="8"/>
      <c r="B14" s="120"/>
      <c r="C14" s="108"/>
      <c r="D14" s="118" t="s">
        <v>21</v>
      </c>
      <c r="E14" s="108"/>
      <c r="F14" s="108"/>
      <c r="G14" s="108"/>
      <c r="H14" s="108"/>
      <c r="I14" s="118" t="s">
        <v>22</v>
      </c>
      <c r="J14" s="123" t="s">
        <v>1</v>
      </c>
      <c r="K14" s="8"/>
      <c r="L14" s="10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</row>
    <row r="15" spans="1:31" s="11" customFormat="1" ht="18" customHeight="1">
      <c r="A15" s="8"/>
      <c r="B15" s="120"/>
      <c r="C15" s="108"/>
      <c r="D15" s="108"/>
      <c r="E15" s="122" t="s">
        <v>23</v>
      </c>
      <c r="F15" s="108"/>
      <c r="G15" s="108"/>
      <c r="H15" s="108"/>
      <c r="I15" s="118" t="s">
        <v>24</v>
      </c>
      <c r="J15" s="123" t="s">
        <v>1</v>
      </c>
      <c r="K15" s="8"/>
      <c r="L15" s="10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1:31" s="11" customFormat="1" ht="6.95" customHeight="1">
      <c r="A16" s="8"/>
      <c r="B16" s="120"/>
      <c r="C16" s="108"/>
      <c r="D16" s="108"/>
      <c r="E16" s="108"/>
      <c r="F16" s="108"/>
      <c r="G16" s="108"/>
      <c r="H16" s="108"/>
      <c r="I16" s="108"/>
      <c r="J16" s="121"/>
      <c r="K16" s="8"/>
      <c r="L16" s="10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1:31" s="11" customFormat="1" ht="12" customHeight="1">
      <c r="A17" s="8"/>
      <c r="B17" s="120"/>
      <c r="C17" s="108"/>
      <c r="D17" s="118" t="s">
        <v>25</v>
      </c>
      <c r="E17" s="108"/>
      <c r="F17" s="198"/>
      <c r="G17" s="198"/>
      <c r="H17" s="108"/>
      <c r="I17" s="119" t="s">
        <v>22</v>
      </c>
      <c r="J17" s="305"/>
      <c r="K17" s="8"/>
      <c r="L17" s="10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1:31" s="11" customFormat="1" ht="18" customHeight="1">
      <c r="A18" s="8"/>
      <c r="B18" s="120"/>
      <c r="C18" s="108"/>
      <c r="D18" s="108"/>
      <c r="E18" s="301"/>
      <c r="F18" s="301"/>
      <c r="G18" s="301"/>
      <c r="H18" s="301"/>
      <c r="I18" s="119" t="s">
        <v>24</v>
      </c>
      <c r="J18" s="305"/>
      <c r="K18" s="8"/>
      <c r="L18" s="10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s="11" customFormat="1" ht="6.95" customHeight="1">
      <c r="A19" s="8"/>
      <c r="B19" s="120"/>
      <c r="C19" s="108"/>
      <c r="D19" s="108"/>
      <c r="E19" s="108"/>
      <c r="F19" s="108"/>
      <c r="G19" s="108"/>
      <c r="H19" s="108"/>
      <c r="I19" s="108"/>
      <c r="J19" s="121"/>
      <c r="K19" s="8"/>
      <c r="L19" s="10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s="11" customFormat="1" ht="12" customHeight="1">
      <c r="A20" s="8"/>
      <c r="B20" s="120"/>
      <c r="C20" s="108"/>
      <c r="D20" s="118" t="s">
        <v>27</v>
      </c>
      <c r="E20" s="108"/>
      <c r="F20" s="108"/>
      <c r="G20" s="108"/>
      <c r="H20" s="108"/>
      <c r="I20" s="118" t="s">
        <v>22</v>
      </c>
      <c r="J20" s="123" t="s">
        <v>1</v>
      </c>
      <c r="K20" s="8"/>
      <c r="L20" s="10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s="11" customFormat="1" ht="18" customHeight="1">
      <c r="A21" s="8"/>
      <c r="B21" s="120"/>
      <c r="C21" s="108"/>
      <c r="D21" s="108"/>
      <c r="E21" s="122" t="s">
        <v>28</v>
      </c>
      <c r="F21" s="108"/>
      <c r="G21" s="108"/>
      <c r="H21" s="108"/>
      <c r="I21" s="118" t="s">
        <v>24</v>
      </c>
      <c r="J21" s="123" t="s">
        <v>1</v>
      </c>
      <c r="K21" s="8"/>
      <c r="L21" s="10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s="11" customFormat="1" ht="6.95" customHeight="1">
      <c r="A22" s="8"/>
      <c r="B22" s="120"/>
      <c r="C22" s="108"/>
      <c r="D22" s="108"/>
      <c r="E22" s="108"/>
      <c r="F22" s="108"/>
      <c r="G22" s="108"/>
      <c r="H22" s="108"/>
      <c r="I22" s="108"/>
      <c r="J22" s="121"/>
      <c r="K22" s="8"/>
      <c r="L22" s="10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</row>
    <row r="23" spans="1:31" s="11" customFormat="1" ht="12" customHeight="1">
      <c r="A23" s="8"/>
      <c r="B23" s="120"/>
      <c r="C23" s="108"/>
      <c r="D23" s="118" t="s">
        <v>30</v>
      </c>
      <c r="E23" s="108"/>
      <c r="F23" s="108"/>
      <c r="G23" s="108"/>
      <c r="H23" s="108"/>
      <c r="I23" s="118" t="s">
        <v>22</v>
      </c>
      <c r="J23" s="123" t="str">
        <f>IF('Rekapitulace stavby'!AN19="","",'Rekapitulace stavby'!AN19)</f>
        <v/>
      </c>
      <c r="K23" s="8"/>
      <c r="L23" s="10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s="11" customFormat="1" ht="18" customHeight="1">
      <c r="A24" s="8"/>
      <c r="B24" s="120"/>
      <c r="C24" s="108"/>
      <c r="D24" s="108"/>
      <c r="E24" s="122" t="str">
        <f>IF('Rekapitulace stavby'!E20="","",'Rekapitulace stavby'!E20)</f>
        <v xml:space="preserve"> </v>
      </c>
      <c r="F24" s="108"/>
      <c r="G24" s="108"/>
      <c r="H24" s="108"/>
      <c r="I24" s="118" t="s">
        <v>24</v>
      </c>
      <c r="J24" s="123" t="str">
        <f>IF('Rekapitulace stavby'!AN20="","",'Rekapitulace stavby'!AN20)</f>
        <v/>
      </c>
      <c r="K24" s="8"/>
      <c r="L24" s="10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s="11" customFormat="1" ht="6.95" customHeight="1">
      <c r="A25" s="8"/>
      <c r="B25" s="120"/>
      <c r="C25" s="108"/>
      <c r="D25" s="108"/>
      <c r="E25" s="108"/>
      <c r="F25" s="108"/>
      <c r="G25" s="108"/>
      <c r="H25" s="108"/>
      <c r="I25" s="108"/>
      <c r="J25" s="121"/>
      <c r="K25" s="8"/>
      <c r="L25" s="10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s="11" customFormat="1" ht="12" customHeight="1">
      <c r="A26" s="8"/>
      <c r="B26" s="120"/>
      <c r="C26" s="108"/>
      <c r="D26" s="118" t="s">
        <v>31</v>
      </c>
      <c r="E26" s="108"/>
      <c r="F26" s="108"/>
      <c r="G26" s="108"/>
      <c r="H26" s="108"/>
      <c r="I26" s="108"/>
      <c r="J26" s="121"/>
      <c r="K26" s="8"/>
      <c r="L26" s="10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s="14" customFormat="1" ht="16.5" customHeight="1">
      <c r="A27" s="12"/>
      <c r="B27" s="125"/>
      <c r="C27" s="126"/>
      <c r="D27" s="126"/>
      <c r="E27" s="297" t="s">
        <v>1</v>
      </c>
      <c r="F27" s="297"/>
      <c r="G27" s="297"/>
      <c r="H27" s="297"/>
      <c r="I27" s="126"/>
      <c r="J27" s="127"/>
      <c r="K27" s="12"/>
      <c r="L27" s="13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</row>
    <row r="28" spans="1:31" s="11" customFormat="1" ht="6.95" customHeight="1">
      <c r="A28" s="8"/>
      <c r="B28" s="120"/>
      <c r="C28" s="108"/>
      <c r="D28" s="108"/>
      <c r="E28" s="108"/>
      <c r="F28" s="108"/>
      <c r="G28" s="108"/>
      <c r="H28" s="108"/>
      <c r="I28" s="108"/>
      <c r="J28" s="121"/>
      <c r="K28" s="8"/>
      <c r="L28" s="10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s="11" customFormat="1" ht="6.95" customHeight="1">
      <c r="A29" s="8"/>
      <c r="B29" s="120"/>
      <c r="C29" s="108"/>
      <c r="D29" s="15"/>
      <c r="E29" s="15"/>
      <c r="F29" s="15"/>
      <c r="G29" s="15"/>
      <c r="H29" s="15"/>
      <c r="I29" s="15"/>
      <c r="J29" s="128"/>
      <c r="K29" s="15"/>
      <c r="L29" s="10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s="11" customFormat="1" ht="25.35" customHeight="1">
      <c r="A30" s="8"/>
      <c r="B30" s="120"/>
      <c r="C30" s="108"/>
      <c r="D30" s="129" t="s">
        <v>32</v>
      </c>
      <c r="E30" s="108"/>
      <c r="F30" s="108"/>
      <c r="G30" s="108"/>
      <c r="H30" s="108"/>
      <c r="I30" s="108"/>
      <c r="J30" s="130">
        <f>ROUND(J126,2)</f>
        <v>0</v>
      </c>
      <c r="K30" s="8"/>
      <c r="L30" s="10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s="11" customFormat="1" ht="6.95" customHeight="1">
      <c r="A31" s="8"/>
      <c r="B31" s="120"/>
      <c r="C31" s="108"/>
      <c r="D31" s="15"/>
      <c r="E31" s="15"/>
      <c r="F31" s="15"/>
      <c r="G31" s="15"/>
      <c r="H31" s="15"/>
      <c r="I31" s="15"/>
      <c r="J31" s="128"/>
      <c r="K31" s="15"/>
      <c r="L31" s="10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s="11" customFormat="1" ht="14.45" customHeight="1">
      <c r="A32" s="8"/>
      <c r="B32" s="120"/>
      <c r="C32" s="108"/>
      <c r="D32" s="108"/>
      <c r="E32" s="108"/>
      <c r="F32" s="131" t="s">
        <v>34</v>
      </c>
      <c r="G32" s="108"/>
      <c r="H32" s="108"/>
      <c r="I32" s="131" t="s">
        <v>33</v>
      </c>
      <c r="J32" s="132" t="s">
        <v>35</v>
      </c>
      <c r="K32" s="8"/>
      <c r="L32" s="10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  <row r="33" spans="1:31" s="11" customFormat="1" ht="14.45" customHeight="1">
      <c r="A33" s="8"/>
      <c r="B33" s="120"/>
      <c r="C33" s="108"/>
      <c r="D33" s="133" t="s">
        <v>36</v>
      </c>
      <c r="E33" s="118" t="s">
        <v>37</v>
      </c>
      <c r="F33" s="134">
        <f>ROUND((SUM(BE126:BE499)),2)</f>
        <v>0</v>
      </c>
      <c r="G33" s="108"/>
      <c r="H33" s="108"/>
      <c r="I33" s="135">
        <v>0.21</v>
      </c>
      <c r="J33" s="136">
        <f>ROUND(((SUM(BE126:BE499))*I33),2)</f>
        <v>0</v>
      </c>
      <c r="K33" s="8"/>
      <c r="L33" s="10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1" s="11" customFormat="1" ht="14.45" customHeight="1">
      <c r="A34" s="8"/>
      <c r="B34" s="120"/>
      <c r="C34" s="108"/>
      <c r="D34" s="108"/>
      <c r="E34" s="118" t="s">
        <v>38</v>
      </c>
      <c r="F34" s="134">
        <f>ROUND((SUM(BF126:BF499)),2)</f>
        <v>0</v>
      </c>
      <c r="G34" s="108"/>
      <c r="H34" s="108"/>
      <c r="I34" s="135">
        <v>0.15</v>
      </c>
      <c r="J34" s="136">
        <f>ROUND(((SUM(BF126:BF499))*I34),2)</f>
        <v>0</v>
      </c>
      <c r="K34" s="8"/>
      <c r="L34" s="10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</row>
    <row r="35" spans="1:31" s="11" customFormat="1" ht="14.45" customHeight="1" hidden="1">
      <c r="A35" s="8"/>
      <c r="B35" s="120"/>
      <c r="C35" s="108"/>
      <c r="D35" s="108"/>
      <c r="E35" s="118" t="s">
        <v>39</v>
      </c>
      <c r="F35" s="134">
        <f>ROUND((SUM(BG126:BG499)),2)</f>
        <v>0</v>
      </c>
      <c r="G35" s="108"/>
      <c r="H35" s="108"/>
      <c r="I35" s="135">
        <v>0.21</v>
      </c>
      <c r="J35" s="136">
        <f>0</f>
        <v>0</v>
      </c>
      <c r="K35" s="8"/>
      <c r="L35" s="10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</row>
    <row r="36" spans="1:31" s="11" customFormat="1" ht="14.45" customHeight="1" hidden="1">
      <c r="A36" s="8"/>
      <c r="B36" s="120"/>
      <c r="C36" s="108"/>
      <c r="D36" s="108"/>
      <c r="E36" s="118" t="s">
        <v>40</v>
      </c>
      <c r="F36" s="134">
        <f>ROUND((SUM(BH126:BH499)),2)</f>
        <v>0</v>
      </c>
      <c r="G36" s="108"/>
      <c r="H36" s="108"/>
      <c r="I36" s="135">
        <v>0.15</v>
      </c>
      <c r="J36" s="136">
        <f>0</f>
        <v>0</v>
      </c>
      <c r="K36" s="8"/>
      <c r="L36" s="10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</row>
    <row r="37" spans="1:31" s="11" customFormat="1" ht="14.45" customHeight="1" hidden="1">
      <c r="A37" s="8"/>
      <c r="B37" s="120"/>
      <c r="C37" s="108"/>
      <c r="D37" s="108"/>
      <c r="E37" s="118" t="s">
        <v>41</v>
      </c>
      <c r="F37" s="134">
        <f>ROUND((SUM(BI126:BI499)),2)</f>
        <v>0</v>
      </c>
      <c r="G37" s="108"/>
      <c r="H37" s="108"/>
      <c r="I37" s="135">
        <v>0</v>
      </c>
      <c r="J37" s="136">
        <f>0</f>
        <v>0</v>
      </c>
      <c r="K37" s="8"/>
      <c r="L37" s="10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</row>
    <row r="38" spans="1:31" s="11" customFormat="1" ht="6.95" customHeight="1">
      <c r="A38" s="8"/>
      <c r="B38" s="120"/>
      <c r="C38" s="108"/>
      <c r="D38" s="108"/>
      <c r="E38" s="108"/>
      <c r="F38" s="108"/>
      <c r="G38" s="108"/>
      <c r="H38" s="108"/>
      <c r="I38" s="108"/>
      <c r="J38" s="121"/>
      <c r="K38" s="8"/>
      <c r="L38" s="10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 spans="1:31" s="11" customFormat="1" ht="25.35" customHeight="1">
      <c r="A39" s="8"/>
      <c r="B39" s="120"/>
      <c r="C39" s="137"/>
      <c r="D39" s="17" t="s">
        <v>42</v>
      </c>
      <c r="E39" s="18"/>
      <c r="F39" s="18"/>
      <c r="G39" s="19" t="s">
        <v>43</v>
      </c>
      <c r="H39" s="20" t="s">
        <v>44</v>
      </c>
      <c r="I39" s="18"/>
      <c r="J39" s="138">
        <f>SUM(J30:J37)</f>
        <v>0</v>
      </c>
      <c r="K39" s="21"/>
      <c r="L39" s="10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1:31" s="11" customFormat="1" ht="14.45" customHeight="1">
      <c r="A40" s="8"/>
      <c r="B40" s="120"/>
      <c r="C40" s="108"/>
      <c r="D40" s="108"/>
      <c r="E40" s="108"/>
      <c r="F40" s="108"/>
      <c r="G40" s="108"/>
      <c r="H40" s="108"/>
      <c r="I40" s="108"/>
      <c r="J40" s="121"/>
      <c r="K40" s="8"/>
      <c r="L40" s="10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</row>
    <row r="41" spans="2:12" ht="14.45" customHeight="1">
      <c r="B41" s="114"/>
      <c r="C41" s="115"/>
      <c r="D41" s="115"/>
      <c r="E41" s="115"/>
      <c r="F41" s="115"/>
      <c r="G41" s="115"/>
      <c r="H41" s="115"/>
      <c r="I41" s="115"/>
      <c r="J41" s="117"/>
      <c r="L41" s="6"/>
    </row>
    <row r="42" spans="2:12" ht="14.45" customHeight="1">
      <c r="B42" s="114"/>
      <c r="C42" s="115"/>
      <c r="D42" s="115"/>
      <c r="E42" s="115"/>
      <c r="F42" s="115"/>
      <c r="G42" s="115"/>
      <c r="H42" s="115"/>
      <c r="I42" s="115"/>
      <c r="J42" s="117"/>
      <c r="L42" s="6"/>
    </row>
    <row r="43" spans="2:12" ht="14.45" customHeight="1">
      <c r="B43" s="114"/>
      <c r="C43" s="115"/>
      <c r="D43" s="115"/>
      <c r="E43" s="115"/>
      <c r="F43" s="115"/>
      <c r="G43" s="115"/>
      <c r="H43" s="115"/>
      <c r="I43" s="115"/>
      <c r="J43" s="117"/>
      <c r="L43" s="6"/>
    </row>
    <row r="44" spans="2:12" ht="14.45" customHeight="1">
      <c r="B44" s="114"/>
      <c r="C44" s="115"/>
      <c r="D44" s="115"/>
      <c r="E44" s="115"/>
      <c r="F44" s="115"/>
      <c r="G44" s="115"/>
      <c r="H44" s="115"/>
      <c r="I44" s="115"/>
      <c r="J44" s="117"/>
      <c r="L44" s="6"/>
    </row>
    <row r="45" spans="2:12" ht="14.45" customHeight="1">
      <c r="B45" s="114"/>
      <c r="C45" s="115"/>
      <c r="D45" s="115"/>
      <c r="E45" s="115"/>
      <c r="F45" s="115"/>
      <c r="G45" s="115"/>
      <c r="H45" s="115"/>
      <c r="I45" s="115"/>
      <c r="J45" s="117"/>
      <c r="L45" s="6"/>
    </row>
    <row r="46" spans="2:12" ht="14.45" customHeight="1">
      <c r="B46" s="114"/>
      <c r="C46" s="115"/>
      <c r="D46" s="115"/>
      <c r="E46" s="115"/>
      <c r="F46" s="115"/>
      <c r="G46" s="115"/>
      <c r="H46" s="115"/>
      <c r="I46" s="115"/>
      <c r="J46" s="117"/>
      <c r="L46" s="6"/>
    </row>
    <row r="47" spans="2:12" ht="14.45" customHeight="1">
      <c r="B47" s="114"/>
      <c r="C47" s="115"/>
      <c r="D47" s="115"/>
      <c r="E47" s="115"/>
      <c r="F47" s="115"/>
      <c r="G47" s="115"/>
      <c r="H47" s="115"/>
      <c r="I47" s="115"/>
      <c r="J47" s="117"/>
      <c r="L47" s="6"/>
    </row>
    <row r="48" spans="2:12" ht="14.45" customHeight="1">
      <c r="B48" s="114"/>
      <c r="C48" s="115"/>
      <c r="D48" s="115"/>
      <c r="E48" s="115"/>
      <c r="F48" s="115"/>
      <c r="G48" s="115"/>
      <c r="H48" s="115"/>
      <c r="I48" s="115"/>
      <c r="J48" s="117"/>
      <c r="L48" s="6"/>
    </row>
    <row r="49" spans="2:12" ht="14.45" customHeight="1">
      <c r="B49" s="114"/>
      <c r="C49" s="115"/>
      <c r="D49" s="115"/>
      <c r="E49" s="115"/>
      <c r="F49" s="115"/>
      <c r="G49" s="115"/>
      <c r="H49" s="115"/>
      <c r="I49" s="115"/>
      <c r="J49" s="117"/>
      <c r="L49" s="6"/>
    </row>
    <row r="50" spans="2:12" s="11" customFormat="1" ht="14.45" customHeight="1">
      <c r="B50" s="139"/>
      <c r="C50" s="140"/>
      <c r="D50" s="22" t="s">
        <v>45</v>
      </c>
      <c r="E50" s="23"/>
      <c r="F50" s="23"/>
      <c r="G50" s="22" t="s">
        <v>46</v>
      </c>
      <c r="H50" s="23"/>
      <c r="I50" s="23"/>
      <c r="J50" s="141"/>
      <c r="K50" s="23"/>
      <c r="L50" s="10"/>
    </row>
    <row r="51" spans="2:12" ht="12">
      <c r="B51" s="114"/>
      <c r="C51" s="115"/>
      <c r="D51" s="115"/>
      <c r="E51" s="115"/>
      <c r="F51" s="115"/>
      <c r="G51" s="115"/>
      <c r="H51" s="115"/>
      <c r="I51" s="115"/>
      <c r="J51" s="117"/>
      <c r="L51" s="6"/>
    </row>
    <row r="52" spans="2:12" ht="12">
      <c r="B52" s="114"/>
      <c r="C52" s="115"/>
      <c r="D52" s="115"/>
      <c r="E52" s="115"/>
      <c r="F52" s="115"/>
      <c r="G52" s="115"/>
      <c r="H52" s="115"/>
      <c r="I52" s="115"/>
      <c r="J52" s="117"/>
      <c r="L52" s="6"/>
    </row>
    <row r="53" spans="2:12" ht="12">
      <c r="B53" s="114"/>
      <c r="C53" s="115"/>
      <c r="D53" s="115"/>
      <c r="E53" s="115"/>
      <c r="F53" s="115"/>
      <c r="G53" s="115"/>
      <c r="H53" s="115"/>
      <c r="I53" s="115"/>
      <c r="J53" s="117"/>
      <c r="L53" s="6"/>
    </row>
    <row r="54" spans="2:12" ht="12">
      <c r="B54" s="114"/>
      <c r="C54" s="115"/>
      <c r="D54" s="115"/>
      <c r="E54" s="115"/>
      <c r="F54" s="115"/>
      <c r="G54" s="115"/>
      <c r="H54" s="115"/>
      <c r="I54" s="115"/>
      <c r="J54" s="117"/>
      <c r="L54" s="6"/>
    </row>
    <row r="55" spans="2:12" ht="12">
      <c r="B55" s="114"/>
      <c r="C55" s="115"/>
      <c r="D55" s="115"/>
      <c r="E55" s="115"/>
      <c r="F55" s="115"/>
      <c r="G55" s="115"/>
      <c r="H55" s="115"/>
      <c r="I55" s="115"/>
      <c r="J55" s="117"/>
      <c r="L55" s="6"/>
    </row>
    <row r="56" spans="2:12" ht="12">
      <c r="B56" s="114"/>
      <c r="C56" s="115"/>
      <c r="D56" s="115"/>
      <c r="E56" s="115"/>
      <c r="F56" s="115"/>
      <c r="G56" s="115"/>
      <c r="H56" s="115"/>
      <c r="I56" s="115"/>
      <c r="J56" s="117"/>
      <c r="L56" s="6"/>
    </row>
    <row r="57" spans="2:12" ht="12">
      <c r="B57" s="114"/>
      <c r="C57" s="115"/>
      <c r="D57" s="115"/>
      <c r="E57" s="115"/>
      <c r="F57" s="115"/>
      <c r="G57" s="115"/>
      <c r="H57" s="115"/>
      <c r="I57" s="115"/>
      <c r="J57" s="117"/>
      <c r="L57" s="6"/>
    </row>
    <row r="58" spans="2:12" ht="12">
      <c r="B58" s="114"/>
      <c r="C58" s="115"/>
      <c r="D58" s="115"/>
      <c r="E58" s="115"/>
      <c r="F58" s="115"/>
      <c r="G58" s="115"/>
      <c r="H58" s="115"/>
      <c r="I58" s="115"/>
      <c r="J58" s="117"/>
      <c r="L58" s="6"/>
    </row>
    <row r="59" spans="2:12" ht="12">
      <c r="B59" s="114"/>
      <c r="C59" s="115"/>
      <c r="D59" s="115"/>
      <c r="E59" s="115"/>
      <c r="F59" s="115"/>
      <c r="G59" s="115"/>
      <c r="H59" s="115"/>
      <c r="I59" s="115"/>
      <c r="J59" s="117"/>
      <c r="L59" s="6"/>
    </row>
    <row r="60" spans="2:12" ht="12">
      <c r="B60" s="114"/>
      <c r="C60" s="115"/>
      <c r="D60" s="115"/>
      <c r="E60" s="115"/>
      <c r="F60" s="115"/>
      <c r="G60" s="115"/>
      <c r="H60" s="115"/>
      <c r="I60" s="115"/>
      <c r="J60" s="117"/>
      <c r="L60" s="6"/>
    </row>
    <row r="61" spans="1:31" s="11" customFormat="1" ht="12.75">
      <c r="A61" s="8"/>
      <c r="B61" s="120"/>
      <c r="C61" s="108"/>
      <c r="D61" s="24" t="s">
        <v>47</v>
      </c>
      <c r="E61" s="25"/>
      <c r="F61" s="26" t="s">
        <v>48</v>
      </c>
      <c r="G61" s="24" t="s">
        <v>47</v>
      </c>
      <c r="H61" s="25"/>
      <c r="I61" s="25"/>
      <c r="J61" s="142" t="s">
        <v>48</v>
      </c>
      <c r="K61" s="25"/>
      <c r="L61" s="10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</row>
    <row r="62" spans="2:12" ht="12">
      <c r="B62" s="114"/>
      <c r="C62" s="115"/>
      <c r="D62" s="115"/>
      <c r="E62" s="115"/>
      <c r="F62" s="115"/>
      <c r="G62" s="115"/>
      <c r="H62" s="115"/>
      <c r="I62" s="115"/>
      <c r="J62" s="117"/>
      <c r="L62" s="6"/>
    </row>
    <row r="63" spans="2:12" ht="12">
      <c r="B63" s="114"/>
      <c r="C63" s="115"/>
      <c r="D63" s="115"/>
      <c r="E63" s="115"/>
      <c r="F63" s="115"/>
      <c r="G63" s="115"/>
      <c r="H63" s="115"/>
      <c r="I63" s="115"/>
      <c r="J63" s="117"/>
      <c r="L63" s="6"/>
    </row>
    <row r="64" spans="2:12" ht="12">
      <c r="B64" s="114"/>
      <c r="C64" s="115"/>
      <c r="D64" s="115"/>
      <c r="E64" s="115"/>
      <c r="F64" s="115"/>
      <c r="G64" s="115"/>
      <c r="H64" s="115"/>
      <c r="I64" s="115"/>
      <c r="J64" s="117"/>
      <c r="L64" s="6"/>
    </row>
    <row r="65" spans="1:31" s="11" customFormat="1" ht="12.75">
      <c r="A65" s="8"/>
      <c r="B65" s="120"/>
      <c r="C65" s="108"/>
      <c r="D65" s="22" t="s">
        <v>49</v>
      </c>
      <c r="E65" s="27"/>
      <c r="F65" s="27"/>
      <c r="G65" s="194" t="s">
        <v>50</v>
      </c>
      <c r="H65" s="195"/>
      <c r="I65" s="195"/>
      <c r="J65" s="199"/>
      <c r="K65" s="27"/>
      <c r="L65" s="10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</row>
    <row r="66" spans="2:12" ht="12">
      <c r="B66" s="114"/>
      <c r="C66" s="115"/>
      <c r="D66" s="115"/>
      <c r="E66" s="115"/>
      <c r="F66" s="115"/>
      <c r="G66" s="193"/>
      <c r="H66" s="193"/>
      <c r="I66" s="193"/>
      <c r="J66" s="200"/>
      <c r="L66" s="6"/>
    </row>
    <row r="67" spans="2:12" ht="12">
      <c r="B67" s="114"/>
      <c r="C67" s="115"/>
      <c r="D67" s="115"/>
      <c r="E67" s="115"/>
      <c r="F67" s="115"/>
      <c r="G67" s="193"/>
      <c r="H67" s="193"/>
      <c r="I67" s="193"/>
      <c r="J67" s="200"/>
      <c r="L67" s="6"/>
    </row>
    <row r="68" spans="2:12" ht="12">
      <c r="B68" s="114"/>
      <c r="C68" s="115"/>
      <c r="D68" s="115"/>
      <c r="E68" s="115"/>
      <c r="F68" s="115"/>
      <c r="G68" s="193"/>
      <c r="H68" s="193"/>
      <c r="I68" s="193"/>
      <c r="J68" s="200"/>
      <c r="L68" s="6"/>
    </row>
    <row r="69" spans="2:12" ht="12">
      <c r="B69" s="114"/>
      <c r="C69" s="115"/>
      <c r="D69" s="115"/>
      <c r="E69" s="115"/>
      <c r="F69" s="115"/>
      <c r="G69" s="193"/>
      <c r="H69" s="193"/>
      <c r="I69" s="193"/>
      <c r="J69" s="200"/>
      <c r="L69" s="6"/>
    </row>
    <row r="70" spans="2:12" ht="12">
      <c r="B70" s="114"/>
      <c r="C70" s="115"/>
      <c r="D70" s="115"/>
      <c r="E70" s="115"/>
      <c r="F70" s="115"/>
      <c r="G70" s="193"/>
      <c r="H70" s="193"/>
      <c r="I70" s="193"/>
      <c r="J70" s="200"/>
      <c r="L70" s="6"/>
    </row>
    <row r="71" spans="2:12" ht="12">
      <c r="B71" s="114"/>
      <c r="C71" s="115"/>
      <c r="D71" s="115"/>
      <c r="E71" s="115"/>
      <c r="F71" s="115"/>
      <c r="G71" s="193"/>
      <c r="H71" s="193"/>
      <c r="I71" s="193"/>
      <c r="J71" s="200"/>
      <c r="L71" s="6"/>
    </row>
    <row r="72" spans="2:12" ht="12">
      <c r="B72" s="114"/>
      <c r="C72" s="115"/>
      <c r="D72" s="115"/>
      <c r="E72" s="115"/>
      <c r="F72" s="115"/>
      <c r="G72" s="193"/>
      <c r="H72" s="193"/>
      <c r="I72" s="193"/>
      <c r="J72" s="200"/>
      <c r="L72" s="6"/>
    </row>
    <row r="73" spans="2:12" ht="12">
      <c r="B73" s="114"/>
      <c r="C73" s="115"/>
      <c r="D73" s="115"/>
      <c r="E73" s="115"/>
      <c r="F73" s="115"/>
      <c r="G73" s="193"/>
      <c r="H73" s="193"/>
      <c r="I73" s="193"/>
      <c r="J73" s="200"/>
      <c r="L73" s="6"/>
    </row>
    <row r="74" spans="2:12" ht="12">
      <c r="B74" s="114"/>
      <c r="C74" s="115"/>
      <c r="D74" s="115"/>
      <c r="E74" s="115"/>
      <c r="F74" s="115"/>
      <c r="G74" s="193"/>
      <c r="H74" s="193"/>
      <c r="I74" s="193"/>
      <c r="J74" s="200"/>
      <c r="L74" s="6"/>
    </row>
    <row r="75" spans="2:12" ht="12">
      <c r="B75" s="114"/>
      <c r="C75" s="115"/>
      <c r="D75" s="115"/>
      <c r="E75" s="115"/>
      <c r="F75" s="115"/>
      <c r="G75" s="193"/>
      <c r="H75" s="193"/>
      <c r="I75" s="193"/>
      <c r="J75" s="200"/>
      <c r="L75" s="6"/>
    </row>
    <row r="76" spans="1:31" s="11" customFormat="1" ht="12.75">
      <c r="A76" s="8"/>
      <c r="B76" s="120"/>
      <c r="C76" s="108"/>
      <c r="D76" s="24" t="s">
        <v>47</v>
      </c>
      <c r="E76" s="25"/>
      <c r="F76" s="26" t="s">
        <v>48</v>
      </c>
      <c r="G76" s="196" t="s">
        <v>47</v>
      </c>
      <c r="H76" s="197"/>
      <c r="I76" s="197"/>
      <c r="J76" s="201" t="s">
        <v>48</v>
      </c>
      <c r="K76" s="25"/>
      <c r="L76" s="10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</row>
    <row r="77" spans="1:31" s="11" customFormat="1" ht="14.45" customHeight="1">
      <c r="A77" s="8"/>
      <c r="B77" s="143"/>
      <c r="C77" s="28"/>
      <c r="D77" s="28"/>
      <c r="E77" s="28"/>
      <c r="F77" s="28"/>
      <c r="G77" s="28"/>
      <c r="H77" s="28"/>
      <c r="I77" s="28"/>
      <c r="J77" s="144"/>
      <c r="K77" s="28"/>
      <c r="L77" s="10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</row>
    <row r="78" spans="2:10" ht="12">
      <c r="B78" s="114"/>
      <c r="C78" s="115"/>
      <c r="D78" s="115"/>
      <c r="E78" s="115"/>
      <c r="F78" s="115"/>
      <c r="G78" s="115"/>
      <c r="H78" s="115"/>
      <c r="I78" s="115"/>
      <c r="J78" s="117"/>
    </row>
    <row r="79" spans="2:10" ht="12">
      <c r="B79" s="114"/>
      <c r="C79" s="115"/>
      <c r="D79" s="115"/>
      <c r="E79" s="115"/>
      <c r="F79" s="115"/>
      <c r="G79" s="115"/>
      <c r="H79" s="115"/>
      <c r="I79" s="115"/>
      <c r="J79" s="117"/>
    </row>
    <row r="80" spans="2:10" ht="12">
      <c r="B80" s="114"/>
      <c r="C80" s="115"/>
      <c r="D80" s="115"/>
      <c r="E80" s="115"/>
      <c r="F80" s="115"/>
      <c r="G80" s="115"/>
      <c r="H80" s="115"/>
      <c r="I80" s="115"/>
      <c r="J80" s="117"/>
    </row>
    <row r="81" spans="1:31" s="11" customFormat="1" ht="6.95" customHeight="1">
      <c r="A81" s="8"/>
      <c r="B81" s="145"/>
      <c r="C81" s="29"/>
      <c r="D81" s="29"/>
      <c r="E81" s="29"/>
      <c r="F81" s="29"/>
      <c r="G81" s="29"/>
      <c r="H81" s="29"/>
      <c r="I81" s="29"/>
      <c r="J81" s="146"/>
      <c r="K81" s="29"/>
      <c r="L81" s="10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</row>
    <row r="82" spans="1:31" s="11" customFormat="1" ht="24.95" customHeight="1">
      <c r="A82" s="8"/>
      <c r="B82" s="120"/>
      <c r="C82" s="116" t="s">
        <v>86</v>
      </c>
      <c r="D82" s="108"/>
      <c r="E82" s="108"/>
      <c r="F82" s="108"/>
      <c r="G82" s="108"/>
      <c r="H82" s="108"/>
      <c r="I82" s="108"/>
      <c r="J82" s="121"/>
      <c r="K82" s="8"/>
      <c r="L82" s="10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</row>
    <row r="83" spans="1:31" s="11" customFormat="1" ht="6.95" customHeight="1">
      <c r="A83" s="8"/>
      <c r="B83" s="120"/>
      <c r="C83" s="108"/>
      <c r="D83" s="108"/>
      <c r="E83" s="108"/>
      <c r="F83" s="108"/>
      <c r="G83" s="108"/>
      <c r="H83" s="108"/>
      <c r="I83" s="108"/>
      <c r="J83" s="121"/>
      <c r="K83" s="8"/>
      <c r="L83" s="10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</row>
    <row r="84" spans="1:31" s="11" customFormat="1" ht="12" customHeight="1">
      <c r="A84" s="8"/>
      <c r="B84" s="120"/>
      <c r="C84" s="118" t="s">
        <v>14</v>
      </c>
      <c r="D84" s="108"/>
      <c r="E84" s="108"/>
      <c r="F84" s="108"/>
      <c r="G84" s="108"/>
      <c r="H84" s="108"/>
      <c r="I84" s="108"/>
      <c r="J84" s="121"/>
      <c r="K84" s="8"/>
      <c r="L84" s="10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</row>
    <row r="85" spans="1:31" s="11" customFormat="1" ht="16.5" customHeight="1">
      <c r="A85" s="8"/>
      <c r="B85" s="120"/>
      <c r="C85" s="108"/>
      <c r="D85" s="108"/>
      <c r="E85" s="303" t="str">
        <f>E7</f>
        <v>Úprava okolí Veseckého rybníku</v>
      </c>
      <c r="F85" s="304"/>
      <c r="G85" s="304"/>
      <c r="H85" s="304"/>
      <c r="I85" s="108"/>
      <c r="J85" s="121"/>
      <c r="K85" s="8"/>
      <c r="L85" s="10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</row>
    <row r="86" spans="1:31" s="11" customFormat="1" ht="12" customHeight="1">
      <c r="A86" s="8"/>
      <c r="B86" s="120"/>
      <c r="C86" s="118" t="s">
        <v>84</v>
      </c>
      <c r="D86" s="108"/>
      <c r="E86" s="108"/>
      <c r="F86" s="108"/>
      <c r="G86" s="108"/>
      <c r="H86" s="108"/>
      <c r="I86" s="108"/>
      <c r="J86" s="121"/>
      <c r="K86" s="8"/>
      <c r="L86" s="10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</row>
    <row r="87" spans="1:31" s="11" customFormat="1" ht="16.5" customHeight="1">
      <c r="A87" s="8"/>
      <c r="B87" s="120"/>
      <c r="C87" s="108"/>
      <c r="D87" s="108"/>
      <c r="E87" s="270" t="str">
        <f>E9</f>
        <v>001.1 - Úprava okolí Veseckého rybníku 2021</v>
      </c>
      <c r="F87" s="302"/>
      <c r="G87" s="302"/>
      <c r="H87" s="302"/>
      <c r="I87" s="108"/>
      <c r="J87" s="121"/>
      <c r="K87" s="8"/>
      <c r="L87" s="10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</row>
    <row r="88" spans="1:31" s="11" customFormat="1" ht="6.95" customHeight="1">
      <c r="A88" s="8"/>
      <c r="B88" s="120"/>
      <c r="C88" s="108"/>
      <c r="D88" s="108"/>
      <c r="E88" s="108"/>
      <c r="F88" s="108"/>
      <c r="G88" s="108"/>
      <c r="H88" s="108"/>
      <c r="I88" s="108"/>
      <c r="J88" s="121"/>
      <c r="K88" s="8"/>
      <c r="L88" s="10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</row>
    <row r="89" spans="1:31" s="11" customFormat="1" ht="12" customHeight="1">
      <c r="A89" s="8"/>
      <c r="B89" s="120"/>
      <c r="C89" s="118" t="s">
        <v>18</v>
      </c>
      <c r="D89" s="108"/>
      <c r="E89" s="108"/>
      <c r="F89" s="122" t="str">
        <f>F12</f>
        <v>k.ú. Vesec u Liberce, Liberec</v>
      </c>
      <c r="G89" s="108"/>
      <c r="H89" s="108"/>
      <c r="I89" s="118" t="s">
        <v>20</v>
      </c>
      <c r="J89" s="124" t="str">
        <f>IF(J12="","",J12)</f>
        <v/>
      </c>
      <c r="K89" s="8"/>
      <c r="L89" s="10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</row>
    <row r="90" spans="1:31" s="11" customFormat="1" ht="6.95" customHeight="1">
      <c r="A90" s="8"/>
      <c r="B90" s="120"/>
      <c r="C90" s="108"/>
      <c r="D90" s="108"/>
      <c r="E90" s="108"/>
      <c r="F90" s="108"/>
      <c r="G90" s="108"/>
      <c r="H90" s="108"/>
      <c r="I90" s="108"/>
      <c r="J90" s="121"/>
      <c r="K90" s="8"/>
      <c r="L90" s="10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</row>
    <row r="91" spans="1:31" s="11" customFormat="1" ht="15.2" customHeight="1">
      <c r="A91" s="8"/>
      <c r="B91" s="120"/>
      <c r="C91" s="118" t="s">
        <v>21</v>
      </c>
      <c r="D91" s="108"/>
      <c r="E91" s="108"/>
      <c r="F91" s="122" t="str">
        <f>E15</f>
        <v>Statutární město Liberec</v>
      </c>
      <c r="G91" s="108"/>
      <c r="H91" s="108"/>
      <c r="I91" s="118" t="s">
        <v>27</v>
      </c>
      <c r="J91" s="147" t="str">
        <f>E21</f>
        <v>MgA. Jakub Chuchlík</v>
      </c>
      <c r="K91" s="8"/>
      <c r="L91" s="10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</row>
    <row r="92" spans="1:31" s="11" customFormat="1" ht="15.2" customHeight="1">
      <c r="A92" s="8"/>
      <c r="B92" s="120"/>
      <c r="C92" s="118" t="s">
        <v>25</v>
      </c>
      <c r="D92" s="108"/>
      <c r="E92" s="108"/>
      <c r="F92" s="122" t="str">
        <f>IF(E18="","",E18)</f>
        <v/>
      </c>
      <c r="G92" s="108"/>
      <c r="H92" s="108"/>
      <c r="I92" s="118" t="s">
        <v>30</v>
      </c>
      <c r="J92" s="147" t="str">
        <f>E24</f>
        <v xml:space="preserve"> </v>
      </c>
      <c r="K92" s="8"/>
      <c r="L92" s="10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</row>
    <row r="93" spans="1:31" s="11" customFormat="1" ht="10.35" customHeight="1">
      <c r="A93" s="8"/>
      <c r="B93" s="120"/>
      <c r="C93" s="108"/>
      <c r="D93" s="108"/>
      <c r="E93" s="108"/>
      <c r="F93" s="108"/>
      <c r="G93" s="108"/>
      <c r="H93" s="108"/>
      <c r="I93" s="108"/>
      <c r="J93" s="121"/>
      <c r="K93" s="8"/>
      <c r="L93" s="10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</row>
    <row r="94" spans="1:31" s="11" customFormat="1" ht="29.25" customHeight="1">
      <c r="A94" s="8"/>
      <c r="B94" s="120"/>
      <c r="C94" s="148" t="s">
        <v>87</v>
      </c>
      <c r="D94" s="137"/>
      <c r="E94" s="137"/>
      <c r="F94" s="137"/>
      <c r="G94" s="137"/>
      <c r="H94" s="137"/>
      <c r="I94" s="137"/>
      <c r="J94" s="149" t="s">
        <v>88</v>
      </c>
      <c r="K94" s="16"/>
      <c r="L94" s="10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</row>
    <row r="95" spans="1:31" s="11" customFormat="1" ht="10.35" customHeight="1">
      <c r="A95" s="8"/>
      <c r="B95" s="120"/>
      <c r="C95" s="108"/>
      <c r="D95" s="108"/>
      <c r="E95" s="108"/>
      <c r="F95" s="108"/>
      <c r="G95" s="108"/>
      <c r="H95" s="108"/>
      <c r="I95" s="108"/>
      <c r="J95" s="121"/>
      <c r="K95" s="8"/>
      <c r="L95" s="10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</row>
    <row r="96" spans="1:47" s="11" customFormat="1" ht="22.9" customHeight="1">
      <c r="A96" s="8"/>
      <c r="B96" s="120"/>
      <c r="C96" s="150" t="s">
        <v>89</v>
      </c>
      <c r="D96" s="108"/>
      <c r="E96" s="108"/>
      <c r="F96" s="108"/>
      <c r="G96" s="108"/>
      <c r="H96" s="108"/>
      <c r="I96" s="108"/>
      <c r="J96" s="130">
        <f>J126</f>
        <v>0</v>
      </c>
      <c r="K96" s="8"/>
      <c r="L96" s="10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U96" s="4" t="s">
        <v>90</v>
      </c>
    </row>
    <row r="97" spans="2:12" s="30" customFormat="1" ht="24.95" customHeight="1">
      <c r="B97" s="151"/>
      <c r="C97" s="152"/>
      <c r="D97" s="32" t="s">
        <v>91</v>
      </c>
      <c r="E97" s="33"/>
      <c r="F97" s="33"/>
      <c r="G97" s="33"/>
      <c r="H97" s="33"/>
      <c r="I97" s="33"/>
      <c r="J97" s="153">
        <f>J127</f>
        <v>0</v>
      </c>
      <c r="L97" s="31"/>
    </row>
    <row r="98" spans="2:12" s="34" customFormat="1" ht="19.9" customHeight="1">
      <c r="B98" s="154"/>
      <c r="C98" s="155"/>
      <c r="D98" s="36" t="s">
        <v>92</v>
      </c>
      <c r="E98" s="37"/>
      <c r="F98" s="37"/>
      <c r="G98" s="37"/>
      <c r="H98" s="37"/>
      <c r="I98" s="37"/>
      <c r="J98" s="156">
        <f>J128</f>
        <v>0</v>
      </c>
      <c r="L98" s="35"/>
    </row>
    <row r="99" spans="2:12" s="34" customFormat="1" ht="19.9" customHeight="1">
      <c r="B99" s="154"/>
      <c r="C99" s="155"/>
      <c r="D99" s="36" t="s">
        <v>93</v>
      </c>
      <c r="E99" s="37"/>
      <c r="F99" s="37"/>
      <c r="G99" s="37"/>
      <c r="H99" s="37"/>
      <c r="I99" s="37"/>
      <c r="J99" s="156">
        <f>J159</f>
        <v>0</v>
      </c>
      <c r="L99" s="35"/>
    </row>
    <row r="100" spans="2:12" s="34" customFormat="1" ht="19.9" customHeight="1">
      <c r="B100" s="154"/>
      <c r="C100" s="155"/>
      <c r="D100" s="36" t="s">
        <v>94</v>
      </c>
      <c r="E100" s="37"/>
      <c r="F100" s="37"/>
      <c r="G100" s="37"/>
      <c r="H100" s="37"/>
      <c r="I100" s="37"/>
      <c r="J100" s="156">
        <f>J209</f>
        <v>0</v>
      </c>
      <c r="L100" s="35"/>
    </row>
    <row r="101" spans="2:12" s="34" customFormat="1" ht="19.9" customHeight="1">
      <c r="B101" s="154"/>
      <c r="C101" s="155"/>
      <c r="D101" s="36" t="s">
        <v>95</v>
      </c>
      <c r="E101" s="37"/>
      <c r="F101" s="37"/>
      <c r="G101" s="37"/>
      <c r="H101" s="37"/>
      <c r="I101" s="37"/>
      <c r="J101" s="156">
        <f>J214</f>
        <v>0</v>
      </c>
      <c r="L101" s="35"/>
    </row>
    <row r="102" spans="2:12" s="34" customFormat="1" ht="19.9" customHeight="1">
      <c r="B102" s="154"/>
      <c r="C102" s="155"/>
      <c r="D102" s="36" t="s">
        <v>96</v>
      </c>
      <c r="E102" s="37"/>
      <c r="F102" s="37"/>
      <c r="G102" s="37"/>
      <c r="H102" s="37"/>
      <c r="I102" s="37"/>
      <c r="J102" s="156">
        <f>J237</f>
        <v>0</v>
      </c>
      <c r="L102" s="35"/>
    </row>
    <row r="103" spans="2:12" s="34" customFormat="1" ht="19.9" customHeight="1">
      <c r="B103" s="154"/>
      <c r="C103" s="155"/>
      <c r="D103" s="36" t="s">
        <v>97</v>
      </c>
      <c r="E103" s="37"/>
      <c r="F103" s="37"/>
      <c r="G103" s="37"/>
      <c r="H103" s="37"/>
      <c r="I103" s="37"/>
      <c r="J103" s="156">
        <f>J488</f>
        <v>0</v>
      </c>
      <c r="L103" s="35"/>
    </row>
    <row r="104" spans="2:12" s="30" customFormat="1" ht="24.95" customHeight="1">
      <c r="B104" s="151"/>
      <c r="C104" s="152"/>
      <c r="D104" s="32" t="s">
        <v>98</v>
      </c>
      <c r="E104" s="33"/>
      <c r="F104" s="33"/>
      <c r="G104" s="33"/>
      <c r="H104" s="33"/>
      <c r="I104" s="33"/>
      <c r="J104" s="153">
        <f>J493</f>
        <v>0</v>
      </c>
      <c r="L104" s="31"/>
    </row>
    <row r="105" spans="2:12" s="34" customFormat="1" ht="19.9" customHeight="1">
      <c r="B105" s="154"/>
      <c r="C105" s="155"/>
      <c r="D105" s="36" t="s">
        <v>99</v>
      </c>
      <c r="E105" s="37"/>
      <c r="F105" s="37"/>
      <c r="G105" s="37"/>
      <c r="H105" s="37"/>
      <c r="I105" s="37"/>
      <c r="J105" s="156">
        <f>J494</f>
        <v>0</v>
      </c>
      <c r="L105" s="35"/>
    </row>
    <row r="106" spans="2:12" s="34" customFormat="1" ht="19.9" customHeight="1">
      <c r="B106" s="154"/>
      <c r="C106" s="155"/>
      <c r="D106" s="36" t="s">
        <v>100</v>
      </c>
      <c r="E106" s="37"/>
      <c r="F106" s="37"/>
      <c r="G106" s="37"/>
      <c r="H106" s="37"/>
      <c r="I106" s="37"/>
      <c r="J106" s="156">
        <f>J498</f>
        <v>0</v>
      </c>
      <c r="L106" s="35"/>
    </row>
    <row r="107" spans="1:31" s="11" customFormat="1" ht="21.75" customHeight="1">
      <c r="A107" s="8"/>
      <c r="B107" s="120"/>
      <c r="C107" s="108"/>
      <c r="D107" s="108"/>
      <c r="E107" s="108"/>
      <c r="F107" s="108"/>
      <c r="G107" s="108"/>
      <c r="H107" s="108"/>
      <c r="I107" s="108"/>
      <c r="J107" s="121"/>
      <c r="K107" s="8"/>
      <c r="L107" s="10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</row>
    <row r="108" spans="1:31" s="11" customFormat="1" ht="6.95" customHeight="1">
      <c r="A108" s="8"/>
      <c r="B108" s="143"/>
      <c r="C108" s="28"/>
      <c r="D108" s="28"/>
      <c r="E108" s="28"/>
      <c r="F108" s="28"/>
      <c r="G108" s="28"/>
      <c r="H108" s="28"/>
      <c r="I108" s="28"/>
      <c r="J108" s="144"/>
      <c r="K108" s="28"/>
      <c r="L108" s="10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</row>
    <row r="109" spans="2:10" ht="12">
      <c r="B109" s="114"/>
      <c r="C109" s="115"/>
      <c r="D109" s="115"/>
      <c r="E109" s="115"/>
      <c r="F109" s="115"/>
      <c r="G109" s="115"/>
      <c r="H109" s="115"/>
      <c r="I109" s="115"/>
      <c r="J109" s="117"/>
    </row>
    <row r="110" spans="2:10" ht="12">
      <c r="B110" s="114"/>
      <c r="C110" s="115"/>
      <c r="D110" s="115"/>
      <c r="E110" s="115"/>
      <c r="F110" s="115"/>
      <c r="G110" s="115"/>
      <c r="H110" s="115"/>
      <c r="I110" s="115"/>
      <c r="J110" s="117"/>
    </row>
    <row r="111" spans="2:10" ht="12">
      <c r="B111" s="114"/>
      <c r="C111" s="115"/>
      <c r="D111" s="115"/>
      <c r="E111" s="115"/>
      <c r="F111" s="115"/>
      <c r="G111" s="115"/>
      <c r="H111" s="115"/>
      <c r="I111" s="115"/>
      <c r="J111" s="117"/>
    </row>
    <row r="112" spans="1:31" s="11" customFormat="1" ht="6.95" customHeight="1">
      <c r="A112" s="8"/>
      <c r="B112" s="145"/>
      <c r="C112" s="29"/>
      <c r="D112" s="29"/>
      <c r="E112" s="29"/>
      <c r="F112" s="29"/>
      <c r="G112" s="29"/>
      <c r="H112" s="29"/>
      <c r="I112" s="29"/>
      <c r="J112" s="146"/>
      <c r="K112" s="29"/>
      <c r="L112" s="10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</row>
    <row r="113" spans="1:31" s="11" customFormat="1" ht="24.95" customHeight="1">
      <c r="A113" s="8"/>
      <c r="B113" s="120"/>
      <c r="C113" s="116" t="s">
        <v>101</v>
      </c>
      <c r="D113" s="108"/>
      <c r="E113" s="108"/>
      <c r="F113" s="108"/>
      <c r="G113" s="108"/>
      <c r="H113" s="108"/>
      <c r="I113" s="108"/>
      <c r="J113" s="121"/>
      <c r="K113" s="8"/>
      <c r="L113" s="10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</row>
    <row r="114" spans="1:31" s="11" customFormat="1" ht="6.95" customHeight="1">
      <c r="A114" s="8"/>
      <c r="B114" s="120"/>
      <c r="C114" s="108"/>
      <c r="D114" s="108"/>
      <c r="E114" s="108"/>
      <c r="F114" s="108"/>
      <c r="G114" s="108"/>
      <c r="H114" s="108"/>
      <c r="I114" s="108"/>
      <c r="J114" s="121"/>
      <c r="K114" s="8"/>
      <c r="L114" s="10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</row>
    <row r="115" spans="1:31" s="11" customFormat="1" ht="12" customHeight="1">
      <c r="A115" s="8"/>
      <c r="B115" s="120"/>
      <c r="C115" s="118" t="s">
        <v>14</v>
      </c>
      <c r="D115" s="108"/>
      <c r="E115" s="108"/>
      <c r="F115" s="108"/>
      <c r="G115" s="108"/>
      <c r="H115" s="108"/>
      <c r="I115" s="108"/>
      <c r="J115" s="121"/>
      <c r="K115" s="8"/>
      <c r="L115" s="10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</row>
    <row r="116" spans="1:31" s="11" customFormat="1" ht="16.5" customHeight="1">
      <c r="A116" s="8"/>
      <c r="B116" s="120"/>
      <c r="C116" s="108"/>
      <c r="D116" s="108"/>
      <c r="E116" s="303" t="str">
        <f>E7</f>
        <v>Úprava okolí Veseckého rybníku</v>
      </c>
      <c r="F116" s="304"/>
      <c r="G116" s="304"/>
      <c r="H116" s="304"/>
      <c r="I116" s="108"/>
      <c r="J116" s="121"/>
      <c r="K116" s="8"/>
      <c r="L116" s="10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</row>
    <row r="117" spans="1:31" s="11" customFormat="1" ht="12" customHeight="1">
      <c r="A117" s="8"/>
      <c r="B117" s="120"/>
      <c r="C117" s="118" t="s">
        <v>84</v>
      </c>
      <c r="D117" s="108"/>
      <c r="E117" s="108"/>
      <c r="F117" s="108"/>
      <c r="G117" s="108"/>
      <c r="H117" s="108"/>
      <c r="I117" s="108"/>
      <c r="J117" s="121"/>
      <c r="K117" s="8"/>
      <c r="L117" s="10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</row>
    <row r="118" spans="1:31" s="11" customFormat="1" ht="16.5" customHeight="1">
      <c r="A118" s="8"/>
      <c r="B118" s="120"/>
      <c r="C118" s="108"/>
      <c r="D118" s="108"/>
      <c r="E118" s="270" t="str">
        <f>E9</f>
        <v>001.1 - Úprava okolí Veseckého rybníku 2021</v>
      </c>
      <c r="F118" s="302"/>
      <c r="G118" s="302"/>
      <c r="H118" s="302"/>
      <c r="I118" s="108"/>
      <c r="J118" s="121"/>
      <c r="K118" s="8"/>
      <c r="L118" s="10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</row>
    <row r="119" spans="1:31" s="11" customFormat="1" ht="6.95" customHeight="1">
      <c r="A119" s="8"/>
      <c r="B119" s="120"/>
      <c r="C119" s="108"/>
      <c r="D119" s="108"/>
      <c r="E119" s="108"/>
      <c r="F119" s="108"/>
      <c r="G119" s="108"/>
      <c r="H119" s="108"/>
      <c r="I119" s="108"/>
      <c r="J119" s="121"/>
      <c r="K119" s="8"/>
      <c r="L119" s="10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</row>
    <row r="120" spans="1:31" s="11" customFormat="1" ht="12" customHeight="1">
      <c r="A120" s="8"/>
      <c r="B120" s="120"/>
      <c r="C120" s="118" t="s">
        <v>18</v>
      </c>
      <c r="D120" s="108"/>
      <c r="E120" s="108"/>
      <c r="F120" s="122" t="str">
        <f>F12</f>
        <v>k.ú. Vesec u Liberce, Liberec</v>
      </c>
      <c r="G120" s="108"/>
      <c r="H120" s="108"/>
      <c r="I120" s="118" t="s">
        <v>20</v>
      </c>
      <c r="J120" s="124" t="str">
        <f>IF(J12="","",J12)</f>
        <v/>
      </c>
      <c r="K120" s="8"/>
      <c r="L120" s="10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</row>
    <row r="121" spans="1:31" s="11" customFormat="1" ht="6.95" customHeight="1">
      <c r="A121" s="8"/>
      <c r="B121" s="120"/>
      <c r="C121" s="108"/>
      <c r="D121" s="108"/>
      <c r="E121" s="108"/>
      <c r="F121" s="108"/>
      <c r="G121" s="108"/>
      <c r="H121" s="108"/>
      <c r="I121" s="108"/>
      <c r="J121" s="121"/>
      <c r="K121" s="8"/>
      <c r="L121" s="10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</row>
    <row r="122" spans="1:31" s="11" customFormat="1" ht="15.2" customHeight="1">
      <c r="A122" s="8"/>
      <c r="B122" s="120"/>
      <c r="C122" s="118" t="s">
        <v>21</v>
      </c>
      <c r="D122" s="108"/>
      <c r="E122" s="108"/>
      <c r="F122" s="122" t="str">
        <f>E15</f>
        <v>Statutární město Liberec</v>
      </c>
      <c r="G122" s="108"/>
      <c r="H122" s="108"/>
      <c r="I122" s="118" t="s">
        <v>27</v>
      </c>
      <c r="J122" s="147" t="str">
        <f>E21</f>
        <v>MgA. Jakub Chuchlík</v>
      </c>
      <c r="K122" s="8"/>
      <c r="L122" s="10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</row>
    <row r="123" spans="1:31" s="11" customFormat="1" ht="15.2" customHeight="1">
      <c r="A123" s="8"/>
      <c r="B123" s="120"/>
      <c r="C123" s="118" t="s">
        <v>25</v>
      </c>
      <c r="D123" s="108"/>
      <c r="E123" s="108"/>
      <c r="F123" s="122" t="str">
        <f>IF(E18="","",E18)</f>
        <v/>
      </c>
      <c r="G123" s="108"/>
      <c r="H123" s="108"/>
      <c r="I123" s="118" t="s">
        <v>30</v>
      </c>
      <c r="J123" s="147" t="str">
        <f>E24</f>
        <v xml:space="preserve"> </v>
      </c>
      <c r="K123" s="8"/>
      <c r="L123" s="10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</row>
    <row r="124" spans="1:31" s="11" customFormat="1" ht="10.35" customHeight="1">
      <c r="A124" s="8"/>
      <c r="B124" s="120"/>
      <c r="C124" s="108"/>
      <c r="D124" s="108"/>
      <c r="E124" s="108"/>
      <c r="F124" s="108"/>
      <c r="G124" s="108"/>
      <c r="H124" s="108"/>
      <c r="I124" s="108"/>
      <c r="J124" s="121"/>
      <c r="K124" s="8"/>
      <c r="L124" s="10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</row>
    <row r="125" spans="1:31" s="46" customFormat="1" ht="29.25" customHeight="1">
      <c r="A125" s="38"/>
      <c r="B125" s="157"/>
      <c r="C125" s="39" t="s">
        <v>102</v>
      </c>
      <c r="D125" s="40" t="s">
        <v>57</v>
      </c>
      <c r="E125" s="40" t="s">
        <v>53</v>
      </c>
      <c r="F125" s="40" t="s">
        <v>54</v>
      </c>
      <c r="G125" s="40" t="s">
        <v>103</v>
      </c>
      <c r="H125" s="40" t="s">
        <v>104</v>
      </c>
      <c r="I125" s="40" t="s">
        <v>105</v>
      </c>
      <c r="J125" s="158" t="s">
        <v>88</v>
      </c>
      <c r="K125" s="41" t="s">
        <v>106</v>
      </c>
      <c r="L125" s="42"/>
      <c r="M125" s="43" t="s">
        <v>1</v>
      </c>
      <c r="N125" s="44" t="s">
        <v>36</v>
      </c>
      <c r="O125" s="44" t="s">
        <v>107</v>
      </c>
      <c r="P125" s="44" t="s">
        <v>108</v>
      </c>
      <c r="Q125" s="44" t="s">
        <v>109</v>
      </c>
      <c r="R125" s="44" t="s">
        <v>110</v>
      </c>
      <c r="S125" s="44" t="s">
        <v>111</v>
      </c>
      <c r="T125" s="45" t="s">
        <v>112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63" s="11" customFormat="1" ht="22.9" customHeight="1">
      <c r="A126" s="8"/>
      <c r="B126" s="120"/>
      <c r="C126" s="159" t="s">
        <v>113</v>
      </c>
      <c r="D126" s="108"/>
      <c r="E126" s="108"/>
      <c r="F126" s="108"/>
      <c r="G126" s="108"/>
      <c r="H126" s="108"/>
      <c r="I126" s="108"/>
      <c r="J126" s="160">
        <f>BK126</f>
        <v>0</v>
      </c>
      <c r="K126" s="8"/>
      <c r="L126" s="9"/>
      <c r="M126" s="47"/>
      <c r="N126" s="48"/>
      <c r="O126" s="15"/>
      <c r="P126" s="49">
        <f>P127+P493</f>
        <v>338.62681399999997</v>
      </c>
      <c r="Q126" s="15"/>
      <c r="R126" s="49">
        <f>R127+R493</f>
        <v>120.26850637000001</v>
      </c>
      <c r="S126" s="15"/>
      <c r="T126" s="50">
        <f>T127+T493</f>
        <v>0</v>
      </c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T126" s="4" t="s">
        <v>71</v>
      </c>
      <c r="AU126" s="4" t="s">
        <v>90</v>
      </c>
      <c r="BK126" s="51">
        <f>BK127+BK493</f>
        <v>0</v>
      </c>
    </row>
    <row r="127" spans="2:63" s="52" customFormat="1" ht="25.9" customHeight="1">
      <c r="B127" s="161"/>
      <c r="C127" s="56"/>
      <c r="D127" s="162" t="s">
        <v>71</v>
      </c>
      <c r="E127" s="163" t="s">
        <v>114</v>
      </c>
      <c r="F127" s="163" t="s">
        <v>115</v>
      </c>
      <c r="G127" s="56"/>
      <c r="H127" s="56"/>
      <c r="I127" s="56"/>
      <c r="J127" s="164">
        <f>BK127</f>
        <v>0</v>
      </c>
      <c r="L127" s="53"/>
      <c r="M127" s="55"/>
      <c r="N127" s="56"/>
      <c r="O127" s="56"/>
      <c r="P127" s="57">
        <f>P128+P159+P209+P214+P237+P488</f>
        <v>338.62681399999997</v>
      </c>
      <c r="Q127" s="56"/>
      <c r="R127" s="57">
        <f>R128+R159+R209+R214+R237+R488</f>
        <v>120.26850637000001</v>
      </c>
      <c r="S127" s="56"/>
      <c r="T127" s="58">
        <f>T128+T159+T209+T214+T237+T488</f>
        <v>0</v>
      </c>
      <c r="AR127" s="54" t="s">
        <v>80</v>
      </c>
      <c r="AT127" s="59" t="s">
        <v>71</v>
      </c>
      <c r="AU127" s="59" t="s">
        <v>72</v>
      </c>
      <c r="AY127" s="54" t="s">
        <v>116</v>
      </c>
      <c r="BK127" s="60">
        <f>BK128+BK159+BK209+BK214+BK237+BK488</f>
        <v>0</v>
      </c>
    </row>
    <row r="128" spans="2:63" s="52" customFormat="1" ht="22.9" customHeight="1">
      <c r="B128" s="161"/>
      <c r="C128" s="56"/>
      <c r="D128" s="162" t="s">
        <v>71</v>
      </c>
      <c r="E128" s="165" t="s">
        <v>80</v>
      </c>
      <c r="F128" s="165" t="s">
        <v>117</v>
      </c>
      <c r="G128" s="56"/>
      <c r="H128" s="56"/>
      <c r="I128" s="56"/>
      <c r="J128" s="166">
        <f>BK128</f>
        <v>0</v>
      </c>
      <c r="L128" s="53"/>
      <c r="M128" s="55"/>
      <c r="N128" s="56"/>
      <c r="O128" s="56"/>
      <c r="P128" s="57">
        <f>SUM(P129:P158)</f>
        <v>79.68655600000001</v>
      </c>
      <c r="Q128" s="56"/>
      <c r="R128" s="57">
        <f>SUM(R129:R158)</f>
        <v>0</v>
      </c>
      <c r="S128" s="56"/>
      <c r="T128" s="58">
        <f>SUM(T129:T158)</f>
        <v>0</v>
      </c>
      <c r="AR128" s="54" t="s">
        <v>80</v>
      </c>
      <c r="AT128" s="59" t="s">
        <v>71</v>
      </c>
      <c r="AU128" s="59" t="s">
        <v>80</v>
      </c>
      <c r="AY128" s="54" t="s">
        <v>116</v>
      </c>
      <c r="BK128" s="60">
        <f>SUM(BK129:BK158)</f>
        <v>0</v>
      </c>
    </row>
    <row r="129" spans="1:65" s="11" customFormat="1" ht="24.2" customHeight="1">
      <c r="A129" s="8"/>
      <c r="B129" s="120"/>
      <c r="C129" s="61" t="s">
        <v>80</v>
      </c>
      <c r="D129" s="61" t="s">
        <v>118</v>
      </c>
      <c r="E129" s="62" t="s">
        <v>119</v>
      </c>
      <c r="F129" s="63" t="s">
        <v>120</v>
      </c>
      <c r="G129" s="64" t="s">
        <v>121</v>
      </c>
      <c r="H129" s="65">
        <v>6.997</v>
      </c>
      <c r="I129" s="2"/>
      <c r="J129" s="167">
        <f>ROUND(I129*H129,2)</f>
        <v>0</v>
      </c>
      <c r="K129" s="109"/>
      <c r="L129" s="9"/>
      <c r="M129" s="66" t="s">
        <v>1</v>
      </c>
      <c r="N129" s="67" t="s">
        <v>37</v>
      </c>
      <c r="O129" s="68">
        <v>3.148</v>
      </c>
      <c r="P129" s="68">
        <f>O129*H129</f>
        <v>22.026556</v>
      </c>
      <c r="Q129" s="68">
        <v>0</v>
      </c>
      <c r="R129" s="68">
        <f>Q129*H129</f>
        <v>0</v>
      </c>
      <c r="S129" s="68">
        <v>0</v>
      </c>
      <c r="T129" s="69">
        <f>S129*H129</f>
        <v>0</v>
      </c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R129" s="70" t="s">
        <v>122</v>
      </c>
      <c r="AT129" s="70" t="s">
        <v>118</v>
      </c>
      <c r="AU129" s="70" t="s">
        <v>82</v>
      </c>
      <c r="AY129" s="4" t="s">
        <v>116</v>
      </c>
      <c r="BE129" s="71">
        <f>IF(N129="základní",J129,0)</f>
        <v>0</v>
      </c>
      <c r="BF129" s="71">
        <f>IF(N129="snížená",J129,0)</f>
        <v>0</v>
      </c>
      <c r="BG129" s="71">
        <f>IF(N129="zákl. přenesená",J129,0)</f>
        <v>0</v>
      </c>
      <c r="BH129" s="71">
        <f>IF(N129="sníž. přenesená",J129,0)</f>
        <v>0</v>
      </c>
      <c r="BI129" s="71">
        <f>IF(N129="nulová",J129,0)</f>
        <v>0</v>
      </c>
      <c r="BJ129" s="4" t="s">
        <v>80</v>
      </c>
      <c r="BK129" s="71">
        <f>ROUND(I129*H129,2)</f>
        <v>0</v>
      </c>
      <c r="BL129" s="4" t="s">
        <v>122</v>
      </c>
      <c r="BM129" s="70" t="s">
        <v>123</v>
      </c>
    </row>
    <row r="130" spans="2:51" s="72" customFormat="1" ht="12">
      <c r="B130" s="168"/>
      <c r="C130" s="76"/>
      <c r="D130" s="169" t="s">
        <v>124</v>
      </c>
      <c r="E130" s="170" t="s">
        <v>1</v>
      </c>
      <c r="F130" s="171" t="s">
        <v>125</v>
      </c>
      <c r="G130" s="76"/>
      <c r="H130" s="170" t="s">
        <v>1</v>
      </c>
      <c r="I130" s="76"/>
      <c r="J130" s="172"/>
      <c r="L130" s="73"/>
      <c r="M130" s="75"/>
      <c r="N130" s="76"/>
      <c r="O130" s="76"/>
      <c r="P130" s="76"/>
      <c r="Q130" s="76"/>
      <c r="R130" s="76"/>
      <c r="S130" s="76"/>
      <c r="T130" s="77"/>
      <c r="AT130" s="74" t="s">
        <v>124</v>
      </c>
      <c r="AU130" s="74" t="s">
        <v>82</v>
      </c>
      <c r="AV130" s="72" t="s">
        <v>80</v>
      </c>
      <c r="AW130" s="72" t="s">
        <v>29</v>
      </c>
      <c r="AX130" s="72" t="s">
        <v>72</v>
      </c>
      <c r="AY130" s="74" t="s">
        <v>116</v>
      </c>
    </row>
    <row r="131" spans="2:51" s="72" customFormat="1" ht="12">
      <c r="B131" s="168"/>
      <c r="C131" s="76"/>
      <c r="D131" s="169" t="s">
        <v>124</v>
      </c>
      <c r="E131" s="170" t="s">
        <v>1</v>
      </c>
      <c r="F131" s="171" t="s">
        <v>126</v>
      </c>
      <c r="G131" s="76"/>
      <c r="H131" s="170" t="s">
        <v>1</v>
      </c>
      <c r="I131" s="76"/>
      <c r="J131" s="172"/>
      <c r="L131" s="73"/>
      <c r="M131" s="75"/>
      <c r="N131" s="76"/>
      <c r="O131" s="76"/>
      <c r="P131" s="76"/>
      <c r="Q131" s="76"/>
      <c r="R131" s="76"/>
      <c r="S131" s="76"/>
      <c r="T131" s="77"/>
      <c r="AT131" s="74" t="s">
        <v>124</v>
      </c>
      <c r="AU131" s="74" t="s">
        <v>82</v>
      </c>
      <c r="AV131" s="72" t="s">
        <v>80</v>
      </c>
      <c r="AW131" s="72" t="s">
        <v>29</v>
      </c>
      <c r="AX131" s="72" t="s">
        <v>72</v>
      </c>
      <c r="AY131" s="74" t="s">
        <v>116</v>
      </c>
    </row>
    <row r="132" spans="2:51" s="78" customFormat="1" ht="12">
      <c r="B132" s="173"/>
      <c r="C132" s="82"/>
      <c r="D132" s="169" t="s">
        <v>124</v>
      </c>
      <c r="E132" s="174" t="s">
        <v>1</v>
      </c>
      <c r="F132" s="175" t="s">
        <v>127</v>
      </c>
      <c r="G132" s="82"/>
      <c r="H132" s="176">
        <v>2.954</v>
      </c>
      <c r="I132" s="82"/>
      <c r="J132" s="177"/>
      <c r="L132" s="79"/>
      <c r="M132" s="81"/>
      <c r="N132" s="82"/>
      <c r="O132" s="82"/>
      <c r="P132" s="82"/>
      <c r="Q132" s="82"/>
      <c r="R132" s="82"/>
      <c r="S132" s="82"/>
      <c r="T132" s="83"/>
      <c r="AT132" s="80" t="s">
        <v>124</v>
      </c>
      <c r="AU132" s="80" t="s">
        <v>82</v>
      </c>
      <c r="AV132" s="78" t="s">
        <v>82</v>
      </c>
      <c r="AW132" s="78" t="s">
        <v>29</v>
      </c>
      <c r="AX132" s="78" t="s">
        <v>72</v>
      </c>
      <c r="AY132" s="80" t="s">
        <v>116</v>
      </c>
    </row>
    <row r="133" spans="2:51" s="72" customFormat="1" ht="12">
      <c r="B133" s="168"/>
      <c r="C133" s="76"/>
      <c r="D133" s="169" t="s">
        <v>124</v>
      </c>
      <c r="E133" s="170" t="s">
        <v>1</v>
      </c>
      <c r="F133" s="171" t="s">
        <v>128</v>
      </c>
      <c r="G133" s="76"/>
      <c r="H133" s="170" t="s">
        <v>1</v>
      </c>
      <c r="I133" s="76"/>
      <c r="J133" s="172"/>
      <c r="L133" s="73"/>
      <c r="M133" s="75"/>
      <c r="N133" s="76"/>
      <c r="O133" s="76"/>
      <c r="P133" s="76"/>
      <c r="Q133" s="76"/>
      <c r="R133" s="76"/>
      <c r="S133" s="76"/>
      <c r="T133" s="77"/>
      <c r="AT133" s="74" t="s">
        <v>124</v>
      </c>
      <c r="AU133" s="74" t="s">
        <v>82</v>
      </c>
      <c r="AV133" s="72" t="s">
        <v>80</v>
      </c>
      <c r="AW133" s="72" t="s">
        <v>29</v>
      </c>
      <c r="AX133" s="72" t="s">
        <v>72</v>
      </c>
      <c r="AY133" s="74" t="s">
        <v>116</v>
      </c>
    </row>
    <row r="134" spans="2:51" s="78" customFormat="1" ht="12">
      <c r="B134" s="173"/>
      <c r="C134" s="82"/>
      <c r="D134" s="169" t="s">
        <v>124</v>
      </c>
      <c r="E134" s="174" t="s">
        <v>1</v>
      </c>
      <c r="F134" s="175" t="s">
        <v>129</v>
      </c>
      <c r="G134" s="82"/>
      <c r="H134" s="176">
        <v>1.265</v>
      </c>
      <c r="I134" s="82"/>
      <c r="J134" s="177"/>
      <c r="L134" s="79"/>
      <c r="M134" s="81"/>
      <c r="N134" s="82"/>
      <c r="O134" s="82"/>
      <c r="P134" s="82"/>
      <c r="Q134" s="82"/>
      <c r="R134" s="82"/>
      <c r="S134" s="82"/>
      <c r="T134" s="83"/>
      <c r="AT134" s="80" t="s">
        <v>124</v>
      </c>
      <c r="AU134" s="80" t="s">
        <v>82</v>
      </c>
      <c r="AV134" s="78" t="s">
        <v>82</v>
      </c>
      <c r="AW134" s="78" t="s">
        <v>29</v>
      </c>
      <c r="AX134" s="78" t="s">
        <v>72</v>
      </c>
      <c r="AY134" s="80" t="s">
        <v>116</v>
      </c>
    </row>
    <row r="135" spans="2:51" s="72" customFormat="1" ht="12">
      <c r="B135" s="168"/>
      <c r="C135" s="76"/>
      <c r="D135" s="169" t="s">
        <v>124</v>
      </c>
      <c r="E135" s="170" t="s">
        <v>1</v>
      </c>
      <c r="F135" s="171" t="s">
        <v>130</v>
      </c>
      <c r="G135" s="76"/>
      <c r="H135" s="170" t="s">
        <v>1</v>
      </c>
      <c r="I135" s="76"/>
      <c r="J135" s="172"/>
      <c r="L135" s="73"/>
      <c r="M135" s="75"/>
      <c r="N135" s="76"/>
      <c r="O135" s="76"/>
      <c r="P135" s="76"/>
      <c r="Q135" s="76"/>
      <c r="R135" s="76"/>
      <c r="S135" s="76"/>
      <c r="T135" s="77"/>
      <c r="AT135" s="74" t="s">
        <v>124</v>
      </c>
      <c r="AU135" s="74" t="s">
        <v>82</v>
      </c>
      <c r="AV135" s="72" t="s">
        <v>80</v>
      </c>
      <c r="AW135" s="72" t="s">
        <v>29</v>
      </c>
      <c r="AX135" s="72" t="s">
        <v>72</v>
      </c>
      <c r="AY135" s="74" t="s">
        <v>116</v>
      </c>
    </row>
    <row r="136" spans="2:51" s="78" customFormat="1" ht="12">
      <c r="B136" s="173"/>
      <c r="C136" s="82"/>
      <c r="D136" s="169" t="s">
        <v>124</v>
      </c>
      <c r="E136" s="174" t="s">
        <v>1</v>
      </c>
      <c r="F136" s="175" t="s">
        <v>131</v>
      </c>
      <c r="G136" s="82"/>
      <c r="H136" s="176">
        <v>1.76</v>
      </c>
      <c r="I136" s="82"/>
      <c r="J136" s="177"/>
      <c r="L136" s="79"/>
      <c r="M136" s="81"/>
      <c r="N136" s="82"/>
      <c r="O136" s="82"/>
      <c r="P136" s="82"/>
      <c r="Q136" s="82"/>
      <c r="R136" s="82"/>
      <c r="S136" s="82"/>
      <c r="T136" s="83"/>
      <c r="AT136" s="80" t="s">
        <v>124</v>
      </c>
      <c r="AU136" s="80" t="s">
        <v>82</v>
      </c>
      <c r="AV136" s="78" t="s">
        <v>82</v>
      </c>
      <c r="AW136" s="78" t="s">
        <v>29</v>
      </c>
      <c r="AX136" s="78" t="s">
        <v>72</v>
      </c>
      <c r="AY136" s="80" t="s">
        <v>116</v>
      </c>
    </row>
    <row r="137" spans="2:51" s="72" customFormat="1" ht="12">
      <c r="B137" s="168"/>
      <c r="C137" s="76"/>
      <c r="D137" s="169" t="s">
        <v>124</v>
      </c>
      <c r="E137" s="170" t="s">
        <v>1</v>
      </c>
      <c r="F137" s="171" t="s">
        <v>132</v>
      </c>
      <c r="G137" s="76"/>
      <c r="H137" s="170" t="s">
        <v>1</v>
      </c>
      <c r="I137" s="76"/>
      <c r="J137" s="172"/>
      <c r="L137" s="73"/>
      <c r="M137" s="75"/>
      <c r="N137" s="76"/>
      <c r="O137" s="76"/>
      <c r="P137" s="76"/>
      <c r="Q137" s="76"/>
      <c r="R137" s="76"/>
      <c r="S137" s="76"/>
      <c r="T137" s="77"/>
      <c r="AT137" s="74" t="s">
        <v>124</v>
      </c>
      <c r="AU137" s="74" t="s">
        <v>82</v>
      </c>
      <c r="AV137" s="72" t="s">
        <v>80</v>
      </c>
      <c r="AW137" s="72" t="s">
        <v>29</v>
      </c>
      <c r="AX137" s="72" t="s">
        <v>72</v>
      </c>
      <c r="AY137" s="74" t="s">
        <v>116</v>
      </c>
    </row>
    <row r="138" spans="2:51" s="78" customFormat="1" ht="12">
      <c r="B138" s="173"/>
      <c r="C138" s="82"/>
      <c r="D138" s="169" t="s">
        <v>124</v>
      </c>
      <c r="E138" s="174" t="s">
        <v>1</v>
      </c>
      <c r="F138" s="175" t="s">
        <v>133</v>
      </c>
      <c r="G138" s="82"/>
      <c r="H138" s="176">
        <v>1.018</v>
      </c>
      <c r="I138" s="82"/>
      <c r="J138" s="177"/>
      <c r="L138" s="79"/>
      <c r="M138" s="81"/>
      <c r="N138" s="82"/>
      <c r="O138" s="82"/>
      <c r="P138" s="82"/>
      <c r="Q138" s="82"/>
      <c r="R138" s="82"/>
      <c r="S138" s="82"/>
      <c r="T138" s="83"/>
      <c r="AT138" s="80" t="s">
        <v>124</v>
      </c>
      <c r="AU138" s="80" t="s">
        <v>82</v>
      </c>
      <c r="AV138" s="78" t="s">
        <v>82</v>
      </c>
      <c r="AW138" s="78" t="s">
        <v>29</v>
      </c>
      <c r="AX138" s="78" t="s">
        <v>72</v>
      </c>
      <c r="AY138" s="80" t="s">
        <v>116</v>
      </c>
    </row>
    <row r="139" spans="2:51" s="84" customFormat="1" ht="12">
      <c r="B139" s="178"/>
      <c r="C139" s="88"/>
      <c r="D139" s="169" t="s">
        <v>124</v>
      </c>
      <c r="E139" s="179" t="s">
        <v>1</v>
      </c>
      <c r="F139" s="180" t="s">
        <v>134</v>
      </c>
      <c r="G139" s="88"/>
      <c r="H139" s="181">
        <v>6.997</v>
      </c>
      <c r="I139" s="88"/>
      <c r="J139" s="182"/>
      <c r="L139" s="85"/>
      <c r="M139" s="87"/>
      <c r="N139" s="88"/>
      <c r="O139" s="88"/>
      <c r="P139" s="88"/>
      <c r="Q139" s="88"/>
      <c r="R139" s="88"/>
      <c r="S139" s="88"/>
      <c r="T139" s="89"/>
      <c r="AT139" s="86" t="s">
        <v>124</v>
      </c>
      <c r="AU139" s="86" t="s">
        <v>82</v>
      </c>
      <c r="AV139" s="84" t="s">
        <v>122</v>
      </c>
      <c r="AW139" s="84" t="s">
        <v>29</v>
      </c>
      <c r="AX139" s="84" t="s">
        <v>80</v>
      </c>
      <c r="AY139" s="86" t="s">
        <v>116</v>
      </c>
    </row>
    <row r="140" spans="1:65" s="11" customFormat="1" ht="24.2" customHeight="1">
      <c r="A140" s="8"/>
      <c r="B140" s="120"/>
      <c r="C140" s="61" t="s">
        <v>82</v>
      </c>
      <c r="D140" s="61" t="s">
        <v>118</v>
      </c>
      <c r="E140" s="62" t="s">
        <v>135</v>
      </c>
      <c r="F140" s="63" t="s">
        <v>136</v>
      </c>
      <c r="G140" s="64" t="s">
        <v>121</v>
      </c>
      <c r="H140" s="65">
        <v>9.288</v>
      </c>
      <c r="I140" s="2"/>
      <c r="J140" s="167">
        <f>ROUND(I140*H140,2)</f>
        <v>0</v>
      </c>
      <c r="K140" s="109"/>
      <c r="L140" s="9"/>
      <c r="M140" s="66" t="s">
        <v>1</v>
      </c>
      <c r="N140" s="67" t="s">
        <v>37</v>
      </c>
      <c r="O140" s="68">
        <v>3.613</v>
      </c>
      <c r="P140" s="68">
        <f>O140*H140</f>
        <v>33.557544</v>
      </c>
      <c r="Q140" s="68">
        <v>0</v>
      </c>
      <c r="R140" s="68">
        <f>Q140*H140</f>
        <v>0</v>
      </c>
      <c r="S140" s="68">
        <v>0</v>
      </c>
      <c r="T140" s="69">
        <f>S140*H140</f>
        <v>0</v>
      </c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R140" s="70" t="s">
        <v>122</v>
      </c>
      <c r="AT140" s="70" t="s">
        <v>118</v>
      </c>
      <c r="AU140" s="70" t="s">
        <v>82</v>
      </c>
      <c r="AY140" s="4" t="s">
        <v>116</v>
      </c>
      <c r="BE140" s="71">
        <f>IF(N140="základní",J140,0)</f>
        <v>0</v>
      </c>
      <c r="BF140" s="71">
        <f>IF(N140="snížená",J140,0)</f>
        <v>0</v>
      </c>
      <c r="BG140" s="71">
        <f>IF(N140="zákl. přenesená",J140,0)</f>
        <v>0</v>
      </c>
      <c r="BH140" s="71">
        <f>IF(N140="sníž. přenesená",J140,0)</f>
        <v>0</v>
      </c>
      <c r="BI140" s="71">
        <f>IF(N140="nulová",J140,0)</f>
        <v>0</v>
      </c>
      <c r="BJ140" s="4" t="s">
        <v>80</v>
      </c>
      <c r="BK140" s="71">
        <f>ROUND(I140*H140,2)</f>
        <v>0</v>
      </c>
      <c r="BL140" s="4" t="s">
        <v>122</v>
      </c>
      <c r="BM140" s="70" t="s">
        <v>137</v>
      </c>
    </row>
    <row r="141" spans="2:51" s="72" customFormat="1" ht="12">
      <c r="B141" s="168"/>
      <c r="C141" s="76"/>
      <c r="D141" s="169" t="s">
        <v>124</v>
      </c>
      <c r="E141" s="170" t="s">
        <v>1</v>
      </c>
      <c r="F141" s="171" t="s">
        <v>138</v>
      </c>
      <c r="G141" s="76"/>
      <c r="H141" s="170" t="s">
        <v>1</v>
      </c>
      <c r="I141" s="76"/>
      <c r="J141" s="172"/>
      <c r="L141" s="73"/>
      <c r="M141" s="75"/>
      <c r="N141" s="76"/>
      <c r="O141" s="76"/>
      <c r="P141" s="76"/>
      <c r="Q141" s="76"/>
      <c r="R141" s="76"/>
      <c r="S141" s="76"/>
      <c r="T141" s="77"/>
      <c r="AT141" s="74" t="s">
        <v>124</v>
      </c>
      <c r="AU141" s="74" t="s">
        <v>82</v>
      </c>
      <c r="AV141" s="72" t="s">
        <v>80</v>
      </c>
      <c r="AW141" s="72" t="s">
        <v>29</v>
      </c>
      <c r="AX141" s="72" t="s">
        <v>72</v>
      </c>
      <c r="AY141" s="74" t="s">
        <v>116</v>
      </c>
    </row>
    <row r="142" spans="2:51" s="78" customFormat="1" ht="12">
      <c r="B142" s="173"/>
      <c r="C142" s="82"/>
      <c r="D142" s="169" t="s">
        <v>124</v>
      </c>
      <c r="E142" s="174" t="s">
        <v>1</v>
      </c>
      <c r="F142" s="175" t="s">
        <v>139</v>
      </c>
      <c r="G142" s="82"/>
      <c r="H142" s="176">
        <v>9.288</v>
      </c>
      <c r="I142" s="82"/>
      <c r="J142" s="177"/>
      <c r="L142" s="79"/>
      <c r="M142" s="81"/>
      <c r="N142" s="82"/>
      <c r="O142" s="82"/>
      <c r="P142" s="82"/>
      <c r="Q142" s="82"/>
      <c r="R142" s="82"/>
      <c r="S142" s="82"/>
      <c r="T142" s="83"/>
      <c r="AT142" s="80" t="s">
        <v>124</v>
      </c>
      <c r="AU142" s="80" t="s">
        <v>82</v>
      </c>
      <c r="AV142" s="78" t="s">
        <v>82</v>
      </c>
      <c r="AW142" s="78" t="s">
        <v>29</v>
      </c>
      <c r="AX142" s="78" t="s">
        <v>80</v>
      </c>
      <c r="AY142" s="80" t="s">
        <v>116</v>
      </c>
    </row>
    <row r="143" spans="1:65" s="11" customFormat="1" ht="37.9" customHeight="1">
      <c r="A143" s="8"/>
      <c r="B143" s="120"/>
      <c r="C143" s="61" t="s">
        <v>140</v>
      </c>
      <c r="D143" s="61" t="s">
        <v>118</v>
      </c>
      <c r="E143" s="62" t="s">
        <v>141</v>
      </c>
      <c r="F143" s="63" t="s">
        <v>142</v>
      </c>
      <c r="G143" s="64" t="s">
        <v>121</v>
      </c>
      <c r="H143" s="65">
        <v>16.285</v>
      </c>
      <c r="I143" s="2"/>
      <c r="J143" s="167">
        <f>ROUND(I143*H143,2)</f>
        <v>0</v>
      </c>
      <c r="K143" s="109"/>
      <c r="L143" s="9"/>
      <c r="M143" s="66" t="s">
        <v>1</v>
      </c>
      <c r="N143" s="67" t="s">
        <v>37</v>
      </c>
      <c r="O143" s="68">
        <v>0.087</v>
      </c>
      <c r="P143" s="68">
        <f>O143*H143</f>
        <v>1.4167949999999998</v>
      </c>
      <c r="Q143" s="68">
        <v>0</v>
      </c>
      <c r="R143" s="68">
        <f>Q143*H143</f>
        <v>0</v>
      </c>
      <c r="S143" s="68">
        <v>0</v>
      </c>
      <c r="T143" s="69">
        <f>S143*H143</f>
        <v>0</v>
      </c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R143" s="70" t="s">
        <v>122</v>
      </c>
      <c r="AT143" s="70" t="s">
        <v>118</v>
      </c>
      <c r="AU143" s="70" t="s">
        <v>82</v>
      </c>
      <c r="AY143" s="4" t="s">
        <v>116</v>
      </c>
      <c r="BE143" s="71">
        <f>IF(N143="základní",J143,0)</f>
        <v>0</v>
      </c>
      <c r="BF143" s="71">
        <f>IF(N143="snížená",J143,0)</f>
        <v>0</v>
      </c>
      <c r="BG143" s="71">
        <f>IF(N143="zákl. přenesená",J143,0)</f>
        <v>0</v>
      </c>
      <c r="BH143" s="71">
        <f>IF(N143="sníž. přenesená",J143,0)</f>
        <v>0</v>
      </c>
      <c r="BI143" s="71">
        <f>IF(N143="nulová",J143,0)</f>
        <v>0</v>
      </c>
      <c r="BJ143" s="4" t="s">
        <v>80</v>
      </c>
      <c r="BK143" s="71">
        <f>ROUND(I143*H143,2)</f>
        <v>0</v>
      </c>
      <c r="BL143" s="4" t="s">
        <v>122</v>
      </c>
      <c r="BM143" s="70" t="s">
        <v>143</v>
      </c>
    </row>
    <row r="144" spans="1:65" s="11" customFormat="1" ht="24.2" customHeight="1">
      <c r="A144" s="8"/>
      <c r="B144" s="120"/>
      <c r="C144" s="61" t="s">
        <v>122</v>
      </c>
      <c r="D144" s="61" t="s">
        <v>118</v>
      </c>
      <c r="E144" s="62" t="s">
        <v>144</v>
      </c>
      <c r="F144" s="63" t="s">
        <v>145</v>
      </c>
      <c r="G144" s="64" t="s">
        <v>121</v>
      </c>
      <c r="H144" s="65">
        <v>16.285</v>
      </c>
      <c r="I144" s="2"/>
      <c r="J144" s="167">
        <f>ROUND(I144*H144,2)</f>
        <v>0</v>
      </c>
      <c r="K144" s="109"/>
      <c r="L144" s="9"/>
      <c r="M144" s="66" t="s">
        <v>1</v>
      </c>
      <c r="N144" s="67" t="s">
        <v>37</v>
      </c>
      <c r="O144" s="68">
        <v>1.137</v>
      </c>
      <c r="P144" s="68">
        <f>O144*H144</f>
        <v>18.516045000000002</v>
      </c>
      <c r="Q144" s="68">
        <v>0</v>
      </c>
      <c r="R144" s="68">
        <f>Q144*H144</f>
        <v>0</v>
      </c>
      <c r="S144" s="68">
        <v>0</v>
      </c>
      <c r="T144" s="69">
        <f>S144*H144</f>
        <v>0</v>
      </c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R144" s="70" t="s">
        <v>122</v>
      </c>
      <c r="AT144" s="70" t="s">
        <v>118</v>
      </c>
      <c r="AU144" s="70" t="s">
        <v>82</v>
      </c>
      <c r="AY144" s="4" t="s">
        <v>116</v>
      </c>
      <c r="BE144" s="71">
        <f>IF(N144="základní",J144,0)</f>
        <v>0</v>
      </c>
      <c r="BF144" s="71">
        <f>IF(N144="snížená",J144,0)</f>
        <v>0</v>
      </c>
      <c r="BG144" s="71">
        <f>IF(N144="zákl. přenesená",J144,0)</f>
        <v>0</v>
      </c>
      <c r="BH144" s="71">
        <f>IF(N144="sníž. přenesená",J144,0)</f>
        <v>0</v>
      </c>
      <c r="BI144" s="71">
        <f>IF(N144="nulová",J144,0)</f>
        <v>0</v>
      </c>
      <c r="BJ144" s="4" t="s">
        <v>80</v>
      </c>
      <c r="BK144" s="71">
        <f>ROUND(I144*H144,2)</f>
        <v>0</v>
      </c>
      <c r="BL144" s="4" t="s">
        <v>122</v>
      </c>
      <c r="BM144" s="70" t="s">
        <v>146</v>
      </c>
    </row>
    <row r="145" spans="2:51" s="78" customFormat="1" ht="12">
      <c r="B145" s="173"/>
      <c r="C145" s="82"/>
      <c r="D145" s="169" t="s">
        <v>124</v>
      </c>
      <c r="E145" s="174" t="s">
        <v>1</v>
      </c>
      <c r="F145" s="175" t="s">
        <v>147</v>
      </c>
      <c r="G145" s="82"/>
      <c r="H145" s="176">
        <v>16.285</v>
      </c>
      <c r="I145" s="82"/>
      <c r="J145" s="177"/>
      <c r="L145" s="79"/>
      <c r="M145" s="81"/>
      <c r="N145" s="82"/>
      <c r="O145" s="82"/>
      <c r="P145" s="82"/>
      <c r="Q145" s="82"/>
      <c r="R145" s="82"/>
      <c r="S145" s="82"/>
      <c r="T145" s="83"/>
      <c r="AT145" s="80" t="s">
        <v>124</v>
      </c>
      <c r="AU145" s="80" t="s">
        <v>82</v>
      </c>
      <c r="AV145" s="78" t="s">
        <v>82</v>
      </c>
      <c r="AW145" s="78" t="s">
        <v>29</v>
      </c>
      <c r="AX145" s="78" t="s">
        <v>80</v>
      </c>
      <c r="AY145" s="80" t="s">
        <v>116</v>
      </c>
    </row>
    <row r="146" spans="1:65" s="11" customFormat="1" ht="33" customHeight="1">
      <c r="A146" s="8"/>
      <c r="B146" s="120"/>
      <c r="C146" s="61" t="s">
        <v>148</v>
      </c>
      <c r="D146" s="61" t="s">
        <v>118</v>
      </c>
      <c r="E146" s="62" t="s">
        <v>149</v>
      </c>
      <c r="F146" s="63" t="s">
        <v>150</v>
      </c>
      <c r="G146" s="64" t="s">
        <v>151</v>
      </c>
      <c r="H146" s="65">
        <v>32.57</v>
      </c>
      <c r="I146" s="2"/>
      <c r="J146" s="167">
        <f>ROUND(I146*H146,2)</f>
        <v>0</v>
      </c>
      <c r="K146" s="109"/>
      <c r="L146" s="9"/>
      <c r="M146" s="66" t="s">
        <v>1</v>
      </c>
      <c r="N146" s="67" t="s">
        <v>37</v>
      </c>
      <c r="O146" s="68">
        <v>0</v>
      </c>
      <c r="P146" s="68">
        <f>O146*H146</f>
        <v>0</v>
      </c>
      <c r="Q146" s="68">
        <v>0</v>
      </c>
      <c r="R146" s="68">
        <f>Q146*H146</f>
        <v>0</v>
      </c>
      <c r="S146" s="68">
        <v>0</v>
      </c>
      <c r="T146" s="69">
        <f>S146*H146</f>
        <v>0</v>
      </c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R146" s="70" t="s">
        <v>122</v>
      </c>
      <c r="AT146" s="70" t="s">
        <v>118</v>
      </c>
      <c r="AU146" s="70" t="s">
        <v>82</v>
      </c>
      <c r="AY146" s="4" t="s">
        <v>116</v>
      </c>
      <c r="BE146" s="71">
        <f>IF(N146="základní",J146,0)</f>
        <v>0</v>
      </c>
      <c r="BF146" s="71">
        <f>IF(N146="snížená",J146,0)</f>
        <v>0</v>
      </c>
      <c r="BG146" s="71">
        <f>IF(N146="zákl. přenesená",J146,0)</f>
        <v>0</v>
      </c>
      <c r="BH146" s="71">
        <f>IF(N146="sníž. přenesená",J146,0)</f>
        <v>0</v>
      </c>
      <c r="BI146" s="71">
        <f>IF(N146="nulová",J146,0)</f>
        <v>0</v>
      </c>
      <c r="BJ146" s="4" t="s">
        <v>80</v>
      </c>
      <c r="BK146" s="71">
        <f>ROUND(I146*H146,2)</f>
        <v>0</v>
      </c>
      <c r="BL146" s="4" t="s">
        <v>122</v>
      </c>
      <c r="BM146" s="70" t="s">
        <v>152</v>
      </c>
    </row>
    <row r="147" spans="2:51" s="78" customFormat="1" ht="12">
      <c r="B147" s="173"/>
      <c r="C147" s="82"/>
      <c r="D147" s="169" t="s">
        <v>124</v>
      </c>
      <c r="E147" s="174" t="s">
        <v>1</v>
      </c>
      <c r="F147" s="175" t="s">
        <v>153</v>
      </c>
      <c r="G147" s="82"/>
      <c r="H147" s="176">
        <v>32.57</v>
      </c>
      <c r="I147" s="82"/>
      <c r="J147" s="177"/>
      <c r="L147" s="79"/>
      <c r="M147" s="81"/>
      <c r="N147" s="82"/>
      <c r="O147" s="82"/>
      <c r="P147" s="82"/>
      <c r="Q147" s="82"/>
      <c r="R147" s="82"/>
      <c r="S147" s="82"/>
      <c r="T147" s="83"/>
      <c r="AT147" s="80" t="s">
        <v>124</v>
      </c>
      <c r="AU147" s="80" t="s">
        <v>82</v>
      </c>
      <c r="AV147" s="78" t="s">
        <v>82</v>
      </c>
      <c r="AW147" s="78" t="s">
        <v>29</v>
      </c>
      <c r="AX147" s="78" t="s">
        <v>80</v>
      </c>
      <c r="AY147" s="80" t="s">
        <v>116</v>
      </c>
    </row>
    <row r="148" spans="1:65" s="11" customFormat="1" ht="24.2" customHeight="1">
      <c r="A148" s="8"/>
      <c r="B148" s="120"/>
      <c r="C148" s="61" t="s">
        <v>154</v>
      </c>
      <c r="D148" s="61" t="s">
        <v>118</v>
      </c>
      <c r="E148" s="62" t="s">
        <v>155</v>
      </c>
      <c r="F148" s="63" t="s">
        <v>156</v>
      </c>
      <c r="G148" s="64" t="s">
        <v>157</v>
      </c>
      <c r="H148" s="65">
        <v>27.984</v>
      </c>
      <c r="I148" s="2"/>
      <c r="J148" s="167">
        <f>ROUND(I148*H148,2)</f>
        <v>0</v>
      </c>
      <c r="K148" s="109"/>
      <c r="L148" s="9"/>
      <c r="M148" s="66" t="s">
        <v>1</v>
      </c>
      <c r="N148" s="67" t="s">
        <v>37</v>
      </c>
      <c r="O148" s="68">
        <v>0.149</v>
      </c>
      <c r="P148" s="68">
        <f>O148*H148</f>
        <v>4.169616</v>
      </c>
      <c r="Q148" s="68">
        <v>0</v>
      </c>
      <c r="R148" s="68">
        <f>Q148*H148</f>
        <v>0</v>
      </c>
      <c r="S148" s="68">
        <v>0</v>
      </c>
      <c r="T148" s="69">
        <f>S148*H148</f>
        <v>0</v>
      </c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R148" s="70" t="s">
        <v>122</v>
      </c>
      <c r="AT148" s="70" t="s">
        <v>118</v>
      </c>
      <c r="AU148" s="70" t="s">
        <v>82</v>
      </c>
      <c r="AY148" s="4" t="s">
        <v>116</v>
      </c>
      <c r="BE148" s="71">
        <f>IF(N148="základní",J148,0)</f>
        <v>0</v>
      </c>
      <c r="BF148" s="71">
        <f>IF(N148="snížená",J148,0)</f>
        <v>0</v>
      </c>
      <c r="BG148" s="71">
        <f>IF(N148="zákl. přenesená",J148,0)</f>
        <v>0</v>
      </c>
      <c r="BH148" s="71">
        <f>IF(N148="sníž. přenesená",J148,0)</f>
        <v>0</v>
      </c>
      <c r="BI148" s="71">
        <f>IF(N148="nulová",J148,0)</f>
        <v>0</v>
      </c>
      <c r="BJ148" s="4" t="s">
        <v>80</v>
      </c>
      <c r="BK148" s="71">
        <f>ROUND(I148*H148,2)</f>
        <v>0</v>
      </c>
      <c r="BL148" s="4" t="s">
        <v>122</v>
      </c>
      <c r="BM148" s="70" t="s">
        <v>158</v>
      </c>
    </row>
    <row r="149" spans="2:51" s="72" customFormat="1" ht="12">
      <c r="B149" s="168"/>
      <c r="C149" s="76"/>
      <c r="D149" s="169" t="s">
        <v>124</v>
      </c>
      <c r="E149" s="170" t="s">
        <v>1</v>
      </c>
      <c r="F149" s="171" t="s">
        <v>125</v>
      </c>
      <c r="G149" s="76"/>
      <c r="H149" s="170" t="s">
        <v>1</v>
      </c>
      <c r="I149" s="76"/>
      <c r="J149" s="172"/>
      <c r="L149" s="73"/>
      <c r="M149" s="75"/>
      <c r="N149" s="76"/>
      <c r="O149" s="76"/>
      <c r="P149" s="76"/>
      <c r="Q149" s="76"/>
      <c r="R149" s="76"/>
      <c r="S149" s="76"/>
      <c r="T149" s="77"/>
      <c r="AT149" s="74" t="s">
        <v>124</v>
      </c>
      <c r="AU149" s="74" t="s">
        <v>82</v>
      </c>
      <c r="AV149" s="72" t="s">
        <v>80</v>
      </c>
      <c r="AW149" s="72" t="s">
        <v>29</v>
      </c>
      <c r="AX149" s="72" t="s">
        <v>72</v>
      </c>
      <c r="AY149" s="74" t="s">
        <v>116</v>
      </c>
    </row>
    <row r="150" spans="2:51" s="72" customFormat="1" ht="12">
      <c r="B150" s="168"/>
      <c r="C150" s="76"/>
      <c r="D150" s="169" t="s">
        <v>124</v>
      </c>
      <c r="E150" s="170" t="s">
        <v>1</v>
      </c>
      <c r="F150" s="171" t="s">
        <v>126</v>
      </c>
      <c r="G150" s="76"/>
      <c r="H150" s="170" t="s">
        <v>1</v>
      </c>
      <c r="I150" s="76"/>
      <c r="J150" s="172"/>
      <c r="L150" s="73"/>
      <c r="M150" s="75"/>
      <c r="N150" s="76"/>
      <c r="O150" s="76"/>
      <c r="P150" s="76"/>
      <c r="Q150" s="76"/>
      <c r="R150" s="76"/>
      <c r="S150" s="76"/>
      <c r="T150" s="77"/>
      <c r="AT150" s="74" t="s">
        <v>124</v>
      </c>
      <c r="AU150" s="74" t="s">
        <v>82</v>
      </c>
      <c r="AV150" s="72" t="s">
        <v>80</v>
      </c>
      <c r="AW150" s="72" t="s">
        <v>29</v>
      </c>
      <c r="AX150" s="72" t="s">
        <v>72</v>
      </c>
      <c r="AY150" s="74" t="s">
        <v>116</v>
      </c>
    </row>
    <row r="151" spans="2:51" s="78" customFormat="1" ht="12">
      <c r="B151" s="173"/>
      <c r="C151" s="82"/>
      <c r="D151" s="169" t="s">
        <v>124</v>
      </c>
      <c r="E151" s="174" t="s">
        <v>1</v>
      </c>
      <c r="F151" s="175" t="s">
        <v>159</v>
      </c>
      <c r="G151" s="82"/>
      <c r="H151" s="176">
        <v>11.814</v>
      </c>
      <c r="I151" s="82"/>
      <c r="J151" s="177"/>
      <c r="L151" s="79"/>
      <c r="M151" s="81"/>
      <c r="N151" s="82"/>
      <c r="O151" s="82"/>
      <c r="P151" s="82"/>
      <c r="Q151" s="82"/>
      <c r="R151" s="82"/>
      <c r="S151" s="82"/>
      <c r="T151" s="83"/>
      <c r="AT151" s="80" t="s">
        <v>124</v>
      </c>
      <c r="AU151" s="80" t="s">
        <v>82</v>
      </c>
      <c r="AV151" s="78" t="s">
        <v>82</v>
      </c>
      <c r="AW151" s="78" t="s">
        <v>29</v>
      </c>
      <c r="AX151" s="78" t="s">
        <v>72</v>
      </c>
      <c r="AY151" s="80" t="s">
        <v>116</v>
      </c>
    </row>
    <row r="152" spans="2:51" s="72" customFormat="1" ht="12">
      <c r="B152" s="168"/>
      <c r="C152" s="76"/>
      <c r="D152" s="169" t="s">
        <v>124</v>
      </c>
      <c r="E152" s="170" t="s">
        <v>1</v>
      </c>
      <c r="F152" s="171" t="s">
        <v>128</v>
      </c>
      <c r="G152" s="76"/>
      <c r="H152" s="170" t="s">
        <v>1</v>
      </c>
      <c r="I152" s="76"/>
      <c r="J152" s="172"/>
      <c r="L152" s="73"/>
      <c r="M152" s="75"/>
      <c r="N152" s="76"/>
      <c r="O152" s="76"/>
      <c r="P152" s="76"/>
      <c r="Q152" s="76"/>
      <c r="R152" s="76"/>
      <c r="S152" s="76"/>
      <c r="T152" s="77"/>
      <c r="AT152" s="74" t="s">
        <v>124</v>
      </c>
      <c r="AU152" s="74" t="s">
        <v>82</v>
      </c>
      <c r="AV152" s="72" t="s">
        <v>80</v>
      </c>
      <c r="AW152" s="72" t="s">
        <v>29</v>
      </c>
      <c r="AX152" s="72" t="s">
        <v>72</v>
      </c>
      <c r="AY152" s="74" t="s">
        <v>116</v>
      </c>
    </row>
    <row r="153" spans="2:51" s="78" customFormat="1" ht="12">
      <c r="B153" s="173"/>
      <c r="C153" s="82"/>
      <c r="D153" s="169" t="s">
        <v>124</v>
      </c>
      <c r="E153" s="174" t="s">
        <v>1</v>
      </c>
      <c r="F153" s="175" t="s">
        <v>160</v>
      </c>
      <c r="G153" s="82"/>
      <c r="H153" s="176">
        <v>5.06</v>
      </c>
      <c r="I153" s="82"/>
      <c r="J153" s="177"/>
      <c r="L153" s="79"/>
      <c r="M153" s="81"/>
      <c r="N153" s="82"/>
      <c r="O153" s="82"/>
      <c r="P153" s="82"/>
      <c r="Q153" s="82"/>
      <c r="R153" s="82"/>
      <c r="S153" s="82"/>
      <c r="T153" s="83"/>
      <c r="AT153" s="80" t="s">
        <v>124</v>
      </c>
      <c r="AU153" s="80" t="s">
        <v>82</v>
      </c>
      <c r="AV153" s="78" t="s">
        <v>82</v>
      </c>
      <c r="AW153" s="78" t="s">
        <v>29</v>
      </c>
      <c r="AX153" s="78" t="s">
        <v>72</v>
      </c>
      <c r="AY153" s="80" t="s">
        <v>116</v>
      </c>
    </row>
    <row r="154" spans="2:51" s="72" customFormat="1" ht="12">
      <c r="B154" s="168"/>
      <c r="C154" s="76"/>
      <c r="D154" s="169" t="s">
        <v>124</v>
      </c>
      <c r="E154" s="170" t="s">
        <v>1</v>
      </c>
      <c r="F154" s="171" t="s">
        <v>130</v>
      </c>
      <c r="G154" s="76"/>
      <c r="H154" s="170" t="s">
        <v>1</v>
      </c>
      <c r="I154" s="76"/>
      <c r="J154" s="172"/>
      <c r="L154" s="73"/>
      <c r="M154" s="75"/>
      <c r="N154" s="76"/>
      <c r="O154" s="76"/>
      <c r="P154" s="76"/>
      <c r="Q154" s="76"/>
      <c r="R154" s="76"/>
      <c r="S154" s="76"/>
      <c r="T154" s="77"/>
      <c r="AT154" s="74" t="s">
        <v>124</v>
      </c>
      <c r="AU154" s="74" t="s">
        <v>82</v>
      </c>
      <c r="AV154" s="72" t="s">
        <v>80</v>
      </c>
      <c r="AW154" s="72" t="s">
        <v>29</v>
      </c>
      <c r="AX154" s="72" t="s">
        <v>72</v>
      </c>
      <c r="AY154" s="74" t="s">
        <v>116</v>
      </c>
    </row>
    <row r="155" spans="2:51" s="78" customFormat="1" ht="12">
      <c r="B155" s="173"/>
      <c r="C155" s="82"/>
      <c r="D155" s="169" t="s">
        <v>124</v>
      </c>
      <c r="E155" s="174" t="s">
        <v>1</v>
      </c>
      <c r="F155" s="175" t="s">
        <v>161</v>
      </c>
      <c r="G155" s="82"/>
      <c r="H155" s="176">
        <v>7.04</v>
      </c>
      <c r="I155" s="82"/>
      <c r="J155" s="177"/>
      <c r="L155" s="79"/>
      <c r="M155" s="81"/>
      <c r="N155" s="82"/>
      <c r="O155" s="82"/>
      <c r="P155" s="82"/>
      <c r="Q155" s="82"/>
      <c r="R155" s="82"/>
      <c r="S155" s="82"/>
      <c r="T155" s="83"/>
      <c r="AT155" s="80" t="s">
        <v>124</v>
      </c>
      <c r="AU155" s="80" t="s">
        <v>82</v>
      </c>
      <c r="AV155" s="78" t="s">
        <v>82</v>
      </c>
      <c r="AW155" s="78" t="s">
        <v>29</v>
      </c>
      <c r="AX155" s="78" t="s">
        <v>72</v>
      </c>
      <c r="AY155" s="80" t="s">
        <v>116</v>
      </c>
    </row>
    <row r="156" spans="2:51" s="72" customFormat="1" ht="12">
      <c r="B156" s="168"/>
      <c r="C156" s="76"/>
      <c r="D156" s="169" t="s">
        <v>124</v>
      </c>
      <c r="E156" s="170" t="s">
        <v>1</v>
      </c>
      <c r="F156" s="171" t="s">
        <v>132</v>
      </c>
      <c r="G156" s="76"/>
      <c r="H156" s="170" t="s">
        <v>1</v>
      </c>
      <c r="I156" s="76"/>
      <c r="J156" s="172"/>
      <c r="L156" s="73"/>
      <c r="M156" s="75"/>
      <c r="N156" s="76"/>
      <c r="O156" s="76"/>
      <c r="P156" s="76"/>
      <c r="Q156" s="76"/>
      <c r="R156" s="76"/>
      <c r="S156" s="76"/>
      <c r="T156" s="77"/>
      <c r="AT156" s="74" t="s">
        <v>124</v>
      </c>
      <c r="AU156" s="74" t="s">
        <v>82</v>
      </c>
      <c r="AV156" s="72" t="s">
        <v>80</v>
      </c>
      <c r="AW156" s="72" t="s">
        <v>29</v>
      </c>
      <c r="AX156" s="72" t="s">
        <v>72</v>
      </c>
      <c r="AY156" s="74" t="s">
        <v>116</v>
      </c>
    </row>
    <row r="157" spans="2:51" s="78" customFormat="1" ht="12">
      <c r="B157" s="173"/>
      <c r="C157" s="82"/>
      <c r="D157" s="169" t="s">
        <v>124</v>
      </c>
      <c r="E157" s="174" t="s">
        <v>1</v>
      </c>
      <c r="F157" s="175" t="s">
        <v>162</v>
      </c>
      <c r="G157" s="82"/>
      <c r="H157" s="176">
        <v>4.07</v>
      </c>
      <c r="I157" s="82"/>
      <c r="J157" s="177"/>
      <c r="L157" s="79"/>
      <c r="M157" s="81"/>
      <c r="N157" s="82"/>
      <c r="O157" s="82"/>
      <c r="P157" s="82"/>
      <c r="Q157" s="82"/>
      <c r="R157" s="82"/>
      <c r="S157" s="82"/>
      <c r="T157" s="83"/>
      <c r="AT157" s="80" t="s">
        <v>124</v>
      </c>
      <c r="AU157" s="80" t="s">
        <v>82</v>
      </c>
      <c r="AV157" s="78" t="s">
        <v>82</v>
      </c>
      <c r="AW157" s="78" t="s">
        <v>29</v>
      </c>
      <c r="AX157" s="78" t="s">
        <v>72</v>
      </c>
      <c r="AY157" s="80" t="s">
        <v>116</v>
      </c>
    </row>
    <row r="158" spans="2:51" s="84" customFormat="1" ht="12">
      <c r="B158" s="178"/>
      <c r="C158" s="88"/>
      <c r="D158" s="169" t="s">
        <v>124</v>
      </c>
      <c r="E158" s="179" t="s">
        <v>1</v>
      </c>
      <c r="F158" s="180" t="s">
        <v>134</v>
      </c>
      <c r="G158" s="88"/>
      <c r="H158" s="181">
        <v>27.983999999999998</v>
      </c>
      <c r="I158" s="88"/>
      <c r="J158" s="182"/>
      <c r="L158" s="85"/>
      <c r="M158" s="87"/>
      <c r="N158" s="88"/>
      <c r="O158" s="88"/>
      <c r="P158" s="88"/>
      <c r="Q158" s="88"/>
      <c r="R158" s="88"/>
      <c r="S158" s="88"/>
      <c r="T158" s="89"/>
      <c r="AT158" s="86" t="s">
        <v>124</v>
      </c>
      <c r="AU158" s="86" t="s">
        <v>82</v>
      </c>
      <c r="AV158" s="84" t="s">
        <v>122</v>
      </c>
      <c r="AW158" s="84" t="s">
        <v>29</v>
      </c>
      <c r="AX158" s="84" t="s">
        <v>80</v>
      </c>
      <c r="AY158" s="86" t="s">
        <v>116</v>
      </c>
    </row>
    <row r="159" spans="2:63" s="52" customFormat="1" ht="22.9" customHeight="1">
      <c r="B159" s="161"/>
      <c r="C159" s="56"/>
      <c r="D159" s="162" t="s">
        <v>71</v>
      </c>
      <c r="E159" s="165" t="s">
        <v>82</v>
      </c>
      <c r="F159" s="165" t="s">
        <v>163</v>
      </c>
      <c r="G159" s="56"/>
      <c r="H159" s="56"/>
      <c r="I159" s="56"/>
      <c r="J159" s="166">
        <f>BK159</f>
        <v>0</v>
      </c>
      <c r="L159" s="53"/>
      <c r="M159" s="55"/>
      <c r="N159" s="56"/>
      <c r="O159" s="56"/>
      <c r="P159" s="57">
        <f>SUM(P160:P208)</f>
        <v>14.112511999999999</v>
      </c>
      <c r="Q159" s="56"/>
      <c r="R159" s="57">
        <f>SUM(R160:R208)</f>
        <v>23.64477757</v>
      </c>
      <c r="S159" s="56"/>
      <c r="T159" s="58">
        <f>SUM(T160:T208)</f>
        <v>0</v>
      </c>
      <c r="AR159" s="54" t="s">
        <v>80</v>
      </c>
      <c r="AT159" s="59" t="s">
        <v>71</v>
      </c>
      <c r="AU159" s="59" t="s">
        <v>80</v>
      </c>
      <c r="AY159" s="54" t="s">
        <v>116</v>
      </c>
      <c r="BK159" s="60">
        <f>SUM(BK160:BK208)</f>
        <v>0</v>
      </c>
    </row>
    <row r="160" spans="1:65" s="11" customFormat="1" ht="16.5" customHeight="1">
      <c r="A160" s="8"/>
      <c r="B160" s="120"/>
      <c r="C160" s="61" t="s">
        <v>164</v>
      </c>
      <c r="D160" s="61" t="s">
        <v>118</v>
      </c>
      <c r="E160" s="62" t="s">
        <v>165</v>
      </c>
      <c r="F160" s="63" t="s">
        <v>166</v>
      </c>
      <c r="G160" s="64" t="s">
        <v>121</v>
      </c>
      <c r="H160" s="65">
        <v>9.613</v>
      </c>
      <c r="I160" s="2"/>
      <c r="J160" s="167">
        <f>ROUND(I160*H160,2)</f>
        <v>0</v>
      </c>
      <c r="K160" s="109"/>
      <c r="L160" s="9"/>
      <c r="M160" s="66" t="s">
        <v>1</v>
      </c>
      <c r="N160" s="67" t="s">
        <v>37</v>
      </c>
      <c r="O160" s="68">
        <v>0.584</v>
      </c>
      <c r="P160" s="68">
        <f>O160*H160</f>
        <v>5.613992</v>
      </c>
      <c r="Q160" s="68">
        <v>2.45329</v>
      </c>
      <c r="R160" s="68">
        <f>Q160*H160</f>
        <v>23.583476769999997</v>
      </c>
      <c r="S160" s="68">
        <v>0</v>
      </c>
      <c r="T160" s="69">
        <f>S160*H160</f>
        <v>0</v>
      </c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R160" s="70" t="s">
        <v>122</v>
      </c>
      <c r="AT160" s="70" t="s">
        <v>118</v>
      </c>
      <c r="AU160" s="70" t="s">
        <v>82</v>
      </c>
      <c r="AY160" s="4" t="s">
        <v>116</v>
      </c>
      <c r="BE160" s="71">
        <f>IF(N160="základní",J160,0)</f>
        <v>0</v>
      </c>
      <c r="BF160" s="71">
        <f>IF(N160="snížená",J160,0)</f>
        <v>0</v>
      </c>
      <c r="BG160" s="71">
        <f>IF(N160="zákl. přenesená",J160,0)</f>
        <v>0</v>
      </c>
      <c r="BH160" s="71">
        <f>IF(N160="sníž. přenesená",J160,0)</f>
        <v>0</v>
      </c>
      <c r="BI160" s="71">
        <f>IF(N160="nulová",J160,0)</f>
        <v>0</v>
      </c>
      <c r="BJ160" s="4" t="s">
        <v>80</v>
      </c>
      <c r="BK160" s="71">
        <f>ROUND(I160*H160,2)</f>
        <v>0</v>
      </c>
      <c r="BL160" s="4" t="s">
        <v>122</v>
      </c>
      <c r="BM160" s="70" t="s">
        <v>167</v>
      </c>
    </row>
    <row r="161" spans="2:51" s="72" customFormat="1" ht="12">
      <c r="B161" s="168"/>
      <c r="C161" s="76"/>
      <c r="D161" s="169" t="s">
        <v>124</v>
      </c>
      <c r="E161" s="170" t="s">
        <v>1</v>
      </c>
      <c r="F161" s="171" t="s">
        <v>168</v>
      </c>
      <c r="G161" s="76"/>
      <c r="H161" s="170" t="s">
        <v>1</v>
      </c>
      <c r="I161" s="76"/>
      <c r="J161" s="172"/>
      <c r="L161" s="73"/>
      <c r="M161" s="75"/>
      <c r="N161" s="76"/>
      <c r="O161" s="76"/>
      <c r="P161" s="76"/>
      <c r="Q161" s="76"/>
      <c r="R161" s="76"/>
      <c r="S161" s="76"/>
      <c r="T161" s="77"/>
      <c r="AT161" s="74" t="s">
        <v>124</v>
      </c>
      <c r="AU161" s="74" t="s">
        <v>82</v>
      </c>
      <c r="AV161" s="72" t="s">
        <v>80</v>
      </c>
      <c r="AW161" s="72" t="s">
        <v>29</v>
      </c>
      <c r="AX161" s="72" t="s">
        <v>72</v>
      </c>
      <c r="AY161" s="74" t="s">
        <v>116</v>
      </c>
    </row>
    <row r="162" spans="2:51" s="78" customFormat="1" ht="12">
      <c r="B162" s="173"/>
      <c r="C162" s="82"/>
      <c r="D162" s="169" t="s">
        <v>124</v>
      </c>
      <c r="E162" s="174" t="s">
        <v>1</v>
      </c>
      <c r="F162" s="175" t="s">
        <v>169</v>
      </c>
      <c r="G162" s="82"/>
      <c r="H162" s="176">
        <v>0.288</v>
      </c>
      <c r="I162" s="82"/>
      <c r="J162" s="177"/>
      <c r="L162" s="79"/>
      <c r="M162" s="81"/>
      <c r="N162" s="82"/>
      <c r="O162" s="82"/>
      <c r="P162" s="82"/>
      <c r="Q162" s="82"/>
      <c r="R162" s="82"/>
      <c r="S162" s="82"/>
      <c r="T162" s="83"/>
      <c r="AT162" s="80" t="s">
        <v>124</v>
      </c>
      <c r="AU162" s="80" t="s">
        <v>82</v>
      </c>
      <c r="AV162" s="78" t="s">
        <v>82</v>
      </c>
      <c r="AW162" s="78" t="s">
        <v>29</v>
      </c>
      <c r="AX162" s="78" t="s">
        <v>72</v>
      </c>
      <c r="AY162" s="80" t="s">
        <v>116</v>
      </c>
    </row>
    <row r="163" spans="2:51" s="72" customFormat="1" ht="12">
      <c r="B163" s="168"/>
      <c r="C163" s="76"/>
      <c r="D163" s="169" t="s">
        <v>124</v>
      </c>
      <c r="E163" s="170" t="s">
        <v>1</v>
      </c>
      <c r="F163" s="171" t="s">
        <v>170</v>
      </c>
      <c r="G163" s="76"/>
      <c r="H163" s="170" t="s">
        <v>1</v>
      </c>
      <c r="I163" s="76"/>
      <c r="J163" s="172"/>
      <c r="L163" s="73"/>
      <c r="M163" s="75"/>
      <c r="N163" s="76"/>
      <c r="O163" s="76"/>
      <c r="P163" s="76"/>
      <c r="Q163" s="76"/>
      <c r="R163" s="76"/>
      <c r="S163" s="76"/>
      <c r="T163" s="77"/>
      <c r="AT163" s="74" t="s">
        <v>124</v>
      </c>
      <c r="AU163" s="74" t="s">
        <v>82</v>
      </c>
      <c r="AV163" s="72" t="s">
        <v>80</v>
      </c>
      <c r="AW163" s="72" t="s">
        <v>29</v>
      </c>
      <c r="AX163" s="72" t="s">
        <v>72</v>
      </c>
      <c r="AY163" s="74" t="s">
        <v>116</v>
      </c>
    </row>
    <row r="164" spans="2:51" s="78" customFormat="1" ht="12">
      <c r="B164" s="173"/>
      <c r="C164" s="82"/>
      <c r="D164" s="169" t="s">
        <v>124</v>
      </c>
      <c r="E164" s="174" t="s">
        <v>1</v>
      </c>
      <c r="F164" s="175" t="s">
        <v>171</v>
      </c>
      <c r="G164" s="82"/>
      <c r="H164" s="176">
        <v>1.152</v>
      </c>
      <c r="I164" s="82"/>
      <c r="J164" s="177"/>
      <c r="L164" s="79"/>
      <c r="M164" s="81"/>
      <c r="N164" s="82"/>
      <c r="O164" s="82"/>
      <c r="P164" s="82"/>
      <c r="Q164" s="82"/>
      <c r="R164" s="82"/>
      <c r="S164" s="82"/>
      <c r="T164" s="83"/>
      <c r="AT164" s="80" t="s">
        <v>124</v>
      </c>
      <c r="AU164" s="80" t="s">
        <v>82</v>
      </c>
      <c r="AV164" s="78" t="s">
        <v>82</v>
      </c>
      <c r="AW164" s="78" t="s">
        <v>29</v>
      </c>
      <c r="AX164" s="78" t="s">
        <v>72</v>
      </c>
      <c r="AY164" s="80" t="s">
        <v>116</v>
      </c>
    </row>
    <row r="165" spans="2:51" s="72" customFormat="1" ht="12">
      <c r="B165" s="168"/>
      <c r="C165" s="76"/>
      <c r="D165" s="169" t="s">
        <v>124</v>
      </c>
      <c r="E165" s="170" t="s">
        <v>1</v>
      </c>
      <c r="F165" s="171" t="s">
        <v>172</v>
      </c>
      <c r="G165" s="76"/>
      <c r="H165" s="170" t="s">
        <v>1</v>
      </c>
      <c r="I165" s="76"/>
      <c r="J165" s="172"/>
      <c r="L165" s="73"/>
      <c r="M165" s="75"/>
      <c r="N165" s="76"/>
      <c r="O165" s="76"/>
      <c r="P165" s="76"/>
      <c r="Q165" s="76"/>
      <c r="R165" s="76"/>
      <c r="S165" s="76"/>
      <c r="T165" s="77"/>
      <c r="AT165" s="74" t="s">
        <v>124</v>
      </c>
      <c r="AU165" s="74" t="s">
        <v>82</v>
      </c>
      <c r="AV165" s="72" t="s">
        <v>80</v>
      </c>
      <c r="AW165" s="72" t="s">
        <v>29</v>
      </c>
      <c r="AX165" s="72" t="s">
        <v>72</v>
      </c>
      <c r="AY165" s="74" t="s">
        <v>116</v>
      </c>
    </row>
    <row r="166" spans="2:51" s="78" customFormat="1" ht="12">
      <c r="B166" s="173"/>
      <c r="C166" s="82"/>
      <c r="D166" s="169" t="s">
        <v>124</v>
      </c>
      <c r="E166" s="174" t="s">
        <v>1</v>
      </c>
      <c r="F166" s="175" t="s">
        <v>173</v>
      </c>
      <c r="G166" s="82"/>
      <c r="H166" s="176">
        <v>0.216</v>
      </c>
      <c r="I166" s="82"/>
      <c r="J166" s="177"/>
      <c r="L166" s="79"/>
      <c r="M166" s="81"/>
      <c r="N166" s="82"/>
      <c r="O166" s="82"/>
      <c r="P166" s="82"/>
      <c r="Q166" s="82"/>
      <c r="R166" s="82"/>
      <c r="S166" s="82"/>
      <c r="T166" s="83"/>
      <c r="AT166" s="80" t="s">
        <v>124</v>
      </c>
      <c r="AU166" s="80" t="s">
        <v>82</v>
      </c>
      <c r="AV166" s="78" t="s">
        <v>82</v>
      </c>
      <c r="AW166" s="78" t="s">
        <v>29</v>
      </c>
      <c r="AX166" s="78" t="s">
        <v>72</v>
      </c>
      <c r="AY166" s="80" t="s">
        <v>116</v>
      </c>
    </row>
    <row r="167" spans="2:51" s="72" customFormat="1" ht="12">
      <c r="B167" s="168"/>
      <c r="C167" s="76"/>
      <c r="D167" s="169" t="s">
        <v>124</v>
      </c>
      <c r="E167" s="170" t="s">
        <v>1</v>
      </c>
      <c r="F167" s="171" t="s">
        <v>174</v>
      </c>
      <c r="G167" s="76"/>
      <c r="H167" s="170" t="s">
        <v>1</v>
      </c>
      <c r="I167" s="76"/>
      <c r="J167" s="172"/>
      <c r="L167" s="73"/>
      <c r="M167" s="75"/>
      <c r="N167" s="76"/>
      <c r="O167" s="76"/>
      <c r="P167" s="76"/>
      <c r="Q167" s="76"/>
      <c r="R167" s="76"/>
      <c r="S167" s="76"/>
      <c r="T167" s="77"/>
      <c r="AT167" s="74" t="s">
        <v>124</v>
      </c>
      <c r="AU167" s="74" t="s">
        <v>82</v>
      </c>
      <c r="AV167" s="72" t="s">
        <v>80</v>
      </c>
      <c r="AW167" s="72" t="s">
        <v>29</v>
      </c>
      <c r="AX167" s="72" t="s">
        <v>72</v>
      </c>
      <c r="AY167" s="74" t="s">
        <v>116</v>
      </c>
    </row>
    <row r="168" spans="2:51" s="78" customFormat="1" ht="12">
      <c r="B168" s="173"/>
      <c r="C168" s="82"/>
      <c r="D168" s="169" t="s">
        <v>124</v>
      </c>
      <c r="E168" s="174" t="s">
        <v>1</v>
      </c>
      <c r="F168" s="175" t="s">
        <v>175</v>
      </c>
      <c r="G168" s="82"/>
      <c r="H168" s="176">
        <v>0.144</v>
      </c>
      <c r="I168" s="82"/>
      <c r="J168" s="177"/>
      <c r="L168" s="79"/>
      <c r="M168" s="81"/>
      <c r="N168" s="82"/>
      <c r="O168" s="82"/>
      <c r="P168" s="82"/>
      <c r="Q168" s="82"/>
      <c r="R168" s="82"/>
      <c r="S168" s="82"/>
      <c r="T168" s="83"/>
      <c r="AT168" s="80" t="s">
        <v>124</v>
      </c>
      <c r="AU168" s="80" t="s">
        <v>82</v>
      </c>
      <c r="AV168" s="78" t="s">
        <v>82</v>
      </c>
      <c r="AW168" s="78" t="s">
        <v>29</v>
      </c>
      <c r="AX168" s="78" t="s">
        <v>72</v>
      </c>
      <c r="AY168" s="80" t="s">
        <v>116</v>
      </c>
    </row>
    <row r="169" spans="2:51" s="72" customFormat="1" ht="12">
      <c r="B169" s="168"/>
      <c r="C169" s="76"/>
      <c r="D169" s="169" t="s">
        <v>124</v>
      </c>
      <c r="E169" s="170" t="s">
        <v>1</v>
      </c>
      <c r="F169" s="171" t="s">
        <v>176</v>
      </c>
      <c r="G169" s="76"/>
      <c r="H169" s="170" t="s">
        <v>1</v>
      </c>
      <c r="I169" s="76"/>
      <c r="J169" s="172"/>
      <c r="L169" s="73"/>
      <c r="M169" s="75"/>
      <c r="N169" s="76"/>
      <c r="O169" s="76"/>
      <c r="P169" s="76"/>
      <c r="Q169" s="76"/>
      <c r="R169" s="76"/>
      <c r="S169" s="76"/>
      <c r="T169" s="77"/>
      <c r="AT169" s="74" t="s">
        <v>124</v>
      </c>
      <c r="AU169" s="74" t="s">
        <v>82</v>
      </c>
      <c r="AV169" s="72" t="s">
        <v>80</v>
      </c>
      <c r="AW169" s="72" t="s">
        <v>29</v>
      </c>
      <c r="AX169" s="72" t="s">
        <v>72</v>
      </c>
      <c r="AY169" s="74" t="s">
        <v>116</v>
      </c>
    </row>
    <row r="170" spans="2:51" s="78" customFormat="1" ht="12">
      <c r="B170" s="173"/>
      <c r="C170" s="82"/>
      <c r="D170" s="169" t="s">
        <v>124</v>
      </c>
      <c r="E170" s="174" t="s">
        <v>1</v>
      </c>
      <c r="F170" s="175" t="s">
        <v>177</v>
      </c>
      <c r="G170" s="82"/>
      <c r="H170" s="176">
        <v>0.288</v>
      </c>
      <c r="I170" s="82"/>
      <c r="J170" s="177"/>
      <c r="L170" s="79"/>
      <c r="M170" s="81"/>
      <c r="N170" s="82"/>
      <c r="O170" s="82"/>
      <c r="P170" s="82"/>
      <c r="Q170" s="82"/>
      <c r="R170" s="82"/>
      <c r="S170" s="82"/>
      <c r="T170" s="83"/>
      <c r="AT170" s="80" t="s">
        <v>124</v>
      </c>
      <c r="AU170" s="80" t="s">
        <v>82</v>
      </c>
      <c r="AV170" s="78" t="s">
        <v>82</v>
      </c>
      <c r="AW170" s="78" t="s">
        <v>29</v>
      </c>
      <c r="AX170" s="78" t="s">
        <v>72</v>
      </c>
      <c r="AY170" s="80" t="s">
        <v>116</v>
      </c>
    </row>
    <row r="171" spans="2:51" s="72" customFormat="1" ht="12">
      <c r="B171" s="168"/>
      <c r="C171" s="76"/>
      <c r="D171" s="169" t="s">
        <v>124</v>
      </c>
      <c r="E171" s="170" t="s">
        <v>1</v>
      </c>
      <c r="F171" s="171" t="s">
        <v>178</v>
      </c>
      <c r="G171" s="76"/>
      <c r="H171" s="170" t="s">
        <v>1</v>
      </c>
      <c r="I171" s="76"/>
      <c r="J171" s="172"/>
      <c r="L171" s="73"/>
      <c r="M171" s="75"/>
      <c r="N171" s="76"/>
      <c r="O171" s="76"/>
      <c r="P171" s="76"/>
      <c r="Q171" s="76"/>
      <c r="R171" s="76"/>
      <c r="S171" s="76"/>
      <c r="T171" s="77"/>
      <c r="AT171" s="74" t="s">
        <v>124</v>
      </c>
      <c r="AU171" s="74" t="s">
        <v>82</v>
      </c>
      <c r="AV171" s="72" t="s">
        <v>80</v>
      </c>
      <c r="AW171" s="72" t="s">
        <v>29</v>
      </c>
      <c r="AX171" s="72" t="s">
        <v>72</v>
      </c>
      <c r="AY171" s="74" t="s">
        <v>116</v>
      </c>
    </row>
    <row r="172" spans="2:51" s="78" customFormat="1" ht="12">
      <c r="B172" s="173"/>
      <c r="C172" s="82"/>
      <c r="D172" s="169" t="s">
        <v>124</v>
      </c>
      <c r="E172" s="174" t="s">
        <v>1</v>
      </c>
      <c r="F172" s="175" t="s">
        <v>179</v>
      </c>
      <c r="G172" s="82"/>
      <c r="H172" s="176">
        <v>0.144</v>
      </c>
      <c r="I172" s="82"/>
      <c r="J172" s="177"/>
      <c r="L172" s="79"/>
      <c r="M172" s="81"/>
      <c r="N172" s="82"/>
      <c r="O172" s="82"/>
      <c r="P172" s="82"/>
      <c r="Q172" s="82"/>
      <c r="R172" s="82"/>
      <c r="S172" s="82"/>
      <c r="T172" s="83"/>
      <c r="AT172" s="80" t="s">
        <v>124</v>
      </c>
      <c r="AU172" s="80" t="s">
        <v>82</v>
      </c>
      <c r="AV172" s="78" t="s">
        <v>82</v>
      </c>
      <c r="AW172" s="78" t="s">
        <v>29</v>
      </c>
      <c r="AX172" s="78" t="s">
        <v>72</v>
      </c>
      <c r="AY172" s="80" t="s">
        <v>116</v>
      </c>
    </row>
    <row r="173" spans="2:51" s="72" customFormat="1" ht="12">
      <c r="B173" s="168"/>
      <c r="C173" s="76"/>
      <c r="D173" s="169" t="s">
        <v>124</v>
      </c>
      <c r="E173" s="170" t="s">
        <v>1</v>
      </c>
      <c r="F173" s="171" t="s">
        <v>180</v>
      </c>
      <c r="G173" s="76"/>
      <c r="H173" s="170" t="s">
        <v>1</v>
      </c>
      <c r="I173" s="76"/>
      <c r="J173" s="172"/>
      <c r="L173" s="73"/>
      <c r="M173" s="75"/>
      <c r="N173" s="76"/>
      <c r="O173" s="76"/>
      <c r="P173" s="76"/>
      <c r="Q173" s="76"/>
      <c r="R173" s="76"/>
      <c r="S173" s="76"/>
      <c r="T173" s="77"/>
      <c r="AT173" s="74" t="s">
        <v>124</v>
      </c>
      <c r="AU173" s="74" t="s">
        <v>82</v>
      </c>
      <c r="AV173" s="72" t="s">
        <v>80</v>
      </c>
      <c r="AW173" s="72" t="s">
        <v>29</v>
      </c>
      <c r="AX173" s="72" t="s">
        <v>72</v>
      </c>
      <c r="AY173" s="74" t="s">
        <v>116</v>
      </c>
    </row>
    <row r="174" spans="2:51" s="78" customFormat="1" ht="12">
      <c r="B174" s="173"/>
      <c r="C174" s="82"/>
      <c r="D174" s="169" t="s">
        <v>124</v>
      </c>
      <c r="E174" s="174" t="s">
        <v>1</v>
      </c>
      <c r="F174" s="175" t="s">
        <v>181</v>
      </c>
      <c r="G174" s="82"/>
      <c r="H174" s="176">
        <v>1.296</v>
      </c>
      <c r="I174" s="82"/>
      <c r="J174" s="177"/>
      <c r="L174" s="79"/>
      <c r="M174" s="81"/>
      <c r="N174" s="82"/>
      <c r="O174" s="82"/>
      <c r="P174" s="82"/>
      <c r="Q174" s="82"/>
      <c r="R174" s="82"/>
      <c r="S174" s="82"/>
      <c r="T174" s="83"/>
      <c r="AT174" s="80" t="s">
        <v>124</v>
      </c>
      <c r="AU174" s="80" t="s">
        <v>82</v>
      </c>
      <c r="AV174" s="78" t="s">
        <v>82</v>
      </c>
      <c r="AW174" s="78" t="s">
        <v>29</v>
      </c>
      <c r="AX174" s="78" t="s">
        <v>72</v>
      </c>
      <c r="AY174" s="80" t="s">
        <v>116</v>
      </c>
    </row>
    <row r="175" spans="2:51" s="72" customFormat="1" ht="12">
      <c r="B175" s="168"/>
      <c r="C175" s="76"/>
      <c r="D175" s="169" t="s">
        <v>124</v>
      </c>
      <c r="E175" s="170" t="s">
        <v>1</v>
      </c>
      <c r="F175" s="171" t="s">
        <v>182</v>
      </c>
      <c r="G175" s="76"/>
      <c r="H175" s="170" t="s">
        <v>1</v>
      </c>
      <c r="I175" s="76"/>
      <c r="J175" s="172"/>
      <c r="L175" s="73"/>
      <c r="M175" s="75"/>
      <c r="N175" s="76"/>
      <c r="O175" s="76"/>
      <c r="P175" s="76"/>
      <c r="Q175" s="76"/>
      <c r="R175" s="76"/>
      <c r="S175" s="76"/>
      <c r="T175" s="77"/>
      <c r="AT175" s="74" t="s">
        <v>124</v>
      </c>
      <c r="AU175" s="74" t="s">
        <v>82</v>
      </c>
      <c r="AV175" s="72" t="s">
        <v>80</v>
      </c>
      <c r="AW175" s="72" t="s">
        <v>29</v>
      </c>
      <c r="AX175" s="72" t="s">
        <v>72</v>
      </c>
      <c r="AY175" s="74" t="s">
        <v>116</v>
      </c>
    </row>
    <row r="176" spans="2:51" s="78" customFormat="1" ht="12">
      <c r="B176" s="173"/>
      <c r="C176" s="82"/>
      <c r="D176" s="169" t="s">
        <v>124</v>
      </c>
      <c r="E176" s="174" t="s">
        <v>1</v>
      </c>
      <c r="F176" s="175" t="s">
        <v>183</v>
      </c>
      <c r="G176" s="82"/>
      <c r="H176" s="176">
        <v>2.304</v>
      </c>
      <c r="I176" s="82"/>
      <c r="J176" s="177"/>
      <c r="L176" s="79"/>
      <c r="M176" s="81"/>
      <c r="N176" s="82"/>
      <c r="O176" s="82"/>
      <c r="P176" s="82"/>
      <c r="Q176" s="82"/>
      <c r="R176" s="82"/>
      <c r="S176" s="82"/>
      <c r="T176" s="83"/>
      <c r="AT176" s="80" t="s">
        <v>124</v>
      </c>
      <c r="AU176" s="80" t="s">
        <v>82</v>
      </c>
      <c r="AV176" s="78" t="s">
        <v>82</v>
      </c>
      <c r="AW176" s="78" t="s">
        <v>29</v>
      </c>
      <c r="AX176" s="78" t="s">
        <v>72</v>
      </c>
      <c r="AY176" s="80" t="s">
        <v>116</v>
      </c>
    </row>
    <row r="177" spans="2:51" s="72" customFormat="1" ht="12">
      <c r="B177" s="168"/>
      <c r="C177" s="76"/>
      <c r="D177" s="169" t="s">
        <v>124</v>
      </c>
      <c r="E177" s="170" t="s">
        <v>1</v>
      </c>
      <c r="F177" s="171" t="s">
        <v>184</v>
      </c>
      <c r="G177" s="76"/>
      <c r="H177" s="170" t="s">
        <v>1</v>
      </c>
      <c r="I177" s="76"/>
      <c r="J177" s="172"/>
      <c r="L177" s="73"/>
      <c r="M177" s="75"/>
      <c r="N177" s="76"/>
      <c r="O177" s="76"/>
      <c r="P177" s="76"/>
      <c r="Q177" s="76"/>
      <c r="R177" s="76"/>
      <c r="S177" s="76"/>
      <c r="T177" s="77"/>
      <c r="AT177" s="74" t="s">
        <v>124</v>
      </c>
      <c r="AU177" s="74" t="s">
        <v>82</v>
      </c>
      <c r="AV177" s="72" t="s">
        <v>80</v>
      </c>
      <c r="AW177" s="72" t="s">
        <v>29</v>
      </c>
      <c r="AX177" s="72" t="s">
        <v>72</v>
      </c>
      <c r="AY177" s="74" t="s">
        <v>116</v>
      </c>
    </row>
    <row r="178" spans="2:51" s="78" customFormat="1" ht="12">
      <c r="B178" s="173"/>
      <c r="C178" s="82"/>
      <c r="D178" s="169" t="s">
        <v>124</v>
      </c>
      <c r="E178" s="174" t="s">
        <v>1</v>
      </c>
      <c r="F178" s="175" t="s">
        <v>185</v>
      </c>
      <c r="G178" s="82"/>
      <c r="H178" s="176">
        <v>0.576</v>
      </c>
      <c r="I178" s="82"/>
      <c r="J178" s="177"/>
      <c r="L178" s="79"/>
      <c r="M178" s="81"/>
      <c r="N178" s="82"/>
      <c r="O178" s="82"/>
      <c r="P178" s="82"/>
      <c r="Q178" s="82"/>
      <c r="R178" s="82"/>
      <c r="S178" s="82"/>
      <c r="T178" s="83"/>
      <c r="AT178" s="80" t="s">
        <v>124</v>
      </c>
      <c r="AU178" s="80" t="s">
        <v>82</v>
      </c>
      <c r="AV178" s="78" t="s">
        <v>82</v>
      </c>
      <c r="AW178" s="78" t="s">
        <v>29</v>
      </c>
      <c r="AX178" s="78" t="s">
        <v>72</v>
      </c>
      <c r="AY178" s="80" t="s">
        <v>116</v>
      </c>
    </row>
    <row r="179" spans="2:51" s="72" customFormat="1" ht="12">
      <c r="B179" s="168"/>
      <c r="C179" s="76"/>
      <c r="D179" s="169" t="s">
        <v>124</v>
      </c>
      <c r="E179" s="170" t="s">
        <v>1</v>
      </c>
      <c r="F179" s="171" t="s">
        <v>186</v>
      </c>
      <c r="G179" s="76"/>
      <c r="H179" s="170" t="s">
        <v>1</v>
      </c>
      <c r="I179" s="76"/>
      <c r="J179" s="172"/>
      <c r="L179" s="73"/>
      <c r="M179" s="75"/>
      <c r="N179" s="76"/>
      <c r="O179" s="76"/>
      <c r="P179" s="76"/>
      <c r="Q179" s="76"/>
      <c r="R179" s="76"/>
      <c r="S179" s="76"/>
      <c r="T179" s="77"/>
      <c r="AT179" s="74" t="s">
        <v>124</v>
      </c>
      <c r="AU179" s="74" t="s">
        <v>82</v>
      </c>
      <c r="AV179" s="72" t="s">
        <v>80</v>
      </c>
      <c r="AW179" s="72" t="s">
        <v>29</v>
      </c>
      <c r="AX179" s="72" t="s">
        <v>72</v>
      </c>
      <c r="AY179" s="74" t="s">
        <v>116</v>
      </c>
    </row>
    <row r="180" spans="2:51" s="78" customFormat="1" ht="12">
      <c r="B180" s="173"/>
      <c r="C180" s="82"/>
      <c r="D180" s="169" t="s">
        <v>124</v>
      </c>
      <c r="E180" s="174" t="s">
        <v>1</v>
      </c>
      <c r="F180" s="175" t="s">
        <v>187</v>
      </c>
      <c r="G180" s="82"/>
      <c r="H180" s="176">
        <v>2.88</v>
      </c>
      <c r="I180" s="82"/>
      <c r="J180" s="177"/>
      <c r="L180" s="79"/>
      <c r="M180" s="81"/>
      <c r="N180" s="82"/>
      <c r="O180" s="82"/>
      <c r="P180" s="82"/>
      <c r="Q180" s="82"/>
      <c r="R180" s="82"/>
      <c r="S180" s="82"/>
      <c r="T180" s="83"/>
      <c r="AT180" s="80" t="s">
        <v>124</v>
      </c>
      <c r="AU180" s="80" t="s">
        <v>82</v>
      </c>
      <c r="AV180" s="78" t="s">
        <v>82</v>
      </c>
      <c r="AW180" s="78" t="s">
        <v>29</v>
      </c>
      <c r="AX180" s="78" t="s">
        <v>72</v>
      </c>
      <c r="AY180" s="80" t="s">
        <v>116</v>
      </c>
    </row>
    <row r="181" spans="2:51" s="90" customFormat="1" ht="12">
      <c r="B181" s="183"/>
      <c r="C181" s="94"/>
      <c r="D181" s="169" t="s">
        <v>124</v>
      </c>
      <c r="E181" s="184" t="s">
        <v>1</v>
      </c>
      <c r="F181" s="185" t="s">
        <v>188</v>
      </c>
      <c r="G181" s="94"/>
      <c r="H181" s="186">
        <v>9.287999999999998</v>
      </c>
      <c r="I181" s="94"/>
      <c r="J181" s="187"/>
      <c r="L181" s="91"/>
      <c r="M181" s="93"/>
      <c r="N181" s="94"/>
      <c r="O181" s="94"/>
      <c r="P181" s="94"/>
      <c r="Q181" s="94"/>
      <c r="R181" s="94"/>
      <c r="S181" s="94"/>
      <c r="T181" s="95"/>
      <c r="AT181" s="92" t="s">
        <v>124</v>
      </c>
      <c r="AU181" s="92" t="s">
        <v>82</v>
      </c>
      <c r="AV181" s="90" t="s">
        <v>140</v>
      </c>
      <c r="AW181" s="90" t="s">
        <v>29</v>
      </c>
      <c r="AX181" s="90" t="s">
        <v>72</v>
      </c>
      <c r="AY181" s="92" t="s">
        <v>116</v>
      </c>
    </row>
    <row r="182" spans="2:51" s="72" customFormat="1" ht="12">
      <c r="B182" s="168"/>
      <c r="C182" s="76"/>
      <c r="D182" s="169" t="s">
        <v>124</v>
      </c>
      <c r="E182" s="170" t="s">
        <v>1</v>
      </c>
      <c r="F182" s="171" t="s">
        <v>189</v>
      </c>
      <c r="G182" s="76"/>
      <c r="H182" s="170" t="s">
        <v>1</v>
      </c>
      <c r="I182" s="76"/>
      <c r="J182" s="172"/>
      <c r="L182" s="73"/>
      <c r="M182" s="75"/>
      <c r="N182" s="76"/>
      <c r="O182" s="76"/>
      <c r="P182" s="76"/>
      <c r="Q182" s="76"/>
      <c r="R182" s="76"/>
      <c r="S182" s="76"/>
      <c r="T182" s="77"/>
      <c r="AT182" s="74" t="s">
        <v>124</v>
      </c>
      <c r="AU182" s="74" t="s">
        <v>82</v>
      </c>
      <c r="AV182" s="72" t="s">
        <v>80</v>
      </c>
      <c r="AW182" s="72" t="s">
        <v>29</v>
      </c>
      <c r="AX182" s="72" t="s">
        <v>72</v>
      </c>
      <c r="AY182" s="74" t="s">
        <v>116</v>
      </c>
    </row>
    <row r="183" spans="2:51" s="78" customFormat="1" ht="12">
      <c r="B183" s="173"/>
      <c r="C183" s="82"/>
      <c r="D183" s="169" t="s">
        <v>124</v>
      </c>
      <c r="E183" s="174" t="s">
        <v>1</v>
      </c>
      <c r="F183" s="175" t="s">
        <v>190</v>
      </c>
      <c r="G183" s="82"/>
      <c r="H183" s="176">
        <v>0.325</v>
      </c>
      <c r="I183" s="82"/>
      <c r="J183" s="177"/>
      <c r="L183" s="79"/>
      <c r="M183" s="81"/>
      <c r="N183" s="82"/>
      <c r="O183" s="82"/>
      <c r="P183" s="82"/>
      <c r="Q183" s="82"/>
      <c r="R183" s="82"/>
      <c r="S183" s="82"/>
      <c r="T183" s="83"/>
      <c r="AT183" s="80" t="s">
        <v>124</v>
      </c>
      <c r="AU183" s="80" t="s">
        <v>82</v>
      </c>
      <c r="AV183" s="78" t="s">
        <v>82</v>
      </c>
      <c r="AW183" s="78" t="s">
        <v>29</v>
      </c>
      <c r="AX183" s="78" t="s">
        <v>72</v>
      </c>
      <c r="AY183" s="80" t="s">
        <v>116</v>
      </c>
    </row>
    <row r="184" spans="2:51" s="90" customFormat="1" ht="12">
      <c r="B184" s="183"/>
      <c r="C184" s="94"/>
      <c r="D184" s="169" t="s">
        <v>124</v>
      </c>
      <c r="E184" s="184" t="s">
        <v>1</v>
      </c>
      <c r="F184" s="185" t="s">
        <v>188</v>
      </c>
      <c r="G184" s="94"/>
      <c r="H184" s="186">
        <v>0.325</v>
      </c>
      <c r="I184" s="94"/>
      <c r="J184" s="187"/>
      <c r="L184" s="91"/>
      <c r="M184" s="93"/>
      <c r="N184" s="94"/>
      <c r="O184" s="94"/>
      <c r="P184" s="94"/>
      <c r="Q184" s="94"/>
      <c r="R184" s="94"/>
      <c r="S184" s="94"/>
      <c r="T184" s="95"/>
      <c r="AT184" s="92" t="s">
        <v>124</v>
      </c>
      <c r="AU184" s="92" t="s">
        <v>82</v>
      </c>
      <c r="AV184" s="90" t="s">
        <v>140</v>
      </c>
      <c r="AW184" s="90" t="s">
        <v>29</v>
      </c>
      <c r="AX184" s="90" t="s">
        <v>72</v>
      </c>
      <c r="AY184" s="92" t="s">
        <v>116</v>
      </c>
    </row>
    <row r="185" spans="2:51" s="84" customFormat="1" ht="12">
      <c r="B185" s="178"/>
      <c r="C185" s="88"/>
      <c r="D185" s="169" t="s">
        <v>124</v>
      </c>
      <c r="E185" s="179" t="s">
        <v>1</v>
      </c>
      <c r="F185" s="180" t="s">
        <v>134</v>
      </c>
      <c r="G185" s="88"/>
      <c r="H185" s="181">
        <v>9.612999999999998</v>
      </c>
      <c r="I185" s="88"/>
      <c r="J185" s="182"/>
      <c r="L185" s="85"/>
      <c r="M185" s="87"/>
      <c r="N185" s="88"/>
      <c r="O185" s="88"/>
      <c r="P185" s="88"/>
      <c r="Q185" s="88"/>
      <c r="R185" s="88"/>
      <c r="S185" s="88"/>
      <c r="T185" s="89"/>
      <c r="AT185" s="86" t="s">
        <v>124</v>
      </c>
      <c r="AU185" s="86" t="s">
        <v>82</v>
      </c>
      <c r="AV185" s="84" t="s">
        <v>122</v>
      </c>
      <c r="AW185" s="84" t="s">
        <v>29</v>
      </c>
      <c r="AX185" s="84" t="s">
        <v>80</v>
      </c>
      <c r="AY185" s="86" t="s">
        <v>116</v>
      </c>
    </row>
    <row r="186" spans="1:65" s="11" customFormat="1" ht="16.5" customHeight="1">
      <c r="A186" s="8"/>
      <c r="B186" s="120"/>
      <c r="C186" s="61" t="s">
        <v>191</v>
      </c>
      <c r="D186" s="61" t="s">
        <v>118</v>
      </c>
      <c r="E186" s="62" t="s">
        <v>192</v>
      </c>
      <c r="F186" s="63" t="s">
        <v>193</v>
      </c>
      <c r="G186" s="64" t="s">
        <v>157</v>
      </c>
      <c r="H186" s="65">
        <v>23.22</v>
      </c>
      <c r="I186" s="2"/>
      <c r="J186" s="167">
        <f>ROUND(I186*H186,2)</f>
        <v>0</v>
      </c>
      <c r="K186" s="109"/>
      <c r="L186" s="9"/>
      <c r="M186" s="66" t="s">
        <v>1</v>
      </c>
      <c r="N186" s="67" t="s">
        <v>37</v>
      </c>
      <c r="O186" s="68">
        <v>0.274</v>
      </c>
      <c r="P186" s="68">
        <f>O186*H186</f>
        <v>6.36228</v>
      </c>
      <c r="Q186" s="68">
        <v>0.00264</v>
      </c>
      <c r="R186" s="68">
        <f>Q186*H186</f>
        <v>0.061300799999999996</v>
      </c>
      <c r="S186" s="68">
        <v>0</v>
      </c>
      <c r="T186" s="69">
        <f>S186*H186</f>
        <v>0</v>
      </c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R186" s="70" t="s">
        <v>122</v>
      </c>
      <c r="AT186" s="70" t="s">
        <v>118</v>
      </c>
      <c r="AU186" s="70" t="s">
        <v>82</v>
      </c>
      <c r="AY186" s="4" t="s">
        <v>116</v>
      </c>
      <c r="BE186" s="71">
        <f>IF(N186="základní",J186,0)</f>
        <v>0</v>
      </c>
      <c r="BF186" s="71">
        <f>IF(N186="snížená",J186,0)</f>
        <v>0</v>
      </c>
      <c r="BG186" s="71">
        <f>IF(N186="zákl. přenesená",J186,0)</f>
        <v>0</v>
      </c>
      <c r="BH186" s="71">
        <f>IF(N186="sníž. přenesená",J186,0)</f>
        <v>0</v>
      </c>
      <c r="BI186" s="71">
        <f>IF(N186="nulová",J186,0)</f>
        <v>0</v>
      </c>
      <c r="BJ186" s="4" t="s">
        <v>80</v>
      </c>
      <c r="BK186" s="71">
        <f>ROUND(I186*H186,2)</f>
        <v>0</v>
      </c>
      <c r="BL186" s="4" t="s">
        <v>122</v>
      </c>
      <c r="BM186" s="70" t="s">
        <v>194</v>
      </c>
    </row>
    <row r="187" spans="2:51" s="72" customFormat="1" ht="12">
      <c r="B187" s="168"/>
      <c r="C187" s="76"/>
      <c r="D187" s="169" t="s">
        <v>124</v>
      </c>
      <c r="E187" s="170" t="s">
        <v>1</v>
      </c>
      <c r="F187" s="171" t="s">
        <v>168</v>
      </c>
      <c r="G187" s="76"/>
      <c r="H187" s="170" t="s">
        <v>1</v>
      </c>
      <c r="I187" s="76"/>
      <c r="J187" s="172"/>
      <c r="L187" s="73"/>
      <c r="M187" s="75"/>
      <c r="N187" s="76"/>
      <c r="O187" s="76"/>
      <c r="P187" s="76"/>
      <c r="Q187" s="76"/>
      <c r="R187" s="76"/>
      <c r="S187" s="76"/>
      <c r="T187" s="77"/>
      <c r="AT187" s="74" t="s">
        <v>124</v>
      </c>
      <c r="AU187" s="74" t="s">
        <v>82</v>
      </c>
      <c r="AV187" s="72" t="s">
        <v>80</v>
      </c>
      <c r="AW187" s="72" t="s">
        <v>29</v>
      </c>
      <c r="AX187" s="72" t="s">
        <v>72</v>
      </c>
      <c r="AY187" s="74" t="s">
        <v>116</v>
      </c>
    </row>
    <row r="188" spans="2:51" s="78" customFormat="1" ht="12">
      <c r="B188" s="173"/>
      <c r="C188" s="82"/>
      <c r="D188" s="169" t="s">
        <v>124</v>
      </c>
      <c r="E188" s="174" t="s">
        <v>1</v>
      </c>
      <c r="F188" s="175" t="s">
        <v>195</v>
      </c>
      <c r="G188" s="82"/>
      <c r="H188" s="176">
        <v>0.72</v>
      </c>
      <c r="I188" s="82"/>
      <c r="J188" s="177"/>
      <c r="L188" s="79"/>
      <c r="M188" s="81"/>
      <c r="N188" s="82"/>
      <c r="O188" s="82"/>
      <c r="P188" s="82"/>
      <c r="Q188" s="82"/>
      <c r="R188" s="82"/>
      <c r="S188" s="82"/>
      <c r="T188" s="83"/>
      <c r="AT188" s="80" t="s">
        <v>124</v>
      </c>
      <c r="AU188" s="80" t="s">
        <v>82</v>
      </c>
      <c r="AV188" s="78" t="s">
        <v>82</v>
      </c>
      <c r="AW188" s="78" t="s">
        <v>29</v>
      </c>
      <c r="AX188" s="78" t="s">
        <v>72</v>
      </c>
      <c r="AY188" s="80" t="s">
        <v>116</v>
      </c>
    </row>
    <row r="189" spans="2:51" s="72" customFormat="1" ht="12">
      <c r="B189" s="168"/>
      <c r="C189" s="76"/>
      <c r="D189" s="169" t="s">
        <v>124</v>
      </c>
      <c r="E189" s="170" t="s">
        <v>1</v>
      </c>
      <c r="F189" s="171" t="s">
        <v>170</v>
      </c>
      <c r="G189" s="76"/>
      <c r="H189" s="170" t="s">
        <v>1</v>
      </c>
      <c r="I189" s="76"/>
      <c r="J189" s="172"/>
      <c r="L189" s="73"/>
      <c r="M189" s="75"/>
      <c r="N189" s="76"/>
      <c r="O189" s="76"/>
      <c r="P189" s="76"/>
      <c r="Q189" s="76"/>
      <c r="R189" s="76"/>
      <c r="S189" s="76"/>
      <c r="T189" s="77"/>
      <c r="AT189" s="74" t="s">
        <v>124</v>
      </c>
      <c r="AU189" s="74" t="s">
        <v>82</v>
      </c>
      <c r="AV189" s="72" t="s">
        <v>80</v>
      </c>
      <c r="AW189" s="72" t="s">
        <v>29</v>
      </c>
      <c r="AX189" s="72" t="s">
        <v>72</v>
      </c>
      <c r="AY189" s="74" t="s">
        <v>116</v>
      </c>
    </row>
    <row r="190" spans="2:51" s="78" customFormat="1" ht="12">
      <c r="B190" s="173"/>
      <c r="C190" s="82"/>
      <c r="D190" s="169" t="s">
        <v>124</v>
      </c>
      <c r="E190" s="174" t="s">
        <v>1</v>
      </c>
      <c r="F190" s="175" t="s">
        <v>196</v>
      </c>
      <c r="G190" s="82"/>
      <c r="H190" s="176">
        <v>2.88</v>
      </c>
      <c r="I190" s="82"/>
      <c r="J190" s="177"/>
      <c r="L190" s="79"/>
      <c r="M190" s="81"/>
      <c r="N190" s="82"/>
      <c r="O190" s="82"/>
      <c r="P190" s="82"/>
      <c r="Q190" s="82"/>
      <c r="R190" s="82"/>
      <c r="S190" s="82"/>
      <c r="T190" s="83"/>
      <c r="AT190" s="80" t="s">
        <v>124</v>
      </c>
      <c r="AU190" s="80" t="s">
        <v>82</v>
      </c>
      <c r="AV190" s="78" t="s">
        <v>82</v>
      </c>
      <c r="AW190" s="78" t="s">
        <v>29</v>
      </c>
      <c r="AX190" s="78" t="s">
        <v>72</v>
      </c>
      <c r="AY190" s="80" t="s">
        <v>116</v>
      </c>
    </row>
    <row r="191" spans="2:51" s="72" customFormat="1" ht="12">
      <c r="B191" s="168"/>
      <c r="C191" s="76"/>
      <c r="D191" s="169" t="s">
        <v>124</v>
      </c>
      <c r="E191" s="170" t="s">
        <v>1</v>
      </c>
      <c r="F191" s="171" t="s">
        <v>172</v>
      </c>
      <c r="G191" s="76"/>
      <c r="H191" s="170" t="s">
        <v>1</v>
      </c>
      <c r="I191" s="76"/>
      <c r="J191" s="172"/>
      <c r="L191" s="73"/>
      <c r="M191" s="75"/>
      <c r="N191" s="76"/>
      <c r="O191" s="76"/>
      <c r="P191" s="76"/>
      <c r="Q191" s="76"/>
      <c r="R191" s="76"/>
      <c r="S191" s="76"/>
      <c r="T191" s="77"/>
      <c r="AT191" s="74" t="s">
        <v>124</v>
      </c>
      <c r="AU191" s="74" t="s">
        <v>82</v>
      </c>
      <c r="AV191" s="72" t="s">
        <v>80</v>
      </c>
      <c r="AW191" s="72" t="s">
        <v>29</v>
      </c>
      <c r="AX191" s="72" t="s">
        <v>72</v>
      </c>
      <c r="AY191" s="74" t="s">
        <v>116</v>
      </c>
    </row>
    <row r="192" spans="2:51" s="78" customFormat="1" ht="12">
      <c r="B192" s="173"/>
      <c r="C192" s="82"/>
      <c r="D192" s="169" t="s">
        <v>124</v>
      </c>
      <c r="E192" s="174" t="s">
        <v>1</v>
      </c>
      <c r="F192" s="175" t="s">
        <v>197</v>
      </c>
      <c r="G192" s="82"/>
      <c r="H192" s="176">
        <v>0.54</v>
      </c>
      <c r="I192" s="82"/>
      <c r="J192" s="177"/>
      <c r="L192" s="79"/>
      <c r="M192" s="81"/>
      <c r="N192" s="82"/>
      <c r="O192" s="82"/>
      <c r="P192" s="82"/>
      <c r="Q192" s="82"/>
      <c r="R192" s="82"/>
      <c r="S192" s="82"/>
      <c r="T192" s="83"/>
      <c r="AT192" s="80" t="s">
        <v>124</v>
      </c>
      <c r="AU192" s="80" t="s">
        <v>82</v>
      </c>
      <c r="AV192" s="78" t="s">
        <v>82</v>
      </c>
      <c r="AW192" s="78" t="s">
        <v>29</v>
      </c>
      <c r="AX192" s="78" t="s">
        <v>72</v>
      </c>
      <c r="AY192" s="80" t="s">
        <v>116</v>
      </c>
    </row>
    <row r="193" spans="2:51" s="72" customFormat="1" ht="12">
      <c r="B193" s="168"/>
      <c r="C193" s="76"/>
      <c r="D193" s="169" t="s">
        <v>124</v>
      </c>
      <c r="E193" s="170" t="s">
        <v>1</v>
      </c>
      <c r="F193" s="171" t="s">
        <v>174</v>
      </c>
      <c r="G193" s="76"/>
      <c r="H193" s="170" t="s">
        <v>1</v>
      </c>
      <c r="I193" s="76"/>
      <c r="J193" s="172"/>
      <c r="L193" s="73"/>
      <c r="M193" s="75"/>
      <c r="N193" s="76"/>
      <c r="O193" s="76"/>
      <c r="P193" s="76"/>
      <c r="Q193" s="76"/>
      <c r="R193" s="76"/>
      <c r="S193" s="76"/>
      <c r="T193" s="77"/>
      <c r="AT193" s="74" t="s">
        <v>124</v>
      </c>
      <c r="AU193" s="74" t="s">
        <v>82</v>
      </c>
      <c r="AV193" s="72" t="s">
        <v>80</v>
      </c>
      <c r="AW193" s="72" t="s">
        <v>29</v>
      </c>
      <c r="AX193" s="72" t="s">
        <v>72</v>
      </c>
      <c r="AY193" s="74" t="s">
        <v>116</v>
      </c>
    </row>
    <row r="194" spans="2:51" s="78" customFormat="1" ht="12">
      <c r="B194" s="173"/>
      <c r="C194" s="82"/>
      <c r="D194" s="169" t="s">
        <v>124</v>
      </c>
      <c r="E194" s="174" t="s">
        <v>1</v>
      </c>
      <c r="F194" s="175" t="s">
        <v>198</v>
      </c>
      <c r="G194" s="82"/>
      <c r="H194" s="176">
        <v>0.36</v>
      </c>
      <c r="I194" s="82"/>
      <c r="J194" s="177"/>
      <c r="L194" s="79"/>
      <c r="M194" s="81"/>
      <c r="N194" s="82"/>
      <c r="O194" s="82"/>
      <c r="P194" s="82"/>
      <c r="Q194" s="82"/>
      <c r="R194" s="82"/>
      <c r="S194" s="82"/>
      <c r="T194" s="83"/>
      <c r="AT194" s="80" t="s">
        <v>124</v>
      </c>
      <c r="AU194" s="80" t="s">
        <v>82</v>
      </c>
      <c r="AV194" s="78" t="s">
        <v>82</v>
      </c>
      <c r="AW194" s="78" t="s">
        <v>29</v>
      </c>
      <c r="AX194" s="78" t="s">
        <v>72</v>
      </c>
      <c r="AY194" s="80" t="s">
        <v>116</v>
      </c>
    </row>
    <row r="195" spans="2:51" s="72" customFormat="1" ht="12">
      <c r="B195" s="168"/>
      <c r="C195" s="76"/>
      <c r="D195" s="169" t="s">
        <v>124</v>
      </c>
      <c r="E195" s="170" t="s">
        <v>1</v>
      </c>
      <c r="F195" s="171" t="s">
        <v>176</v>
      </c>
      <c r="G195" s="76"/>
      <c r="H195" s="170" t="s">
        <v>1</v>
      </c>
      <c r="I195" s="76"/>
      <c r="J195" s="172"/>
      <c r="L195" s="73"/>
      <c r="M195" s="75"/>
      <c r="N195" s="76"/>
      <c r="O195" s="76"/>
      <c r="P195" s="76"/>
      <c r="Q195" s="76"/>
      <c r="R195" s="76"/>
      <c r="S195" s="76"/>
      <c r="T195" s="77"/>
      <c r="AT195" s="74" t="s">
        <v>124</v>
      </c>
      <c r="AU195" s="74" t="s">
        <v>82</v>
      </c>
      <c r="AV195" s="72" t="s">
        <v>80</v>
      </c>
      <c r="AW195" s="72" t="s">
        <v>29</v>
      </c>
      <c r="AX195" s="72" t="s">
        <v>72</v>
      </c>
      <c r="AY195" s="74" t="s">
        <v>116</v>
      </c>
    </row>
    <row r="196" spans="2:51" s="78" customFormat="1" ht="12">
      <c r="B196" s="173"/>
      <c r="C196" s="82"/>
      <c r="D196" s="169" t="s">
        <v>124</v>
      </c>
      <c r="E196" s="174" t="s">
        <v>1</v>
      </c>
      <c r="F196" s="175" t="s">
        <v>199</v>
      </c>
      <c r="G196" s="82"/>
      <c r="H196" s="176">
        <v>0.72</v>
      </c>
      <c r="I196" s="82"/>
      <c r="J196" s="177"/>
      <c r="L196" s="79"/>
      <c r="M196" s="81"/>
      <c r="N196" s="82"/>
      <c r="O196" s="82"/>
      <c r="P196" s="82"/>
      <c r="Q196" s="82"/>
      <c r="R196" s="82"/>
      <c r="S196" s="82"/>
      <c r="T196" s="83"/>
      <c r="AT196" s="80" t="s">
        <v>124</v>
      </c>
      <c r="AU196" s="80" t="s">
        <v>82</v>
      </c>
      <c r="AV196" s="78" t="s">
        <v>82</v>
      </c>
      <c r="AW196" s="78" t="s">
        <v>29</v>
      </c>
      <c r="AX196" s="78" t="s">
        <v>72</v>
      </c>
      <c r="AY196" s="80" t="s">
        <v>116</v>
      </c>
    </row>
    <row r="197" spans="2:51" s="72" customFormat="1" ht="12">
      <c r="B197" s="168"/>
      <c r="C197" s="76"/>
      <c r="D197" s="169" t="s">
        <v>124</v>
      </c>
      <c r="E197" s="170" t="s">
        <v>1</v>
      </c>
      <c r="F197" s="171" t="s">
        <v>178</v>
      </c>
      <c r="G197" s="76"/>
      <c r="H197" s="170" t="s">
        <v>1</v>
      </c>
      <c r="I197" s="76"/>
      <c r="J197" s="172"/>
      <c r="L197" s="73"/>
      <c r="M197" s="75"/>
      <c r="N197" s="76"/>
      <c r="O197" s="76"/>
      <c r="P197" s="76"/>
      <c r="Q197" s="76"/>
      <c r="R197" s="76"/>
      <c r="S197" s="76"/>
      <c r="T197" s="77"/>
      <c r="AT197" s="74" t="s">
        <v>124</v>
      </c>
      <c r="AU197" s="74" t="s">
        <v>82</v>
      </c>
      <c r="AV197" s="72" t="s">
        <v>80</v>
      </c>
      <c r="AW197" s="72" t="s">
        <v>29</v>
      </c>
      <c r="AX197" s="72" t="s">
        <v>72</v>
      </c>
      <c r="AY197" s="74" t="s">
        <v>116</v>
      </c>
    </row>
    <row r="198" spans="2:51" s="78" customFormat="1" ht="12">
      <c r="B198" s="173"/>
      <c r="C198" s="82"/>
      <c r="D198" s="169" t="s">
        <v>124</v>
      </c>
      <c r="E198" s="174" t="s">
        <v>1</v>
      </c>
      <c r="F198" s="175" t="s">
        <v>200</v>
      </c>
      <c r="G198" s="82"/>
      <c r="H198" s="176">
        <v>0.36</v>
      </c>
      <c r="I198" s="82"/>
      <c r="J198" s="177"/>
      <c r="L198" s="79"/>
      <c r="M198" s="81"/>
      <c r="N198" s="82"/>
      <c r="O198" s="82"/>
      <c r="P198" s="82"/>
      <c r="Q198" s="82"/>
      <c r="R198" s="82"/>
      <c r="S198" s="82"/>
      <c r="T198" s="83"/>
      <c r="AT198" s="80" t="s">
        <v>124</v>
      </c>
      <c r="AU198" s="80" t="s">
        <v>82</v>
      </c>
      <c r="AV198" s="78" t="s">
        <v>82</v>
      </c>
      <c r="AW198" s="78" t="s">
        <v>29</v>
      </c>
      <c r="AX198" s="78" t="s">
        <v>72</v>
      </c>
      <c r="AY198" s="80" t="s">
        <v>116</v>
      </c>
    </row>
    <row r="199" spans="2:51" s="72" customFormat="1" ht="12">
      <c r="B199" s="168"/>
      <c r="C199" s="76"/>
      <c r="D199" s="169" t="s">
        <v>124</v>
      </c>
      <c r="E199" s="170" t="s">
        <v>1</v>
      </c>
      <c r="F199" s="171" t="s">
        <v>180</v>
      </c>
      <c r="G199" s="76"/>
      <c r="H199" s="170" t="s">
        <v>1</v>
      </c>
      <c r="I199" s="76"/>
      <c r="J199" s="172"/>
      <c r="L199" s="73"/>
      <c r="M199" s="75"/>
      <c r="N199" s="76"/>
      <c r="O199" s="76"/>
      <c r="P199" s="76"/>
      <c r="Q199" s="76"/>
      <c r="R199" s="76"/>
      <c r="S199" s="76"/>
      <c r="T199" s="77"/>
      <c r="AT199" s="74" t="s">
        <v>124</v>
      </c>
      <c r="AU199" s="74" t="s">
        <v>82</v>
      </c>
      <c r="AV199" s="72" t="s">
        <v>80</v>
      </c>
      <c r="AW199" s="72" t="s">
        <v>29</v>
      </c>
      <c r="AX199" s="72" t="s">
        <v>72</v>
      </c>
      <c r="AY199" s="74" t="s">
        <v>116</v>
      </c>
    </row>
    <row r="200" spans="2:51" s="78" customFormat="1" ht="12">
      <c r="B200" s="173"/>
      <c r="C200" s="82"/>
      <c r="D200" s="169" t="s">
        <v>124</v>
      </c>
      <c r="E200" s="174" t="s">
        <v>1</v>
      </c>
      <c r="F200" s="175" t="s">
        <v>201</v>
      </c>
      <c r="G200" s="82"/>
      <c r="H200" s="176">
        <v>3.24</v>
      </c>
      <c r="I200" s="82"/>
      <c r="J200" s="177"/>
      <c r="L200" s="79"/>
      <c r="M200" s="81"/>
      <c r="N200" s="82"/>
      <c r="O200" s="82"/>
      <c r="P200" s="82"/>
      <c r="Q200" s="82"/>
      <c r="R200" s="82"/>
      <c r="S200" s="82"/>
      <c r="T200" s="83"/>
      <c r="AT200" s="80" t="s">
        <v>124</v>
      </c>
      <c r="AU200" s="80" t="s">
        <v>82</v>
      </c>
      <c r="AV200" s="78" t="s">
        <v>82</v>
      </c>
      <c r="AW200" s="78" t="s">
        <v>29</v>
      </c>
      <c r="AX200" s="78" t="s">
        <v>72</v>
      </c>
      <c r="AY200" s="80" t="s">
        <v>116</v>
      </c>
    </row>
    <row r="201" spans="2:51" s="72" customFormat="1" ht="12">
      <c r="B201" s="168"/>
      <c r="C201" s="76"/>
      <c r="D201" s="169" t="s">
        <v>124</v>
      </c>
      <c r="E201" s="170" t="s">
        <v>1</v>
      </c>
      <c r="F201" s="171" t="s">
        <v>182</v>
      </c>
      <c r="G201" s="76"/>
      <c r="H201" s="170" t="s">
        <v>1</v>
      </c>
      <c r="I201" s="76"/>
      <c r="J201" s="172"/>
      <c r="L201" s="73"/>
      <c r="M201" s="75"/>
      <c r="N201" s="76"/>
      <c r="O201" s="76"/>
      <c r="P201" s="76"/>
      <c r="Q201" s="76"/>
      <c r="R201" s="76"/>
      <c r="S201" s="76"/>
      <c r="T201" s="77"/>
      <c r="AT201" s="74" t="s">
        <v>124</v>
      </c>
      <c r="AU201" s="74" t="s">
        <v>82</v>
      </c>
      <c r="AV201" s="72" t="s">
        <v>80</v>
      </c>
      <c r="AW201" s="72" t="s">
        <v>29</v>
      </c>
      <c r="AX201" s="72" t="s">
        <v>72</v>
      </c>
      <c r="AY201" s="74" t="s">
        <v>116</v>
      </c>
    </row>
    <row r="202" spans="2:51" s="78" customFormat="1" ht="12">
      <c r="B202" s="173"/>
      <c r="C202" s="82"/>
      <c r="D202" s="169" t="s">
        <v>124</v>
      </c>
      <c r="E202" s="174" t="s">
        <v>1</v>
      </c>
      <c r="F202" s="175" t="s">
        <v>202</v>
      </c>
      <c r="G202" s="82"/>
      <c r="H202" s="176">
        <v>5.76</v>
      </c>
      <c r="I202" s="82"/>
      <c r="J202" s="177"/>
      <c r="L202" s="79"/>
      <c r="M202" s="81"/>
      <c r="N202" s="82"/>
      <c r="O202" s="82"/>
      <c r="P202" s="82"/>
      <c r="Q202" s="82"/>
      <c r="R202" s="82"/>
      <c r="S202" s="82"/>
      <c r="T202" s="83"/>
      <c r="AT202" s="80" t="s">
        <v>124</v>
      </c>
      <c r="AU202" s="80" t="s">
        <v>82</v>
      </c>
      <c r="AV202" s="78" t="s">
        <v>82</v>
      </c>
      <c r="AW202" s="78" t="s">
        <v>29</v>
      </c>
      <c r="AX202" s="78" t="s">
        <v>72</v>
      </c>
      <c r="AY202" s="80" t="s">
        <v>116</v>
      </c>
    </row>
    <row r="203" spans="2:51" s="72" customFormat="1" ht="12">
      <c r="B203" s="168"/>
      <c r="C203" s="76"/>
      <c r="D203" s="169" t="s">
        <v>124</v>
      </c>
      <c r="E203" s="170" t="s">
        <v>1</v>
      </c>
      <c r="F203" s="171" t="s">
        <v>184</v>
      </c>
      <c r="G203" s="76"/>
      <c r="H203" s="170" t="s">
        <v>1</v>
      </c>
      <c r="I203" s="76"/>
      <c r="J203" s="172"/>
      <c r="L203" s="73"/>
      <c r="M203" s="75"/>
      <c r="N203" s="76"/>
      <c r="O203" s="76"/>
      <c r="P203" s="76"/>
      <c r="Q203" s="76"/>
      <c r="R203" s="76"/>
      <c r="S203" s="76"/>
      <c r="T203" s="77"/>
      <c r="AT203" s="74" t="s">
        <v>124</v>
      </c>
      <c r="AU203" s="74" t="s">
        <v>82</v>
      </c>
      <c r="AV203" s="72" t="s">
        <v>80</v>
      </c>
      <c r="AW203" s="72" t="s">
        <v>29</v>
      </c>
      <c r="AX203" s="72" t="s">
        <v>72</v>
      </c>
      <c r="AY203" s="74" t="s">
        <v>116</v>
      </c>
    </row>
    <row r="204" spans="2:51" s="78" customFormat="1" ht="12">
      <c r="B204" s="173"/>
      <c r="C204" s="82"/>
      <c r="D204" s="169" t="s">
        <v>124</v>
      </c>
      <c r="E204" s="174" t="s">
        <v>1</v>
      </c>
      <c r="F204" s="175" t="s">
        <v>203</v>
      </c>
      <c r="G204" s="82"/>
      <c r="H204" s="176">
        <v>1.44</v>
      </c>
      <c r="I204" s="82"/>
      <c r="J204" s="177"/>
      <c r="L204" s="79"/>
      <c r="M204" s="81"/>
      <c r="N204" s="82"/>
      <c r="O204" s="82"/>
      <c r="P204" s="82"/>
      <c r="Q204" s="82"/>
      <c r="R204" s="82"/>
      <c r="S204" s="82"/>
      <c r="T204" s="83"/>
      <c r="AT204" s="80" t="s">
        <v>124</v>
      </c>
      <c r="AU204" s="80" t="s">
        <v>82</v>
      </c>
      <c r="AV204" s="78" t="s">
        <v>82</v>
      </c>
      <c r="AW204" s="78" t="s">
        <v>29</v>
      </c>
      <c r="AX204" s="78" t="s">
        <v>72</v>
      </c>
      <c r="AY204" s="80" t="s">
        <v>116</v>
      </c>
    </row>
    <row r="205" spans="2:51" s="72" customFormat="1" ht="12">
      <c r="B205" s="168"/>
      <c r="C205" s="76"/>
      <c r="D205" s="169" t="s">
        <v>124</v>
      </c>
      <c r="E205" s="170" t="s">
        <v>1</v>
      </c>
      <c r="F205" s="171" t="s">
        <v>186</v>
      </c>
      <c r="G205" s="76"/>
      <c r="H205" s="170" t="s">
        <v>1</v>
      </c>
      <c r="I205" s="76"/>
      <c r="J205" s="172"/>
      <c r="L205" s="73"/>
      <c r="M205" s="75"/>
      <c r="N205" s="76"/>
      <c r="O205" s="76"/>
      <c r="P205" s="76"/>
      <c r="Q205" s="76"/>
      <c r="R205" s="76"/>
      <c r="S205" s="76"/>
      <c r="T205" s="77"/>
      <c r="AT205" s="74" t="s">
        <v>124</v>
      </c>
      <c r="AU205" s="74" t="s">
        <v>82</v>
      </c>
      <c r="AV205" s="72" t="s">
        <v>80</v>
      </c>
      <c r="AW205" s="72" t="s">
        <v>29</v>
      </c>
      <c r="AX205" s="72" t="s">
        <v>72</v>
      </c>
      <c r="AY205" s="74" t="s">
        <v>116</v>
      </c>
    </row>
    <row r="206" spans="2:51" s="78" customFormat="1" ht="12">
      <c r="B206" s="173"/>
      <c r="C206" s="82"/>
      <c r="D206" s="169" t="s">
        <v>124</v>
      </c>
      <c r="E206" s="174" t="s">
        <v>1</v>
      </c>
      <c r="F206" s="175" t="s">
        <v>204</v>
      </c>
      <c r="G206" s="82"/>
      <c r="H206" s="176">
        <v>7.2</v>
      </c>
      <c r="I206" s="82"/>
      <c r="J206" s="177"/>
      <c r="L206" s="79"/>
      <c r="M206" s="81"/>
      <c r="N206" s="82"/>
      <c r="O206" s="82"/>
      <c r="P206" s="82"/>
      <c r="Q206" s="82"/>
      <c r="R206" s="82"/>
      <c r="S206" s="82"/>
      <c r="T206" s="83"/>
      <c r="AT206" s="80" t="s">
        <v>124</v>
      </c>
      <c r="AU206" s="80" t="s">
        <v>82</v>
      </c>
      <c r="AV206" s="78" t="s">
        <v>82</v>
      </c>
      <c r="AW206" s="78" t="s">
        <v>29</v>
      </c>
      <c r="AX206" s="78" t="s">
        <v>72</v>
      </c>
      <c r="AY206" s="80" t="s">
        <v>116</v>
      </c>
    </row>
    <row r="207" spans="2:51" s="84" customFormat="1" ht="12">
      <c r="B207" s="178"/>
      <c r="C207" s="88"/>
      <c r="D207" s="169" t="s">
        <v>124</v>
      </c>
      <c r="E207" s="179" t="s">
        <v>1</v>
      </c>
      <c r="F207" s="180" t="s">
        <v>134</v>
      </c>
      <c r="G207" s="88"/>
      <c r="H207" s="181">
        <v>23.22</v>
      </c>
      <c r="I207" s="88"/>
      <c r="J207" s="182"/>
      <c r="L207" s="85"/>
      <c r="M207" s="87"/>
      <c r="N207" s="88"/>
      <c r="O207" s="88"/>
      <c r="P207" s="88"/>
      <c r="Q207" s="88"/>
      <c r="R207" s="88"/>
      <c r="S207" s="88"/>
      <c r="T207" s="89"/>
      <c r="AT207" s="86" t="s">
        <v>124</v>
      </c>
      <c r="AU207" s="86" t="s">
        <v>82</v>
      </c>
      <c r="AV207" s="84" t="s">
        <v>122</v>
      </c>
      <c r="AW207" s="84" t="s">
        <v>29</v>
      </c>
      <c r="AX207" s="84" t="s">
        <v>80</v>
      </c>
      <c r="AY207" s="86" t="s">
        <v>116</v>
      </c>
    </row>
    <row r="208" spans="1:65" s="11" customFormat="1" ht="16.5" customHeight="1">
      <c r="A208" s="8"/>
      <c r="B208" s="120"/>
      <c r="C208" s="61" t="s">
        <v>205</v>
      </c>
      <c r="D208" s="61" t="s">
        <v>118</v>
      </c>
      <c r="E208" s="62" t="s">
        <v>206</v>
      </c>
      <c r="F208" s="63" t="s">
        <v>207</v>
      </c>
      <c r="G208" s="64" t="s">
        <v>157</v>
      </c>
      <c r="H208" s="65">
        <v>23.22</v>
      </c>
      <c r="I208" s="2"/>
      <c r="J208" s="167">
        <f>ROUND(I208*H208,2)</f>
        <v>0</v>
      </c>
      <c r="K208" s="109"/>
      <c r="L208" s="9"/>
      <c r="M208" s="66" t="s">
        <v>1</v>
      </c>
      <c r="N208" s="67" t="s">
        <v>37</v>
      </c>
      <c r="O208" s="68">
        <v>0.092</v>
      </c>
      <c r="P208" s="68">
        <f>O208*H208</f>
        <v>2.13624</v>
      </c>
      <c r="Q208" s="68">
        <v>0</v>
      </c>
      <c r="R208" s="68">
        <f>Q208*H208</f>
        <v>0</v>
      </c>
      <c r="S208" s="68">
        <v>0</v>
      </c>
      <c r="T208" s="69">
        <f>S208*H208</f>
        <v>0</v>
      </c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R208" s="70" t="s">
        <v>122</v>
      </c>
      <c r="AT208" s="70" t="s">
        <v>118</v>
      </c>
      <c r="AU208" s="70" t="s">
        <v>82</v>
      </c>
      <c r="AY208" s="4" t="s">
        <v>116</v>
      </c>
      <c r="BE208" s="71">
        <f>IF(N208="základní",J208,0)</f>
        <v>0</v>
      </c>
      <c r="BF208" s="71">
        <f>IF(N208="snížená",J208,0)</f>
        <v>0</v>
      </c>
      <c r="BG208" s="71">
        <f>IF(N208="zákl. přenesená",J208,0)</f>
        <v>0</v>
      </c>
      <c r="BH208" s="71">
        <f>IF(N208="sníž. přenesená",J208,0)</f>
        <v>0</v>
      </c>
      <c r="BI208" s="71">
        <f>IF(N208="nulová",J208,0)</f>
        <v>0</v>
      </c>
      <c r="BJ208" s="4" t="s">
        <v>80</v>
      </c>
      <c r="BK208" s="71">
        <f>ROUND(I208*H208,2)</f>
        <v>0</v>
      </c>
      <c r="BL208" s="4" t="s">
        <v>122</v>
      </c>
      <c r="BM208" s="70" t="s">
        <v>208</v>
      </c>
    </row>
    <row r="209" spans="2:63" s="52" customFormat="1" ht="22.9" customHeight="1">
      <c r="B209" s="161"/>
      <c r="C209" s="56"/>
      <c r="D209" s="162" t="s">
        <v>71</v>
      </c>
      <c r="E209" s="165" t="s">
        <v>122</v>
      </c>
      <c r="F209" s="165" t="s">
        <v>209</v>
      </c>
      <c r="G209" s="56"/>
      <c r="H209" s="56"/>
      <c r="I209" s="56"/>
      <c r="J209" s="166">
        <f>BK209</f>
        <v>0</v>
      </c>
      <c r="L209" s="53"/>
      <c r="M209" s="55"/>
      <c r="N209" s="56"/>
      <c r="O209" s="56"/>
      <c r="P209" s="57">
        <f>SUM(P210:P213)</f>
        <v>10.41</v>
      </c>
      <c r="Q209" s="56"/>
      <c r="R209" s="57">
        <f>SUM(R210:R213)</f>
        <v>61.56</v>
      </c>
      <c r="S209" s="56"/>
      <c r="T209" s="58">
        <f>SUM(T210:T213)</f>
        <v>0</v>
      </c>
      <c r="AR209" s="54" t="s">
        <v>80</v>
      </c>
      <c r="AT209" s="59" t="s">
        <v>71</v>
      </c>
      <c r="AU209" s="59" t="s">
        <v>80</v>
      </c>
      <c r="AY209" s="54" t="s">
        <v>116</v>
      </c>
      <c r="BK209" s="60">
        <f>SUM(BK210:BK213)</f>
        <v>0</v>
      </c>
    </row>
    <row r="210" spans="1:65" s="11" customFormat="1" ht="24.2" customHeight="1">
      <c r="A210" s="8"/>
      <c r="B210" s="120"/>
      <c r="C210" s="61" t="s">
        <v>210</v>
      </c>
      <c r="D210" s="61" t="s">
        <v>118</v>
      </c>
      <c r="E210" s="62" t="s">
        <v>211</v>
      </c>
      <c r="F210" s="63" t="s">
        <v>212</v>
      </c>
      <c r="G210" s="64" t="s">
        <v>121</v>
      </c>
      <c r="H210" s="65">
        <v>30</v>
      </c>
      <c r="I210" s="2"/>
      <c r="J210" s="167">
        <f>ROUND(I210*H210,2)</f>
        <v>0</v>
      </c>
      <c r="K210" s="109"/>
      <c r="L210" s="9"/>
      <c r="M210" s="66" t="s">
        <v>1</v>
      </c>
      <c r="N210" s="67" t="s">
        <v>37</v>
      </c>
      <c r="O210" s="68">
        <v>0.347</v>
      </c>
      <c r="P210" s="68">
        <f>O210*H210</f>
        <v>10.41</v>
      </c>
      <c r="Q210" s="68">
        <v>2.052</v>
      </c>
      <c r="R210" s="68">
        <f>Q210*H210</f>
        <v>61.56</v>
      </c>
      <c r="S210" s="68">
        <v>0</v>
      </c>
      <c r="T210" s="69">
        <f>S210*H210</f>
        <v>0</v>
      </c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R210" s="70" t="s">
        <v>122</v>
      </c>
      <c r="AT210" s="70" t="s">
        <v>118</v>
      </c>
      <c r="AU210" s="70" t="s">
        <v>82</v>
      </c>
      <c r="AY210" s="4" t="s">
        <v>116</v>
      </c>
      <c r="BE210" s="71">
        <f>IF(N210="základní",J210,0)</f>
        <v>0</v>
      </c>
      <c r="BF210" s="71">
        <f>IF(N210="snížená",J210,0)</f>
        <v>0</v>
      </c>
      <c r="BG210" s="71">
        <f>IF(N210="zákl. přenesená",J210,0)</f>
        <v>0</v>
      </c>
      <c r="BH210" s="71">
        <f>IF(N210="sníž. přenesená",J210,0)</f>
        <v>0</v>
      </c>
      <c r="BI210" s="71">
        <f>IF(N210="nulová",J210,0)</f>
        <v>0</v>
      </c>
      <c r="BJ210" s="4" t="s">
        <v>80</v>
      </c>
      <c r="BK210" s="71">
        <f>ROUND(I210*H210,2)</f>
        <v>0</v>
      </c>
      <c r="BL210" s="4" t="s">
        <v>122</v>
      </c>
      <c r="BM210" s="70" t="s">
        <v>213</v>
      </c>
    </row>
    <row r="211" spans="2:51" s="72" customFormat="1" ht="12">
      <c r="B211" s="168"/>
      <c r="C211" s="76"/>
      <c r="D211" s="169" t="s">
        <v>124</v>
      </c>
      <c r="E211" s="170" t="s">
        <v>1</v>
      </c>
      <c r="F211" s="171" t="s">
        <v>214</v>
      </c>
      <c r="G211" s="76"/>
      <c r="H211" s="170" t="s">
        <v>1</v>
      </c>
      <c r="I211" s="76"/>
      <c r="J211" s="172"/>
      <c r="L211" s="73"/>
      <c r="M211" s="75"/>
      <c r="N211" s="76"/>
      <c r="O211" s="76"/>
      <c r="P211" s="76"/>
      <c r="Q211" s="76"/>
      <c r="R211" s="76"/>
      <c r="S211" s="76"/>
      <c r="T211" s="77"/>
      <c r="AT211" s="74" t="s">
        <v>124</v>
      </c>
      <c r="AU211" s="74" t="s">
        <v>82</v>
      </c>
      <c r="AV211" s="72" t="s">
        <v>80</v>
      </c>
      <c r="AW211" s="72" t="s">
        <v>29</v>
      </c>
      <c r="AX211" s="72" t="s">
        <v>72</v>
      </c>
      <c r="AY211" s="74" t="s">
        <v>116</v>
      </c>
    </row>
    <row r="212" spans="2:51" s="72" customFormat="1" ht="12">
      <c r="B212" s="168"/>
      <c r="C212" s="76"/>
      <c r="D212" s="169" t="s">
        <v>124</v>
      </c>
      <c r="E212" s="170" t="s">
        <v>1</v>
      </c>
      <c r="F212" s="171" t="s">
        <v>215</v>
      </c>
      <c r="G212" s="76"/>
      <c r="H212" s="170" t="s">
        <v>1</v>
      </c>
      <c r="I212" s="76"/>
      <c r="J212" s="172"/>
      <c r="L212" s="73"/>
      <c r="M212" s="75"/>
      <c r="N212" s="76"/>
      <c r="O212" s="76"/>
      <c r="P212" s="76"/>
      <c r="Q212" s="76"/>
      <c r="R212" s="76"/>
      <c r="S212" s="76"/>
      <c r="T212" s="77"/>
      <c r="AT212" s="74" t="s">
        <v>124</v>
      </c>
      <c r="AU212" s="74" t="s">
        <v>82</v>
      </c>
      <c r="AV212" s="72" t="s">
        <v>80</v>
      </c>
      <c r="AW212" s="72" t="s">
        <v>29</v>
      </c>
      <c r="AX212" s="72" t="s">
        <v>72</v>
      </c>
      <c r="AY212" s="74" t="s">
        <v>116</v>
      </c>
    </row>
    <row r="213" spans="2:51" s="78" customFormat="1" ht="12">
      <c r="B213" s="173"/>
      <c r="C213" s="82"/>
      <c r="D213" s="169" t="s">
        <v>124</v>
      </c>
      <c r="E213" s="174" t="s">
        <v>1</v>
      </c>
      <c r="F213" s="175" t="s">
        <v>216</v>
      </c>
      <c r="G213" s="82"/>
      <c r="H213" s="176">
        <v>30</v>
      </c>
      <c r="I213" s="82"/>
      <c r="J213" s="177"/>
      <c r="L213" s="79"/>
      <c r="M213" s="81"/>
      <c r="N213" s="82"/>
      <c r="O213" s="82"/>
      <c r="P213" s="82"/>
      <c r="Q213" s="82"/>
      <c r="R213" s="82"/>
      <c r="S213" s="82"/>
      <c r="T213" s="83"/>
      <c r="AT213" s="80" t="s">
        <v>124</v>
      </c>
      <c r="AU213" s="80" t="s">
        <v>82</v>
      </c>
      <c r="AV213" s="78" t="s">
        <v>82</v>
      </c>
      <c r="AW213" s="78" t="s">
        <v>29</v>
      </c>
      <c r="AX213" s="78" t="s">
        <v>80</v>
      </c>
      <c r="AY213" s="80" t="s">
        <v>116</v>
      </c>
    </row>
    <row r="214" spans="2:63" s="52" customFormat="1" ht="22.9" customHeight="1">
      <c r="B214" s="161"/>
      <c r="C214" s="56"/>
      <c r="D214" s="162" t="s">
        <v>71</v>
      </c>
      <c r="E214" s="165" t="s">
        <v>148</v>
      </c>
      <c r="F214" s="165" t="s">
        <v>217</v>
      </c>
      <c r="G214" s="56"/>
      <c r="H214" s="56"/>
      <c r="I214" s="56"/>
      <c r="J214" s="166">
        <f>BK214</f>
        <v>0</v>
      </c>
      <c r="L214" s="53"/>
      <c r="M214" s="55"/>
      <c r="N214" s="56"/>
      <c r="O214" s="56"/>
      <c r="P214" s="57">
        <f>SUM(P215:P236)</f>
        <v>21.926736000000002</v>
      </c>
      <c r="Q214" s="56"/>
      <c r="R214" s="57">
        <f>SUM(R215:R236)</f>
        <v>28.8113088</v>
      </c>
      <c r="S214" s="56"/>
      <c r="T214" s="58">
        <f>SUM(T215:T236)</f>
        <v>0</v>
      </c>
      <c r="AR214" s="54" t="s">
        <v>80</v>
      </c>
      <c r="AT214" s="59" t="s">
        <v>71</v>
      </c>
      <c r="AU214" s="59" t="s">
        <v>80</v>
      </c>
      <c r="AY214" s="54" t="s">
        <v>116</v>
      </c>
      <c r="BK214" s="60">
        <f>SUM(BK215:BK236)</f>
        <v>0</v>
      </c>
    </row>
    <row r="215" spans="1:65" s="11" customFormat="1" ht="16.5" customHeight="1">
      <c r="A215" s="8"/>
      <c r="B215" s="120"/>
      <c r="C215" s="61" t="s">
        <v>218</v>
      </c>
      <c r="D215" s="61" t="s">
        <v>118</v>
      </c>
      <c r="E215" s="62" t="s">
        <v>219</v>
      </c>
      <c r="F215" s="63" t="s">
        <v>220</v>
      </c>
      <c r="G215" s="64" t="s">
        <v>157</v>
      </c>
      <c r="H215" s="65">
        <v>27.984</v>
      </c>
      <c r="I215" s="2"/>
      <c r="J215" s="167">
        <f>ROUND(I215*H215,2)</f>
        <v>0</v>
      </c>
      <c r="K215" s="109"/>
      <c r="L215" s="9"/>
      <c r="M215" s="66" t="s">
        <v>1</v>
      </c>
      <c r="N215" s="67" t="s">
        <v>37</v>
      </c>
      <c r="O215" s="68">
        <v>0.029</v>
      </c>
      <c r="P215" s="68">
        <f>O215*H215</f>
        <v>0.8115360000000001</v>
      </c>
      <c r="Q215" s="68">
        <v>0.46</v>
      </c>
      <c r="R215" s="68">
        <f>Q215*H215</f>
        <v>12.87264</v>
      </c>
      <c r="S215" s="68">
        <v>0</v>
      </c>
      <c r="T215" s="69">
        <f>S215*H215</f>
        <v>0</v>
      </c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R215" s="70" t="s">
        <v>122</v>
      </c>
      <c r="AT215" s="70" t="s">
        <v>118</v>
      </c>
      <c r="AU215" s="70" t="s">
        <v>82</v>
      </c>
      <c r="AY215" s="4" t="s">
        <v>116</v>
      </c>
      <c r="BE215" s="71">
        <f>IF(N215="základní",J215,0)</f>
        <v>0</v>
      </c>
      <c r="BF215" s="71">
        <f>IF(N215="snížená",J215,0)</f>
        <v>0</v>
      </c>
      <c r="BG215" s="71">
        <f>IF(N215="zákl. přenesená",J215,0)</f>
        <v>0</v>
      </c>
      <c r="BH215" s="71">
        <f>IF(N215="sníž. přenesená",J215,0)</f>
        <v>0</v>
      </c>
      <c r="BI215" s="71">
        <f>IF(N215="nulová",J215,0)</f>
        <v>0</v>
      </c>
      <c r="BJ215" s="4" t="s">
        <v>80</v>
      </c>
      <c r="BK215" s="71">
        <f>ROUND(I215*H215,2)</f>
        <v>0</v>
      </c>
      <c r="BL215" s="4" t="s">
        <v>122</v>
      </c>
      <c r="BM215" s="70" t="s">
        <v>221</v>
      </c>
    </row>
    <row r="216" spans="2:51" s="72" customFormat="1" ht="12">
      <c r="B216" s="168"/>
      <c r="C216" s="76"/>
      <c r="D216" s="169" t="s">
        <v>124</v>
      </c>
      <c r="E216" s="170" t="s">
        <v>1</v>
      </c>
      <c r="F216" s="171" t="s">
        <v>125</v>
      </c>
      <c r="G216" s="76"/>
      <c r="H216" s="170" t="s">
        <v>1</v>
      </c>
      <c r="I216" s="76"/>
      <c r="J216" s="172"/>
      <c r="L216" s="73"/>
      <c r="M216" s="75"/>
      <c r="N216" s="76"/>
      <c r="O216" s="76"/>
      <c r="P216" s="76"/>
      <c r="Q216" s="76"/>
      <c r="R216" s="76"/>
      <c r="S216" s="76"/>
      <c r="T216" s="77"/>
      <c r="AT216" s="74" t="s">
        <v>124</v>
      </c>
      <c r="AU216" s="74" t="s">
        <v>82</v>
      </c>
      <c r="AV216" s="72" t="s">
        <v>80</v>
      </c>
      <c r="AW216" s="72" t="s">
        <v>29</v>
      </c>
      <c r="AX216" s="72" t="s">
        <v>72</v>
      </c>
      <c r="AY216" s="74" t="s">
        <v>116</v>
      </c>
    </row>
    <row r="217" spans="2:51" s="72" customFormat="1" ht="12">
      <c r="B217" s="168"/>
      <c r="C217" s="76"/>
      <c r="D217" s="169" t="s">
        <v>124</v>
      </c>
      <c r="E217" s="170" t="s">
        <v>1</v>
      </c>
      <c r="F217" s="171" t="s">
        <v>126</v>
      </c>
      <c r="G217" s="76"/>
      <c r="H217" s="170" t="s">
        <v>1</v>
      </c>
      <c r="I217" s="76"/>
      <c r="J217" s="172"/>
      <c r="L217" s="73"/>
      <c r="M217" s="75"/>
      <c r="N217" s="76"/>
      <c r="O217" s="76"/>
      <c r="P217" s="76"/>
      <c r="Q217" s="76"/>
      <c r="R217" s="76"/>
      <c r="S217" s="76"/>
      <c r="T217" s="77"/>
      <c r="AT217" s="74" t="s">
        <v>124</v>
      </c>
      <c r="AU217" s="74" t="s">
        <v>82</v>
      </c>
      <c r="AV217" s="72" t="s">
        <v>80</v>
      </c>
      <c r="AW217" s="72" t="s">
        <v>29</v>
      </c>
      <c r="AX217" s="72" t="s">
        <v>72</v>
      </c>
      <c r="AY217" s="74" t="s">
        <v>116</v>
      </c>
    </row>
    <row r="218" spans="2:51" s="78" customFormat="1" ht="12">
      <c r="B218" s="173"/>
      <c r="C218" s="82"/>
      <c r="D218" s="169" t="s">
        <v>124</v>
      </c>
      <c r="E218" s="174" t="s">
        <v>1</v>
      </c>
      <c r="F218" s="175" t="s">
        <v>159</v>
      </c>
      <c r="G218" s="82"/>
      <c r="H218" s="176">
        <v>11.814</v>
      </c>
      <c r="I218" s="82"/>
      <c r="J218" s="177"/>
      <c r="L218" s="79"/>
      <c r="M218" s="81"/>
      <c r="N218" s="82"/>
      <c r="O218" s="82"/>
      <c r="P218" s="82"/>
      <c r="Q218" s="82"/>
      <c r="R218" s="82"/>
      <c r="S218" s="82"/>
      <c r="T218" s="83"/>
      <c r="AT218" s="80" t="s">
        <v>124</v>
      </c>
      <c r="AU218" s="80" t="s">
        <v>82</v>
      </c>
      <c r="AV218" s="78" t="s">
        <v>82</v>
      </c>
      <c r="AW218" s="78" t="s">
        <v>29</v>
      </c>
      <c r="AX218" s="78" t="s">
        <v>72</v>
      </c>
      <c r="AY218" s="80" t="s">
        <v>116</v>
      </c>
    </row>
    <row r="219" spans="2:51" s="72" customFormat="1" ht="12">
      <c r="B219" s="168"/>
      <c r="C219" s="76"/>
      <c r="D219" s="169" t="s">
        <v>124</v>
      </c>
      <c r="E219" s="170" t="s">
        <v>1</v>
      </c>
      <c r="F219" s="171" t="s">
        <v>128</v>
      </c>
      <c r="G219" s="76"/>
      <c r="H219" s="170" t="s">
        <v>1</v>
      </c>
      <c r="I219" s="76"/>
      <c r="J219" s="172"/>
      <c r="L219" s="73"/>
      <c r="M219" s="75"/>
      <c r="N219" s="76"/>
      <c r="O219" s="76"/>
      <c r="P219" s="76"/>
      <c r="Q219" s="76"/>
      <c r="R219" s="76"/>
      <c r="S219" s="76"/>
      <c r="T219" s="77"/>
      <c r="AT219" s="74" t="s">
        <v>124</v>
      </c>
      <c r="AU219" s="74" t="s">
        <v>82</v>
      </c>
      <c r="AV219" s="72" t="s">
        <v>80</v>
      </c>
      <c r="AW219" s="72" t="s">
        <v>29</v>
      </c>
      <c r="AX219" s="72" t="s">
        <v>72</v>
      </c>
      <c r="AY219" s="74" t="s">
        <v>116</v>
      </c>
    </row>
    <row r="220" spans="2:51" s="78" customFormat="1" ht="12">
      <c r="B220" s="173"/>
      <c r="C220" s="82"/>
      <c r="D220" s="169" t="s">
        <v>124</v>
      </c>
      <c r="E220" s="174" t="s">
        <v>1</v>
      </c>
      <c r="F220" s="175" t="s">
        <v>160</v>
      </c>
      <c r="G220" s="82"/>
      <c r="H220" s="176">
        <v>5.06</v>
      </c>
      <c r="I220" s="82"/>
      <c r="J220" s="177"/>
      <c r="L220" s="79"/>
      <c r="M220" s="81"/>
      <c r="N220" s="82"/>
      <c r="O220" s="82"/>
      <c r="P220" s="82"/>
      <c r="Q220" s="82"/>
      <c r="R220" s="82"/>
      <c r="S220" s="82"/>
      <c r="T220" s="83"/>
      <c r="AT220" s="80" t="s">
        <v>124</v>
      </c>
      <c r="AU220" s="80" t="s">
        <v>82</v>
      </c>
      <c r="AV220" s="78" t="s">
        <v>82</v>
      </c>
      <c r="AW220" s="78" t="s">
        <v>29</v>
      </c>
      <c r="AX220" s="78" t="s">
        <v>72</v>
      </c>
      <c r="AY220" s="80" t="s">
        <v>116</v>
      </c>
    </row>
    <row r="221" spans="2:51" s="72" customFormat="1" ht="12">
      <c r="B221" s="168"/>
      <c r="C221" s="76"/>
      <c r="D221" s="169" t="s">
        <v>124</v>
      </c>
      <c r="E221" s="170" t="s">
        <v>1</v>
      </c>
      <c r="F221" s="171" t="s">
        <v>130</v>
      </c>
      <c r="G221" s="76"/>
      <c r="H221" s="170" t="s">
        <v>1</v>
      </c>
      <c r="I221" s="76"/>
      <c r="J221" s="172"/>
      <c r="L221" s="73"/>
      <c r="M221" s="75"/>
      <c r="N221" s="76"/>
      <c r="O221" s="76"/>
      <c r="P221" s="76"/>
      <c r="Q221" s="76"/>
      <c r="R221" s="76"/>
      <c r="S221" s="76"/>
      <c r="T221" s="77"/>
      <c r="AT221" s="74" t="s">
        <v>124</v>
      </c>
      <c r="AU221" s="74" t="s">
        <v>82</v>
      </c>
      <c r="AV221" s="72" t="s">
        <v>80</v>
      </c>
      <c r="AW221" s="72" t="s">
        <v>29</v>
      </c>
      <c r="AX221" s="72" t="s">
        <v>72</v>
      </c>
      <c r="AY221" s="74" t="s">
        <v>116</v>
      </c>
    </row>
    <row r="222" spans="2:51" s="78" customFormat="1" ht="12">
      <c r="B222" s="173"/>
      <c r="C222" s="82"/>
      <c r="D222" s="169" t="s">
        <v>124</v>
      </c>
      <c r="E222" s="174" t="s">
        <v>1</v>
      </c>
      <c r="F222" s="175" t="s">
        <v>161</v>
      </c>
      <c r="G222" s="82"/>
      <c r="H222" s="176">
        <v>7.04</v>
      </c>
      <c r="I222" s="82"/>
      <c r="J222" s="177"/>
      <c r="L222" s="79"/>
      <c r="M222" s="81"/>
      <c r="N222" s="82"/>
      <c r="O222" s="82"/>
      <c r="P222" s="82"/>
      <c r="Q222" s="82"/>
      <c r="R222" s="82"/>
      <c r="S222" s="82"/>
      <c r="T222" s="83"/>
      <c r="AT222" s="80" t="s">
        <v>124</v>
      </c>
      <c r="AU222" s="80" t="s">
        <v>82</v>
      </c>
      <c r="AV222" s="78" t="s">
        <v>82</v>
      </c>
      <c r="AW222" s="78" t="s">
        <v>29</v>
      </c>
      <c r="AX222" s="78" t="s">
        <v>72</v>
      </c>
      <c r="AY222" s="80" t="s">
        <v>116</v>
      </c>
    </row>
    <row r="223" spans="2:51" s="72" customFormat="1" ht="12">
      <c r="B223" s="168"/>
      <c r="C223" s="76"/>
      <c r="D223" s="169" t="s">
        <v>124</v>
      </c>
      <c r="E223" s="170" t="s">
        <v>1</v>
      </c>
      <c r="F223" s="171" t="s">
        <v>132</v>
      </c>
      <c r="G223" s="76"/>
      <c r="H223" s="170" t="s">
        <v>1</v>
      </c>
      <c r="I223" s="76"/>
      <c r="J223" s="172"/>
      <c r="L223" s="73"/>
      <c r="M223" s="75"/>
      <c r="N223" s="76"/>
      <c r="O223" s="76"/>
      <c r="P223" s="76"/>
      <c r="Q223" s="76"/>
      <c r="R223" s="76"/>
      <c r="S223" s="76"/>
      <c r="T223" s="77"/>
      <c r="AT223" s="74" t="s">
        <v>124</v>
      </c>
      <c r="AU223" s="74" t="s">
        <v>82</v>
      </c>
      <c r="AV223" s="72" t="s">
        <v>80</v>
      </c>
      <c r="AW223" s="72" t="s">
        <v>29</v>
      </c>
      <c r="AX223" s="72" t="s">
        <v>72</v>
      </c>
      <c r="AY223" s="74" t="s">
        <v>116</v>
      </c>
    </row>
    <row r="224" spans="2:51" s="78" customFormat="1" ht="12">
      <c r="B224" s="173"/>
      <c r="C224" s="82"/>
      <c r="D224" s="169" t="s">
        <v>124</v>
      </c>
      <c r="E224" s="174" t="s">
        <v>1</v>
      </c>
      <c r="F224" s="175" t="s">
        <v>162</v>
      </c>
      <c r="G224" s="82"/>
      <c r="H224" s="176">
        <v>4.07</v>
      </c>
      <c r="I224" s="82"/>
      <c r="J224" s="177"/>
      <c r="L224" s="79"/>
      <c r="M224" s="81"/>
      <c r="N224" s="82"/>
      <c r="O224" s="82"/>
      <c r="P224" s="82"/>
      <c r="Q224" s="82"/>
      <c r="R224" s="82"/>
      <c r="S224" s="82"/>
      <c r="T224" s="83"/>
      <c r="AT224" s="80" t="s">
        <v>124</v>
      </c>
      <c r="AU224" s="80" t="s">
        <v>82</v>
      </c>
      <c r="AV224" s="78" t="s">
        <v>82</v>
      </c>
      <c r="AW224" s="78" t="s">
        <v>29</v>
      </c>
      <c r="AX224" s="78" t="s">
        <v>72</v>
      </c>
      <c r="AY224" s="80" t="s">
        <v>116</v>
      </c>
    </row>
    <row r="225" spans="2:51" s="84" customFormat="1" ht="12">
      <c r="B225" s="178"/>
      <c r="C225" s="88"/>
      <c r="D225" s="169" t="s">
        <v>124</v>
      </c>
      <c r="E225" s="179" t="s">
        <v>1</v>
      </c>
      <c r="F225" s="180" t="s">
        <v>134</v>
      </c>
      <c r="G225" s="88"/>
      <c r="H225" s="181">
        <v>27.983999999999998</v>
      </c>
      <c r="I225" s="88"/>
      <c r="J225" s="182"/>
      <c r="L225" s="85"/>
      <c r="M225" s="87"/>
      <c r="N225" s="88"/>
      <c r="O225" s="88"/>
      <c r="P225" s="88"/>
      <c r="Q225" s="88"/>
      <c r="R225" s="88"/>
      <c r="S225" s="88"/>
      <c r="T225" s="89"/>
      <c r="AT225" s="86" t="s">
        <v>124</v>
      </c>
      <c r="AU225" s="86" t="s">
        <v>82</v>
      </c>
      <c r="AV225" s="84" t="s">
        <v>122</v>
      </c>
      <c r="AW225" s="84" t="s">
        <v>29</v>
      </c>
      <c r="AX225" s="84" t="s">
        <v>80</v>
      </c>
      <c r="AY225" s="86" t="s">
        <v>116</v>
      </c>
    </row>
    <row r="226" spans="1:65" s="11" customFormat="1" ht="21.75" customHeight="1">
      <c r="A226" s="8"/>
      <c r="B226" s="120"/>
      <c r="C226" s="61" t="s">
        <v>222</v>
      </c>
      <c r="D226" s="61" t="s">
        <v>118</v>
      </c>
      <c r="E226" s="62" t="s">
        <v>223</v>
      </c>
      <c r="F226" s="63" t="s">
        <v>224</v>
      </c>
      <c r="G226" s="64" t="s">
        <v>157</v>
      </c>
      <c r="H226" s="65">
        <v>25.44</v>
      </c>
      <c r="I226" s="2"/>
      <c r="J226" s="167">
        <f>ROUND(I226*H226,2)</f>
        <v>0</v>
      </c>
      <c r="K226" s="109"/>
      <c r="L226" s="9"/>
      <c r="M226" s="66" t="s">
        <v>1</v>
      </c>
      <c r="N226" s="67" t="s">
        <v>37</v>
      </c>
      <c r="O226" s="68">
        <v>0.83</v>
      </c>
      <c r="P226" s="68">
        <f>O226*H226</f>
        <v>21.1152</v>
      </c>
      <c r="Q226" s="68">
        <v>0.62652</v>
      </c>
      <c r="R226" s="68">
        <f>Q226*H226</f>
        <v>15.9386688</v>
      </c>
      <c r="S226" s="68">
        <v>0</v>
      </c>
      <c r="T226" s="69">
        <f>S226*H226</f>
        <v>0</v>
      </c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R226" s="70" t="s">
        <v>122</v>
      </c>
      <c r="AT226" s="70" t="s">
        <v>118</v>
      </c>
      <c r="AU226" s="70" t="s">
        <v>82</v>
      </c>
      <c r="AY226" s="4" t="s">
        <v>116</v>
      </c>
      <c r="BE226" s="71">
        <f>IF(N226="základní",J226,0)</f>
        <v>0</v>
      </c>
      <c r="BF226" s="71">
        <f>IF(N226="snížená",J226,0)</f>
        <v>0</v>
      </c>
      <c r="BG226" s="71">
        <f>IF(N226="zákl. přenesená",J226,0)</f>
        <v>0</v>
      </c>
      <c r="BH226" s="71">
        <f>IF(N226="sníž. přenesená",J226,0)</f>
        <v>0</v>
      </c>
      <c r="BI226" s="71">
        <f>IF(N226="nulová",J226,0)</f>
        <v>0</v>
      </c>
      <c r="BJ226" s="4" t="s">
        <v>80</v>
      </c>
      <c r="BK226" s="71">
        <f>ROUND(I226*H226,2)</f>
        <v>0</v>
      </c>
      <c r="BL226" s="4" t="s">
        <v>122</v>
      </c>
      <c r="BM226" s="70" t="s">
        <v>225</v>
      </c>
    </row>
    <row r="227" spans="2:51" s="72" customFormat="1" ht="12">
      <c r="B227" s="168"/>
      <c r="C227" s="76"/>
      <c r="D227" s="169" t="s">
        <v>124</v>
      </c>
      <c r="E227" s="170" t="s">
        <v>1</v>
      </c>
      <c r="F227" s="171" t="s">
        <v>226</v>
      </c>
      <c r="G227" s="76"/>
      <c r="H227" s="170" t="s">
        <v>1</v>
      </c>
      <c r="I227" s="76"/>
      <c r="J227" s="172"/>
      <c r="L227" s="73"/>
      <c r="M227" s="75"/>
      <c r="N227" s="76"/>
      <c r="O227" s="76"/>
      <c r="P227" s="76"/>
      <c r="Q227" s="76"/>
      <c r="R227" s="76"/>
      <c r="S227" s="76"/>
      <c r="T227" s="77"/>
      <c r="AT227" s="74" t="s">
        <v>124</v>
      </c>
      <c r="AU227" s="74" t="s">
        <v>82</v>
      </c>
      <c r="AV227" s="72" t="s">
        <v>80</v>
      </c>
      <c r="AW227" s="72" t="s">
        <v>29</v>
      </c>
      <c r="AX227" s="72" t="s">
        <v>72</v>
      </c>
      <c r="AY227" s="74" t="s">
        <v>116</v>
      </c>
    </row>
    <row r="228" spans="2:51" s="72" customFormat="1" ht="12">
      <c r="B228" s="168"/>
      <c r="C228" s="76"/>
      <c r="D228" s="169" t="s">
        <v>124</v>
      </c>
      <c r="E228" s="170" t="s">
        <v>1</v>
      </c>
      <c r="F228" s="171" t="s">
        <v>126</v>
      </c>
      <c r="G228" s="76"/>
      <c r="H228" s="170" t="s">
        <v>1</v>
      </c>
      <c r="I228" s="76"/>
      <c r="J228" s="172"/>
      <c r="L228" s="73"/>
      <c r="M228" s="75"/>
      <c r="N228" s="76"/>
      <c r="O228" s="76"/>
      <c r="P228" s="76"/>
      <c r="Q228" s="76"/>
      <c r="R228" s="76"/>
      <c r="S228" s="76"/>
      <c r="T228" s="77"/>
      <c r="AT228" s="74" t="s">
        <v>124</v>
      </c>
      <c r="AU228" s="74" t="s">
        <v>82</v>
      </c>
      <c r="AV228" s="72" t="s">
        <v>80</v>
      </c>
      <c r="AW228" s="72" t="s">
        <v>29</v>
      </c>
      <c r="AX228" s="72" t="s">
        <v>72</v>
      </c>
      <c r="AY228" s="74" t="s">
        <v>116</v>
      </c>
    </row>
    <row r="229" spans="2:51" s="78" customFormat="1" ht="12">
      <c r="B229" s="173"/>
      <c r="C229" s="82"/>
      <c r="D229" s="169" t="s">
        <v>124</v>
      </c>
      <c r="E229" s="174" t="s">
        <v>1</v>
      </c>
      <c r="F229" s="175" t="s">
        <v>227</v>
      </c>
      <c r="G229" s="82"/>
      <c r="H229" s="176">
        <v>10.74</v>
      </c>
      <c r="I229" s="82"/>
      <c r="J229" s="177"/>
      <c r="L229" s="79"/>
      <c r="M229" s="81"/>
      <c r="N229" s="82"/>
      <c r="O229" s="82"/>
      <c r="P229" s="82"/>
      <c r="Q229" s="82"/>
      <c r="R229" s="82"/>
      <c r="S229" s="82"/>
      <c r="T229" s="83"/>
      <c r="AT229" s="80" t="s">
        <v>124</v>
      </c>
      <c r="AU229" s="80" t="s">
        <v>82</v>
      </c>
      <c r="AV229" s="78" t="s">
        <v>82</v>
      </c>
      <c r="AW229" s="78" t="s">
        <v>29</v>
      </c>
      <c r="AX229" s="78" t="s">
        <v>72</v>
      </c>
      <c r="AY229" s="80" t="s">
        <v>116</v>
      </c>
    </row>
    <row r="230" spans="2:51" s="72" customFormat="1" ht="12">
      <c r="B230" s="168"/>
      <c r="C230" s="76"/>
      <c r="D230" s="169" t="s">
        <v>124</v>
      </c>
      <c r="E230" s="170" t="s">
        <v>1</v>
      </c>
      <c r="F230" s="171" t="s">
        <v>128</v>
      </c>
      <c r="G230" s="76"/>
      <c r="H230" s="170" t="s">
        <v>1</v>
      </c>
      <c r="I230" s="76"/>
      <c r="J230" s="172"/>
      <c r="L230" s="73"/>
      <c r="M230" s="75"/>
      <c r="N230" s="76"/>
      <c r="O230" s="76"/>
      <c r="P230" s="76"/>
      <c r="Q230" s="76"/>
      <c r="R230" s="76"/>
      <c r="S230" s="76"/>
      <c r="T230" s="77"/>
      <c r="AT230" s="74" t="s">
        <v>124</v>
      </c>
      <c r="AU230" s="74" t="s">
        <v>82</v>
      </c>
      <c r="AV230" s="72" t="s">
        <v>80</v>
      </c>
      <c r="AW230" s="72" t="s">
        <v>29</v>
      </c>
      <c r="AX230" s="72" t="s">
        <v>72</v>
      </c>
      <c r="AY230" s="74" t="s">
        <v>116</v>
      </c>
    </row>
    <row r="231" spans="2:51" s="78" customFormat="1" ht="12">
      <c r="B231" s="173"/>
      <c r="C231" s="82"/>
      <c r="D231" s="169" t="s">
        <v>124</v>
      </c>
      <c r="E231" s="174" t="s">
        <v>1</v>
      </c>
      <c r="F231" s="175" t="s">
        <v>228</v>
      </c>
      <c r="G231" s="82"/>
      <c r="H231" s="176">
        <v>4.6</v>
      </c>
      <c r="I231" s="82"/>
      <c r="J231" s="177"/>
      <c r="L231" s="79"/>
      <c r="M231" s="81"/>
      <c r="N231" s="82"/>
      <c r="O231" s="82"/>
      <c r="P231" s="82"/>
      <c r="Q231" s="82"/>
      <c r="R231" s="82"/>
      <c r="S231" s="82"/>
      <c r="T231" s="83"/>
      <c r="AT231" s="80" t="s">
        <v>124</v>
      </c>
      <c r="AU231" s="80" t="s">
        <v>82</v>
      </c>
      <c r="AV231" s="78" t="s">
        <v>82</v>
      </c>
      <c r="AW231" s="78" t="s">
        <v>29</v>
      </c>
      <c r="AX231" s="78" t="s">
        <v>72</v>
      </c>
      <c r="AY231" s="80" t="s">
        <v>116</v>
      </c>
    </row>
    <row r="232" spans="2:51" s="72" customFormat="1" ht="12">
      <c r="B232" s="168"/>
      <c r="C232" s="76"/>
      <c r="D232" s="169" t="s">
        <v>124</v>
      </c>
      <c r="E232" s="170" t="s">
        <v>1</v>
      </c>
      <c r="F232" s="171" t="s">
        <v>130</v>
      </c>
      <c r="G232" s="76"/>
      <c r="H232" s="170" t="s">
        <v>1</v>
      </c>
      <c r="I232" s="76"/>
      <c r="J232" s="172"/>
      <c r="L232" s="73"/>
      <c r="M232" s="75"/>
      <c r="N232" s="76"/>
      <c r="O232" s="76"/>
      <c r="P232" s="76"/>
      <c r="Q232" s="76"/>
      <c r="R232" s="76"/>
      <c r="S232" s="76"/>
      <c r="T232" s="77"/>
      <c r="AT232" s="74" t="s">
        <v>124</v>
      </c>
      <c r="AU232" s="74" t="s">
        <v>82</v>
      </c>
      <c r="AV232" s="72" t="s">
        <v>80</v>
      </c>
      <c r="AW232" s="72" t="s">
        <v>29</v>
      </c>
      <c r="AX232" s="72" t="s">
        <v>72</v>
      </c>
      <c r="AY232" s="74" t="s">
        <v>116</v>
      </c>
    </row>
    <row r="233" spans="2:51" s="78" customFormat="1" ht="12">
      <c r="B233" s="173"/>
      <c r="C233" s="82"/>
      <c r="D233" s="169" t="s">
        <v>124</v>
      </c>
      <c r="E233" s="174" t="s">
        <v>1</v>
      </c>
      <c r="F233" s="175" t="s">
        <v>229</v>
      </c>
      <c r="G233" s="82"/>
      <c r="H233" s="176">
        <v>6.4</v>
      </c>
      <c r="I233" s="82"/>
      <c r="J233" s="177"/>
      <c r="L233" s="79"/>
      <c r="M233" s="81"/>
      <c r="N233" s="82"/>
      <c r="O233" s="82"/>
      <c r="P233" s="82"/>
      <c r="Q233" s="82"/>
      <c r="R233" s="82"/>
      <c r="S233" s="82"/>
      <c r="T233" s="83"/>
      <c r="AT233" s="80" t="s">
        <v>124</v>
      </c>
      <c r="AU233" s="80" t="s">
        <v>82</v>
      </c>
      <c r="AV233" s="78" t="s">
        <v>82</v>
      </c>
      <c r="AW233" s="78" t="s">
        <v>29</v>
      </c>
      <c r="AX233" s="78" t="s">
        <v>72</v>
      </c>
      <c r="AY233" s="80" t="s">
        <v>116</v>
      </c>
    </row>
    <row r="234" spans="2:51" s="72" customFormat="1" ht="12">
      <c r="B234" s="168"/>
      <c r="C234" s="76"/>
      <c r="D234" s="169" t="s">
        <v>124</v>
      </c>
      <c r="E234" s="170" t="s">
        <v>1</v>
      </c>
      <c r="F234" s="171" t="s">
        <v>132</v>
      </c>
      <c r="G234" s="76"/>
      <c r="H234" s="170" t="s">
        <v>1</v>
      </c>
      <c r="I234" s="76"/>
      <c r="J234" s="172"/>
      <c r="L234" s="73"/>
      <c r="M234" s="75"/>
      <c r="N234" s="76"/>
      <c r="O234" s="76"/>
      <c r="P234" s="76"/>
      <c r="Q234" s="76"/>
      <c r="R234" s="76"/>
      <c r="S234" s="76"/>
      <c r="T234" s="77"/>
      <c r="AT234" s="74" t="s">
        <v>124</v>
      </c>
      <c r="AU234" s="74" t="s">
        <v>82</v>
      </c>
      <c r="AV234" s="72" t="s">
        <v>80</v>
      </c>
      <c r="AW234" s="72" t="s">
        <v>29</v>
      </c>
      <c r="AX234" s="72" t="s">
        <v>72</v>
      </c>
      <c r="AY234" s="74" t="s">
        <v>116</v>
      </c>
    </row>
    <row r="235" spans="2:51" s="78" customFormat="1" ht="12">
      <c r="B235" s="173"/>
      <c r="C235" s="82"/>
      <c r="D235" s="169" t="s">
        <v>124</v>
      </c>
      <c r="E235" s="174" t="s">
        <v>1</v>
      </c>
      <c r="F235" s="175" t="s">
        <v>230</v>
      </c>
      <c r="G235" s="82"/>
      <c r="H235" s="176">
        <v>3.7</v>
      </c>
      <c r="I235" s="82"/>
      <c r="J235" s="177"/>
      <c r="L235" s="79"/>
      <c r="M235" s="81"/>
      <c r="N235" s="82"/>
      <c r="O235" s="82"/>
      <c r="P235" s="82"/>
      <c r="Q235" s="82"/>
      <c r="R235" s="82"/>
      <c r="S235" s="82"/>
      <c r="T235" s="83"/>
      <c r="AT235" s="80" t="s">
        <v>124</v>
      </c>
      <c r="AU235" s="80" t="s">
        <v>82</v>
      </c>
      <c r="AV235" s="78" t="s">
        <v>82</v>
      </c>
      <c r="AW235" s="78" t="s">
        <v>29</v>
      </c>
      <c r="AX235" s="78" t="s">
        <v>72</v>
      </c>
      <c r="AY235" s="80" t="s">
        <v>116</v>
      </c>
    </row>
    <row r="236" spans="2:51" s="84" customFormat="1" ht="12">
      <c r="B236" s="178"/>
      <c r="C236" s="88"/>
      <c r="D236" s="169" t="s">
        <v>124</v>
      </c>
      <c r="E236" s="179" t="s">
        <v>1</v>
      </c>
      <c r="F236" s="180" t="s">
        <v>134</v>
      </c>
      <c r="G236" s="88"/>
      <c r="H236" s="181">
        <v>25.44</v>
      </c>
      <c r="I236" s="88"/>
      <c r="J236" s="182"/>
      <c r="L236" s="85"/>
      <c r="M236" s="87"/>
      <c r="N236" s="88"/>
      <c r="O236" s="88"/>
      <c r="P236" s="88"/>
      <c r="Q236" s="88"/>
      <c r="R236" s="88"/>
      <c r="S236" s="88"/>
      <c r="T236" s="89"/>
      <c r="AT236" s="86" t="s">
        <v>124</v>
      </c>
      <c r="AU236" s="86" t="s">
        <v>82</v>
      </c>
      <c r="AV236" s="84" t="s">
        <v>122</v>
      </c>
      <c r="AW236" s="84" t="s">
        <v>29</v>
      </c>
      <c r="AX236" s="84" t="s">
        <v>80</v>
      </c>
      <c r="AY236" s="86" t="s">
        <v>116</v>
      </c>
    </row>
    <row r="237" spans="2:63" s="52" customFormat="1" ht="22.9" customHeight="1">
      <c r="B237" s="161"/>
      <c r="C237" s="56"/>
      <c r="D237" s="162" t="s">
        <v>71</v>
      </c>
      <c r="E237" s="165" t="s">
        <v>205</v>
      </c>
      <c r="F237" s="165" t="s">
        <v>231</v>
      </c>
      <c r="G237" s="56"/>
      <c r="H237" s="56"/>
      <c r="I237" s="56"/>
      <c r="J237" s="166">
        <f>BK237</f>
        <v>0</v>
      </c>
      <c r="L237" s="53"/>
      <c r="M237" s="55"/>
      <c r="N237" s="56"/>
      <c r="O237" s="56"/>
      <c r="P237" s="57">
        <f>SUM(P238:P487)</f>
        <v>46.16</v>
      </c>
      <c r="Q237" s="56"/>
      <c r="R237" s="57">
        <f>SUM(R238:R487)</f>
        <v>6.25242</v>
      </c>
      <c r="S237" s="56"/>
      <c r="T237" s="58">
        <f>SUM(T238:T487)</f>
        <v>0</v>
      </c>
      <c r="AR237" s="54" t="s">
        <v>80</v>
      </c>
      <c r="AT237" s="59" t="s">
        <v>71</v>
      </c>
      <c r="AU237" s="59" t="s">
        <v>80</v>
      </c>
      <c r="AY237" s="54" t="s">
        <v>116</v>
      </c>
      <c r="BK237" s="60">
        <f>SUM(BK238:BK487)</f>
        <v>0</v>
      </c>
    </row>
    <row r="238" spans="1:65" s="11" customFormat="1" ht="24.2" customHeight="1">
      <c r="A238" s="8"/>
      <c r="B238" s="120"/>
      <c r="C238" s="61" t="s">
        <v>232</v>
      </c>
      <c r="D238" s="61" t="s">
        <v>118</v>
      </c>
      <c r="E238" s="62" t="s">
        <v>233</v>
      </c>
      <c r="F238" s="63" t="s">
        <v>234</v>
      </c>
      <c r="G238" s="64" t="s">
        <v>235</v>
      </c>
      <c r="H238" s="65">
        <v>4</v>
      </c>
      <c r="I238" s="2"/>
      <c r="J238" s="167">
        <f>ROUND(I238*H238,2)</f>
        <v>0</v>
      </c>
      <c r="K238" s="109"/>
      <c r="L238" s="9"/>
      <c r="M238" s="66" t="s">
        <v>1</v>
      </c>
      <c r="N238" s="67" t="s">
        <v>37</v>
      </c>
      <c r="O238" s="68">
        <v>0.65</v>
      </c>
      <c r="P238" s="68">
        <f>O238*H238</f>
        <v>2.6</v>
      </c>
      <c r="Q238" s="68">
        <v>0.0008</v>
      </c>
      <c r="R238" s="68">
        <f>Q238*H238</f>
        <v>0.0032</v>
      </c>
      <c r="S238" s="68">
        <v>0</v>
      </c>
      <c r="T238" s="69">
        <f>S238*H238</f>
        <v>0</v>
      </c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R238" s="70" t="s">
        <v>122</v>
      </c>
      <c r="AT238" s="70" t="s">
        <v>118</v>
      </c>
      <c r="AU238" s="70" t="s">
        <v>82</v>
      </c>
      <c r="AY238" s="4" t="s">
        <v>116</v>
      </c>
      <c r="BE238" s="71">
        <f>IF(N238="základní",J238,0)</f>
        <v>0</v>
      </c>
      <c r="BF238" s="71">
        <f>IF(N238="snížená",J238,0)</f>
        <v>0</v>
      </c>
      <c r="BG238" s="71">
        <f>IF(N238="zákl. přenesená",J238,0)</f>
        <v>0</v>
      </c>
      <c r="BH238" s="71">
        <f>IF(N238="sníž. přenesená",J238,0)</f>
        <v>0</v>
      </c>
      <c r="BI238" s="71">
        <f>IF(N238="nulová",J238,0)</f>
        <v>0</v>
      </c>
      <c r="BJ238" s="4" t="s">
        <v>80</v>
      </c>
      <c r="BK238" s="71">
        <f>ROUND(I238*H238,2)</f>
        <v>0</v>
      </c>
      <c r="BL238" s="4" t="s">
        <v>122</v>
      </c>
      <c r="BM238" s="70" t="s">
        <v>236</v>
      </c>
    </row>
    <row r="239" spans="2:51" s="72" customFormat="1" ht="12">
      <c r="B239" s="168"/>
      <c r="C239" s="76"/>
      <c r="D239" s="169" t="s">
        <v>124</v>
      </c>
      <c r="E239" s="170" t="s">
        <v>1</v>
      </c>
      <c r="F239" s="171" t="s">
        <v>168</v>
      </c>
      <c r="G239" s="76"/>
      <c r="H239" s="170" t="s">
        <v>1</v>
      </c>
      <c r="I239" s="76"/>
      <c r="J239" s="172"/>
      <c r="L239" s="73"/>
      <c r="M239" s="75"/>
      <c r="N239" s="76"/>
      <c r="O239" s="76"/>
      <c r="P239" s="76"/>
      <c r="Q239" s="76"/>
      <c r="R239" s="76"/>
      <c r="S239" s="76"/>
      <c r="T239" s="77"/>
      <c r="AT239" s="74" t="s">
        <v>124</v>
      </c>
      <c r="AU239" s="74" t="s">
        <v>82</v>
      </c>
      <c r="AV239" s="72" t="s">
        <v>80</v>
      </c>
      <c r="AW239" s="72" t="s">
        <v>29</v>
      </c>
      <c r="AX239" s="72" t="s">
        <v>72</v>
      </c>
      <c r="AY239" s="74" t="s">
        <v>116</v>
      </c>
    </row>
    <row r="240" spans="2:51" s="78" customFormat="1" ht="12">
      <c r="B240" s="173"/>
      <c r="C240" s="82"/>
      <c r="D240" s="169" t="s">
        <v>124</v>
      </c>
      <c r="E240" s="174" t="s">
        <v>1</v>
      </c>
      <c r="F240" s="175" t="s">
        <v>122</v>
      </c>
      <c r="G240" s="82"/>
      <c r="H240" s="176">
        <v>4</v>
      </c>
      <c r="I240" s="82"/>
      <c r="J240" s="177"/>
      <c r="L240" s="79"/>
      <c r="M240" s="81"/>
      <c r="N240" s="82"/>
      <c r="O240" s="82"/>
      <c r="P240" s="82"/>
      <c r="Q240" s="82"/>
      <c r="R240" s="82"/>
      <c r="S240" s="82"/>
      <c r="T240" s="83"/>
      <c r="AT240" s="80" t="s">
        <v>124</v>
      </c>
      <c r="AU240" s="80" t="s">
        <v>82</v>
      </c>
      <c r="AV240" s="78" t="s">
        <v>82</v>
      </c>
      <c r="AW240" s="78" t="s">
        <v>29</v>
      </c>
      <c r="AX240" s="78" t="s">
        <v>80</v>
      </c>
      <c r="AY240" s="80" t="s">
        <v>116</v>
      </c>
    </row>
    <row r="241" spans="1:65" s="11" customFormat="1" ht="16.5" customHeight="1">
      <c r="A241" s="8"/>
      <c r="B241" s="120"/>
      <c r="C241" s="96" t="s">
        <v>237</v>
      </c>
      <c r="D241" s="96" t="s">
        <v>238</v>
      </c>
      <c r="E241" s="97" t="s">
        <v>239</v>
      </c>
      <c r="F241" s="98" t="s">
        <v>240</v>
      </c>
      <c r="G241" s="99" t="s">
        <v>235</v>
      </c>
      <c r="H241" s="100">
        <v>4</v>
      </c>
      <c r="I241" s="3"/>
      <c r="J241" s="188">
        <f>ROUND(I241*H241,2)</f>
        <v>0</v>
      </c>
      <c r="K241" s="110"/>
      <c r="L241" s="101"/>
      <c r="M241" s="102" t="s">
        <v>1</v>
      </c>
      <c r="N241" s="103" t="s">
        <v>37</v>
      </c>
      <c r="O241" s="68">
        <v>0</v>
      </c>
      <c r="P241" s="68">
        <f>O241*H241</f>
        <v>0</v>
      </c>
      <c r="Q241" s="68">
        <v>0.006</v>
      </c>
      <c r="R241" s="68">
        <f>Q241*H241</f>
        <v>0.024</v>
      </c>
      <c r="S241" s="68">
        <v>0</v>
      </c>
      <c r="T241" s="69">
        <f>S241*H241</f>
        <v>0</v>
      </c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R241" s="70" t="s">
        <v>191</v>
      </c>
      <c r="AT241" s="70" t="s">
        <v>238</v>
      </c>
      <c r="AU241" s="70" t="s">
        <v>82</v>
      </c>
      <c r="AY241" s="4" t="s">
        <v>116</v>
      </c>
      <c r="BE241" s="71">
        <f>IF(N241="základní",J241,0)</f>
        <v>0</v>
      </c>
      <c r="BF241" s="71">
        <f>IF(N241="snížená",J241,0)</f>
        <v>0</v>
      </c>
      <c r="BG241" s="71">
        <f>IF(N241="zákl. přenesená",J241,0)</f>
        <v>0</v>
      </c>
      <c r="BH241" s="71">
        <f>IF(N241="sníž. přenesená",J241,0)</f>
        <v>0</v>
      </c>
      <c r="BI241" s="71">
        <f>IF(N241="nulová",J241,0)</f>
        <v>0</v>
      </c>
      <c r="BJ241" s="4" t="s">
        <v>80</v>
      </c>
      <c r="BK241" s="71">
        <f>ROUND(I241*H241,2)</f>
        <v>0</v>
      </c>
      <c r="BL241" s="4" t="s">
        <v>122</v>
      </c>
      <c r="BM241" s="70" t="s">
        <v>241</v>
      </c>
    </row>
    <row r="242" spans="2:51" s="72" customFormat="1" ht="12">
      <c r="B242" s="168"/>
      <c r="C242" s="76"/>
      <c r="D242" s="169" t="s">
        <v>124</v>
      </c>
      <c r="E242" s="170" t="s">
        <v>1</v>
      </c>
      <c r="F242" s="171" t="s">
        <v>242</v>
      </c>
      <c r="G242" s="76"/>
      <c r="H242" s="170" t="s">
        <v>1</v>
      </c>
      <c r="I242" s="76"/>
      <c r="J242" s="172"/>
      <c r="L242" s="73"/>
      <c r="M242" s="75"/>
      <c r="N242" s="76"/>
      <c r="O242" s="76"/>
      <c r="P242" s="76"/>
      <c r="Q242" s="76"/>
      <c r="R242" s="76"/>
      <c r="S242" s="76"/>
      <c r="T242" s="77"/>
      <c r="AT242" s="74" t="s">
        <v>124</v>
      </c>
      <c r="AU242" s="74" t="s">
        <v>82</v>
      </c>
      <c r="AV242" s="72" t="s">
        <v>80</v>
      </c>
      <c r="AW242" s="72" t="s">
        <v>29</v>
      </c>
      <c r="AX242" s="72" t="s">
        <v>72</v>
      </c>
      <c r="AY242" s="74" t="s">
        <v>116</v>
      </c>
    </row>
    <row r="243" spans="2:51" s="72" customFormat="1" ht="12">
      <c r="B243" s="168"/>
      <c r="C243" s="76"/>
      <c r="D243" s="169" t="s">
        <v>124</v>
      </c>
      <c r="E243" s="170" t="s">
        <v>1</v>
      </c>
      <c r="F243" s="171" t="s">
        <v>243</v>
      </c>
      <c r="G243" s="76"/>
      <c r="H243" s="170" t="s">
        <v>1</v>
      </c>
      <c r="I243" s="76"/>
      <c r="J243" s="172"/>
      <c r="L243" s="73"/>
      <c r="M243" s="75"/>
      <c r="N243" s="76"/>
      <c r="O243" s="76"/>
      <c r="P243" s="76"/>
      <c r="Q243" s="76"/>
      <c r="R243" s="76"/>
      <c r="S243" s="76"/>
      <c r="T243" s="77"/>
      <c r="AT243" s="74" t="s">
        <v>124</v>
      </c>
      <c r="AU243" s="74" t="s">
        <v>82</v>
      </c>
      <c r="AV243" s="72" t="s">
        <v>80</v>
      </c>
      <c r="AW243" s="72" t="s">
        <v>29</v>
      </c>
      <c r="AX243" s="72" t="s">
        <v>72</v>
      </c>
      <c r="AY243" s="74" t="s">
        <v>116</v>
      </c>
    </row>
    <row r="244" spans="2:51" s="72" customFormat="1" ht="12">
      <c r="B244" s="168"/>
      <c r="C244" s="76"/>
      <c r="D244" s="169" t="s">
        <v>124</v>
      </c>
      <c r="E244" s="170" t="s">
        <v>1</v>
      </c>
      <c r="F244" s="171" t="s">
        <v>244</v>
      </c>
      <c r="G244" s="76"/>
      <c r="H244" s="170" t="s">
        <v>1</v>
      </c>
      <c r="I244" s="76"/>
      <c r="J244" s="172"/>
      <c r="L244" s="73"/>
      <c r="M244" s="75"/>
      <c r="N244" s="76"/>
      <c r="O244" s="76"/>
      <c r="P244" s="76"/>
      <c r="Q244" s="76"/>
      <c r="R244" s="76"/>
      <c r="S244" s="76"/>
      <c r="T244" s="77"/>
      <c r="AT244" s="74" t="s">
        <v>124</v>
      </c>
      <c r="AU244" s="74" t="s">
        <v>82</v>
      </c>
      <c r="AV244" s="72" t="s">
        <v>80</v>
      </c>
      <c r="AW244" s="72" t="s">
        <v>29</v>
      </c>
      <c r="AX244" s="72" t="s">
        <v>72</v>
      </c>
      <c r="AY244" s="74" t="s">
        <v>116</v>
      </c>
    </row>
    <row r="245" spans="2:51" s="72" customFormat="1" ht="12">
      <c r="B245" s="168"/>
      <c r="C245" s="76"/>
      <c r="D245" s="169" t="s">
        <v>124</v>
      </c>
      <c r="E245" s="170" t="s">
        <v>1</v>
      </c>
      <c r="F245" s="171" t="s">
        <v>245</v>
      </c>
      <c r="G245" s="76"/>
      <c r="H245" s="170" t="s">
        <v>1</v>
      </c>
      <c r="I245" s="76"/>
      <c r="J245" s="172"/>
      <c r="L245" s="73"/>
      <c r="M245" s="75"/>
      <c r="N245" s="76"/>
      <c r="O245" s="76"/>
      <c r="P245" s="76"/>
      <c r="Q245" s="76"/>
      <c r="R245" s="76"/>
      <c r="S245" s="76"/>
      <c r="T245" s="77"/>
      <c r="AT245" s="74" t="s">
        <v>124</v>
      </c>
      <c r="AU245" s="74" t="s">
        <v>82</v>
      </c>
      <c r="AV245" s="72" t="s">
        <v>80</v>
      </c>
      <c r="AW245" s="72" t="s">
        <v>29</v>
      </c>
      <c r="AX245" s="72" t="s">
        <v>72</v>
      </c>
      <c r="AY245" s="74" t="s">
        <v>116</v>
      </c>
    </row>
    <row r="246" spans="2:51" s="72" customFormat="1" ht="12">
      <c r="B246" s="168"/>
      <c r="C246" s="76"/>
      <c r="D246" s="169" t="s">
        <v>124</v>
      </c>
      <c r="E246" s="170" t="s">
        <v>1</v>
      </c>
      <c r="F246" s="171" t="s">
        <v>246</v>
      </c>
      <c r="G246" s="76"/>
      <c r="H246" s="170" t="s">
        <v>1</v>
      </c>
      <c r="I246" s="76"/>
      <c r="J246" s="172"/>
      <c r="L246" s="73"/>
      <c r="M246" s="75"/>
      <c r="N246" s="76"/>
      <c r="O246" s="76"/>
      <c r="P246" s="76"/>
      <c r="Q246" s="76"/>
      <c r="R246" s="76"/>
      <c r="S246" s="76"/>
      <c r="T246" s="77"/>
      <c r="AT246" s="74" t="s">
        <v>124</v>
      </c>
      <c r="AU246" s="74" t="s">
        <v>82</v>
      </c>
      <c r="AV246" s="72" t="s">
        <v>80</v>
      </c>
      <c r="AW246" s="72" t="s">
        <v>29</v>
      </c>
      <c r="AX246" s="72" t="s">
        <v>72</v>
      </c>
      <c r="AY246" s="74" t="s">
        <v>116</v>
      </c>
    </row>
    <row r="247" spans="2:51" s="72" customFormat="1" ht="12">
      <c r="B247" s="168"/>
      <c r="C247" s="76"/>
      <c r="D247" s="169" t="s">
        <v>124</v>
      </c>
      <c r="E247" s="170" t="s">
        <v>1</v>
      </c>
      <c r="F247" s="171" t="s">
        <v>247</v>
      </c>
      <c r="G247" s="76"/>
      <c r="H247" s="170" t="s">
        <v>1</v>
      </c>
      <c r="I247" s="76"/>
      <c r="J247" s="172"/>
      <c r="L247" s="73"/>
      <c r="M247" s="75"/>
      <c r="N247" s="76"/>
      <c r="O247" s="76"/>
      <c r="P247" s="76"/>
      <c r="Q247" s="76"/>
      <c r="R247" s="76"/>
      <c r="S247" s="76"/>
      <c r="T247" s="77"/>
      <c r="AT247" s="74" t="s">
        <v>124</v>
      </c>
      <c r="AU247" s="74" t="s">
        <v>82</v>
      </c>
      <c r="AV247" s="72" t="s">
        <v>80</v>
      </c>
      <c r="AW247" s="72" t="s">
        <v>29</v>
      </c>
      <c r="AX247" s="72" t="s">
        <v>72</v>
      </c>
      <c r="AY247" s="74" t="s">
        <v>116</v>
      </c>
    </row>
    <row r="248" spans="2:51" s="72" customFormat="1" ht="12">
      <c r="B248" s="168"/>
      <c r="C248" s="76"/>
      <c r="D248" s="169" t="s">
        <v>124</v>
      </c>
      <c r="E248" s="170" t="s">
        <v>1</v>
      </c>
      <c r="F248" s="171" t="s">
        <v>248</v>
      </c>
      <c r="G248" s="76"/>
      <c r="H248" s="170" t="s">
        <v>1</v>
      </c>
      <c r="I248" s="76"/>
      <c r="J248" s="172"/>
      <c r="L248" s="73"/>
      <c r="M248" s="75"/>
      <c r="N248" s="76"/>
      <c r="O248" s="76"/>
      <c r="P248" s="76"/>
      <c r="Q248" s="76"/>
      <c r="R248" s="76"/>
      <c r="S248" s="76"/>
      <c r="T248" s="77"/>
      <c r="AT248" s="74" t="s">
        <v>124</v>
      </c>
      <c r="AU248" s="74" t="s">
        <v>82</v>
      </c>
      <c r="AV248" s="72" t="s">
        <v>80</v>
      </c>
      <c r="AW248" s="72" t="s">
        <v>29</v>
      </c>
      <c r="AX248" s="72" t="s">
        <v>72</v>
      </c>
      <c r="AY248" s="74" t="s">
        <v>116</v>
      </c>
    </row>
    <row r="249" spans="2:51" s="72" customFormat="1" ht="12">
      <c r="B249" s="168"/>
      <c r="C249" s="76"/>
      <c r="D249" s="169" t="s">
        <v>124</v>
      </c>
      <c r="E249" s="170" t="s">
        <v>1</v>
      </c>
      <c r="F249" s="171" t="s">
        <v>249</v>
      </c>
      <c r="G249" s="76"/>
      <c r="H249" s="170" t="s">
        <v>1</v>
      </c>
      <c r="I249" s="76"/>
      <c r="J249" s="172"/>
      <c r="L249" s="73"/>
      <c r="M249" s="75"/>
      <c r="N249" s="76"/>
      <c r="O249" s="76"/>
      <c r="P249" s="76"/>
      <c r="Q249" s="76"/>
      <c r="R249" s="76"/>
      <c r="S249" s="76"/>
      <c r="T249" s="77"/>
      <c r="AT249" s="74" t="s">
        <v>124</v>
      </c>
      <c r="AU249" s="74" t="s">
        <v>82</v>
      </c>
      <c r="AV249" s="72" t="s">
        <v>80</v>
      </c>
      <c r="AW249" s="72" t="s">
        <v>29</v>
      </c>
      <c r="AX249" s="72" t="s">
        <v>72</v>
      </c>
      <c r="AY249" s="74" t="s">
        <v>116</v>
      </c>
    </row>
    <row r="250" spans="2:51" s="72" customFormat="1" ht="12">
      <c r="B250" s="168"/>
      <c r="C250" s="76"/>
      <c r="D250" s="169" t="s">
        <v>124</v>
      </c>
      <c r="E250" s="170" t="s">
        <v>1</v>
      </c>
      <c r="F250" s="171" t="s">
        <v>250</v>
      </c>
      <c r="G250" s="76"/>
      <c r="H250" s="170" t="s">
        <v>1</v>
      </c>
      <c r="I250" s="76"/>
      <c r="J250" s="172"/>
      <c r="L250" s="73"/>
      <c r="M250" s="75"/>
      <c r="N250" s="76"/>
      <c r="O250" s="76"/>
      <c r="P250" s="76"/>
      <c r="Q250" s="76"/>
      <c r="R250" s="76"/>
      <c r="S250" s="76"/>
      <c r="T250" s="77"/>
      <c r="AT250" s="74" t="s">
        <v>124</v>
      </c>
      <c r="AU250" s="74" t="s">
        <v>82</v>
      </c>
      <c r="AV250" s="72" t="s">
        <v>80</v>
      </c>
      <c r="AW250" s="72" t="s">
        <v>29</v>
      </c>
      <c r="AX250" s="72" t="s">
        <v>72</v>
      </c>
      <c r="AY250" s="74" t="s">
        <v>116</v>
      </c>
    </row>
    <row r="251" spans="2:51" s="72" customFormat="1" ht="12">
      <c r="B251" s="168"/>
      <c r="C251" s="76"/>
      <c r="D251" s="169" t="s">
        <v>124</v>
      </c>
      <c r="E251" s="170" t="s">
        <v>1</v>
      </c>
      <c r="F251" s="171" t="s">
        <v>251</v>
      </c>
      <c r="G251" s="76"/>
      <c r="H251" s="170" t="s">
        <v>1</v>
      </c>
      <c r="I251" s="76"/>
      <c r="J251" s="172"/>
      <c r="L251" s="73"/>
      <c r="M251" s="75"/>
      <c r="N251" s="76"/>
      <c r="O251" s="76"/>
      <c r="P251" s="76"/>
      <c r="Q251" s="76"/>
      <c r="R251" s="76"/>
      <c r="S251" s="76"/>
      <c r="T251" s="77"/>
      <c r="AT251" s="74" t="s">
        <v>124</v>
      </c>
      <c r="AU251" s="74" t="s">
        <v>82</v>
      </c>
      <c r="AV251" s="72" t="s">
        <v>80</v>
      </c>
      <c r="AW251" s="72" t="s">
        <v>29</v>
      </c>
      <c r="AX251" s="72" t="s">
        <v>72</v>
      </c>
      <c r="AY251" s="74" t="s">
        <v>116</v>
      </c>
    </row>
    <row r="252" spans="2:51" s="72" customFormat="1" ht="12">
      <c r="B252" s="168"/>
      <c r="C252" s="76"/>
      <c r="D252" s="169" t="s">
        <v>124</v>
      </c>
      <c r="E252" s="170" t="s">
        <v>1</v>
      </c>
      <c r="F252" s="171" t="s">
        <v>252</v>
      </c>
      <c r="G252" s="76"/>
      <c r="H252" s="170" t="s">
        <v>1</v>
      </c>
      <c r="I252" s="76"/>
      <c r="J252" s="172"/>
      <c r="L252" s="73"/>
      <c r="M252" s="75"/>
      <c r="N252" s="76"/>
      <c r="O252" s="76"/>
      <c r="P252" s="76"/>
      <c r="Q252" s="76"/>
      <c r="R252" s="76"/>
      <c r="S252" s="76"/>
      <c r="T252" s="77"/>
      <c r="AT252" s="74" t="s">
        <v>124</v>
      </c>
      <c r="AU252" s="74" t="s">
        <v>82</v>
      </c>
      <c r="AV252" s="72" t="s">
        <v>80</v>
      </c>
      <c r="AW252" s="72" t="s">
        <v>29</v>
      </c>
      <c r="AX252" s="72" t="s">
        <v>72</v>
      </c>
      <c r="AY252" s="74" t="s">
        <v>116</v>
      </c>
    </row>
    <row r="253" spans="2:51" s="72" customFormat="1" ht="12">
      <c r="B253" s="168"/>
      <c r="C253" s="76"/>
      <c r="D253" s="169" t="s">
        <v>124</v>
      </c>
      <c r="E253" s="170" t="s">
        <v>1</v>
      </c>
      <c r="F253" s="171" t="s">
        <v>253</v>
      </c>
      <c r="G253" s="76"/>
      <c r="H253" s="170" t="s">
        <v>1</v>
      </c>
      <c r="I253" s="76"/>
      <c r="J253" s="172"/>
      <c r="L253" s="73"/>
      <c r="M253" s="75"/>
      <c r="N253" s="76"/>
      <c r="O253" s="76"/>
      <c r="P253" s="76"/>
      <c r="Q253" s="76"/>
      <c r="R253" s="76"/>
      <c r="S253" s="76"/>
      <c r="T253" s="77"/>
      <c r="AT253" s="74" t="s">
        <v>124</v>
      </c>
      <c r="AU253" s="74" t="s">
        <v>82</v>
      </c>
      <c r="AV253" s="72" t="s">
        <v>80</v>
      </c>
      <c r="AW253" s="72" t="s">
        <v>29</v>
      </c>
      <c r="AX253" s="72" t="s">
        <v>72</v>
      </c>
      <c r="AY253" s="74" t="s">
        <v>116</v>
      </c>
    </row>
    <row r="254" spans="2:51" s="72" customFormat="1" ht="12">
      <c r="B254" s="168"/>
      <c r="C254" s="76"/>
      <c r="D254" s="169" t="s">
        <v>124</v>
      </c>
      <c r="E254" s="170" t="s">
        <v>1</v>
      </c>
      <c r="F254" s="171" t="s">
        <v>254</v>
      </c>
      <c r="G254" s="76"/>
      <c r="H254" s="170" t="s">
        <v>1</v>
      </c>
      <c r="I254" s="76"/>
      <c r="J254" s="172"/>
      <c r="L254" s="73"/>
      <c r="M254" s="75"/>
      <c r="N254" s="76"/>
      <c r="O254" s="76"/>
      <c r="P254" s="76"/>
      <c r="Q254" s="76"/>
      <c r="R254" s="76"/>
      <c r="S254" s="76"/>
      <c r="T254" s="77"/>
      <c r="AT254" s="74" t="s">
        <v>124</v>
      </c>
      <c r="AU254" s="74" t="s">
        <v>82</v>
      </c>
      <c r="AV254" s="72" t="s">
        <v>80</v>
      </c>
      <c r="AW254" s="72" t="s">
        <v>29</v>
      </c>
      <c r="AX254" s="72" t="s">
        <v>72</v>
      </c>
      <c r="AY254" s="74" t="s">
        <v>116</v>
      </c>
    </row>
    <row r="255" spans="2:51" s="72" customFormat="1" ht="12">
      <c r="B255" s="168"/>
      <c r="C255" s="76"/>
      <c r="D255" s="169" t="s">
        <v>124</v>
      </c>
      <c r="E255" s="170" t="s">
        <v>1</v>
      </c>
      <c r="F255" s="171" t="s">
        <v>255</v>
      </c>
      <c r="G255" s="76"/>
      <c r="H255" s="170" t="s">
        <v>1</v>
      </c>
      <c r="I255" s="76"/>
      <c r="J255" s="172"/>
      <c r="L255" s="73"/>
      <c r="M255" s="75"/>
      <c r="N255" s="76"/>
      <c r="O255" s="76"/>
      <c r="P255" s="76"/>
      <c r="Q255" s="76"/>
      <c r="R255" s="76"/>
      <c r="S255" s="76"/>
      <c r="T255" s="77"/>
      <c r="AT255" s="74" t="s">
        <v>124</v>
      </c>
      <c r="AU255" s="74" t="s">
        <v>82</v>
      </c>
      <c r="AV255" s="72" t="s">
        <v>80</v>
      </c>
      <c r="AW255" s="72" t="s">
        <v>29</v>
      </c>
      <c r="AX255" s="72" t="s">
        <v>72</v>
      </c>
      <c r="AY255" s="74" t="s">
        <v>116</v>
      </c>
    </row>
    <row r="256" spans="2:51" s="78" customFormat="1" ht="12">
      <c r="B256" s="173"/>
      <c r="C256" s="82"/>
      <c r="D256" s="169" t="s">
        <v>124</v>
      </c>
      <c r="E256" s="174" t="s">
        <v>1</v>
      </c>
      <c r="F256" s="175" t="s">
        <v>122</v>
      </c>
      <c r="G256" s="82"/>
      <c r="H256" s="176">
        <v>4</v>
      </c>
      <c r="I256" s="82"/>
      <c r="J256" s="177"/>
      <c r="L256" s="79"/>
      <c r="M256" s="81"/>
      <c r="N256" s="82"/>
      <c r="O256" s="82"/>
      <c r="P256" s="82"/>
      <c r="Q256" s="82"/>
      <c r="R256" s="82"/>
      <c r="S256" s="82"/>
      <c r="T256" s="83"/>
      <c r="AT256" s="80" t="s">
        <v>124</v>
      </c>
      <c r="AU256" s="80" t="s">
        <v>82</v>
      </c>
      <c r="AV256" s="78" t="s">
        <v>82</v>
      </c>
      <c r="AW256" s="78" t="s">
        <v>29</v>
      </c>
      <c r="AX256" s="78" t="s">
        <v>80</v>
      </c>
      <c r="AY256" s="80" t="s">
        <v>116</v>
      </c>
    </row>
    <row r="257" spans="1:65" s="11" customFormat="1" ht="24.2" customHeight="1">
      <c r="A257" s="8"/>
      <c r="B257" s="120"/>
      <c r="C257" s="61" t="s">
        <v>8</v>
      </c>
      <c r="D257" s="61" t="s">
        <v>118</v>
      </c>
      <c r="E257" s="62" t="s">
        <v>256</v>
      </c>
      <c r="F257" s="63" t="s">
        <v>257</v>
      </c>
      <c r="G257" s="64" t="s">
        <v>235</v>
      </c>
      <c r="H257" s="65">
        <v>8</v>
      </c>
      <c r="I257" s="2"/>
      <c r="J257" s="167">
        <f>ROUND(I257*H257,2)</f>
        <v>0</v>
      </c>
      <c r="K257" s="109"/>
      <c r="L257" s="9"/>
      <c r="M257" s="66" t="s">
        <v>1</v>
      </c>
      <c r="N257" s="67" t="s">
        <v>37</v>
      </c>
      <c r="O257" s="68">
        <v>0.76</v>
      </c>
      <c r="P257" s="68">
        <f>O257*H257</f>
        <v>6.08</v>
      </c>
      <c r="Q257" s="68">
        <v>0.0008</v>
      </c>
      <c r="R257" s="68">
        <f>Q257*H257</f>
        <v>0.0064</v>
      </c>
      <c r="S257" s="68">
        <v>0</v>
      </c>
      <c r="T257" s="69">
        <f>S257*H257</f>
        <v>0</v>
      </c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R257" s="70" t="s">
        <v>122</v>
      </c>
      <c r="AT257" s="70" t="s">
        <v>118</v>
      </c>
      <c r="AU257" s="70" t="s">
        <v>82</v>
      </c>
      <c r="AY257" s="4" t="s">
        <v>116</v>
      </c>
      <c r="BE257" s="71">
        <f>IF(N257="základní",J257,0)</f>
        <v>0</v>
      </c>
      <c r="BF257" s="71">
        <f>IF(N257="snížená",J257,0)</f>
        <v>0</v>
      </c>
      <c r="BG257" s="71">
        <f>IF(N257="zákl. přenesená",J257,0)</f>
        <v>0</v>
      </c>
      <c r="BH257" s="71">
        <f>IF(N257="sníž. přenesená",J257,0)</f>
        <v>0</v>
      </c>
      <c r="BI257" s="71">
        <f>IF(N257="nulová",J257,0)</f>
        <v>0</v>
      </c>
      <c r="BJ257" s="4" t="s">
        <v>80</v>
      </c>
      <c r="BK257" s="71">
        <f>ROUND(I257*H257,2)</f>
        <v>0</v>
      </c>
      <c r="BL257" s="4" t="s">
        <v>122</v>
      </c>
      <c r="BM257" s="70" t="s">
        <v>258</v>
      </c>
    </row>
    <row r="258" spans="2:51" s="72" customFormat="1" ht="12">
      <c r="B258" s="168"/>
      <c r="C258" s="76"/>
      <c r="D258" s="169" t="s">
        <v>124</v>
      </c>
      <c r="E258" s="170" t="s">
        <v>1</v>
      </c>
      <c r="F258" s="171" t="s">
        <v>170</v>
      </c>
      <c r="G258" s="76"/>
      <c r="H258" s="170" t="s">
        <v>1</v>
      </c>
      <c r="I258" s="76"/>
      <c r="J258" s="172"/>
      <c r="L258" s="73"/>
      <c r="M258" s="75"/>
      <c r="N258" s="76"/>
      <c r="O258" s="76"/>
      <c r="P258" s="76"/>
      <c r="Q258" s="76"/>
      <c r="R258" s="76"/>
      <c r="S258" s="76"/>
      <c r="T258" s="77"/>
      <c r="AT258" s="74" t="s">
        <v>124</v>
      </c>
      <c r="AU258" s="74" t="s">
        <v>82</v>
      </c>
      <c r="AV258" s="72" t="s">
        <v>80</v>
      </c>
      <c r="AW258" s="72" t="s">
        <v>29</v>
      </c>
      <c r="AX258" s="72" t="s">
        <v>72</v>
      </c>
      <c r="AY258" s="74" t="s">
        <v>116</v>
      </c>
    </row>
    <row r="259" spans="2:51" s="78" customFormat="1" ht="12">
      <c r="B259" s="173"/>
      <c r="C259" s="82"/>
      <c r="D259" s="169" t="s">
        <v>124</v>
      </c>
      <c r="E259" s="174" t="s">
        <v>1</v>
      </c>
      <c r="F259" s="175" t="s">
        <v>191</v>
      </c>
      <c r="G259" s="82"/>
      <c r="H259" s="176">
        <v>8</v>
      </c>
      <c r="I259" s="82"/>
      <c r="J259" s="177"/>
      <c r="L259" s="79"/>
      <c r="M259" s="81"/>
      <c r="N259" s="82"/>
      <c r="O259" s="82"/>
      <c r="P259" s="82"/>
      <c r="Q259" s="82"/>
      <c r="R259" s="82"/>
      <c r="S259" s="82"/>
      <c r="T259" s="83"/>
      <c r="AT259" s="80" t="s">
        <v>124</v>
      </c>
      <c r="AU259" s="80" t="s">
        <v>82</v>
      </c>
      <c r="AV259" s="78" t="s">
        <v>82</v>
      </c>
      <c r="AW259" s="78" t="s">
        <v>29</v>
      </c>
      <c r="AX259" s="78" t="s">
        <v>80</v>
      </c>
      <c r="AY259" s="80" t="s">
        <v>116</v>
      </c>
    </row>
    <row r="260" spans="1:65" s="11" customFormat="1" ht="16.5" customHeight="1">
      <c r="A260" s="8"/>
      <c r="B260" s="120"/>
      <c r="C260" s="96" t="s">
        <v>259</v>
      </c>
      <c r="D260" s="96" t="s">
        <v>238</v>
      </c>
      <c r="E260" s="97" t="s">
        <v>260</v>
      </c>
      <c r="F260" s="98" t="s">
        <v>261</v>
      </c>
      <c r="G260" s="99" t="s">
        <v>235</v>
      </c>
      <c r="H260" s="100">
        <v>8</v>
      </c>
      <c r="I260" s="3"/>
      <c r="J260" s="188">
        <f>ROUND(I260*H260,2)</f>
        <v>0</v>
      </c>
      <c r="K260" s="110"/>
      <c r="L260" s="101"/>
      <c r="M260" s="102" t="s">
        <v>1</v>
      </c>
      <c r="N260" s="103" t="s">
        <v>37</v>
      </c>
      <c r="O260" s="68">
        <v>0</v>
      </c>
      <c r="P260" s="68">
        <f>O260*H260</f>
        <v>0</v>
      </c>
      <c r="Q260" s="68">
        <v>0.02</v>
      </c>
      <c r="R260" s="68">
        <f>Q260*H260</f>
        <v>0.16</v>
      </c>
      <c r="S260" s="68">
        <v>0</v>
      </c>
      <c r="T260" s="69">
        <f>S260*H260</f>
        <v>0</v>
      </c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R260" s="70" t="s">
        <v>191</v>
      </c>
      <c r="AT260" s="70" t="s">
        <v>238</v>
      </c>
      <c r="AU260" s="70" t="s">
        <v>82</v>
      </c>
      <c r="AY260" s="4" t="s">
        <v>116</v>
      </c>
      <c r="BE260" s="71">
        <f>IF(N260="základní",J260,0)</f>
        <v>0</v>
      </c>
      <c r="BF260" s="71">
        <f>IF(N260="snížená",J260,0)</f>
        <v>0</v>
      </c>
      <c r="BG260" s="71">
        <f>IF(N260="zákl. přenesená",J260,0)</f>
        <v>0</v>
      </c>
      <c r="BH260" s="71">
        <f>IF(N260="sníž. přenesená",J260,0)</f>
        <v>0</v>
      </c>
      <c r="BI260" s="71">
        <f>IF(N260="nulová",J260,0)</f>
        <v>0</v>
      </c>
      <c r="BJ260" s="4" t="s">
        <v>80</v>
      </c>
      <c r="BK260" s="71">
        <f>ROUND(I260*H260,2)</f>
        <v>0</v>
      </c>
      <c r="BL260" s="4" t="s">
        <v>122</v>
      </c>
      <c r="BM260" s="70" t="s">
        <v>262</v>
      </c>
    </row>
    <row r="261" spans="2:51" s="72" customFormat="1" ht="12">
      <c r="B261" s="168"/>
      <c r="C261" s="76"/>
      <c r="D261" s="169" t="s">
        <v>124</v>
      </c>
      <c r="E261" s="170" t="s">
        <v>1</v>
      </c>
      <c r="F261" s="171" t="s">
        <v>263</v>
      </c>
      <c r="G261" s="76"/>
      <c r="H261" s="170" t="s">
        <v>1</v>
      </c>
      <c r="I261" s="76"/>
      <c r="J261" s="172"/>
      <c r="L261" s="73"/>
      <c r="M261" s="75"/>
      <c r="N261" s="76"/>
      <c r="O261" s="76"/>
      <c r="P261" s="76"/>
      <c r="Q261" s="76"/>
      <c r="R261" s="76"/>
      <c r="S261" s="76"/>
      <c r="T261" s="77"/>
      <c r="AT261" s="74" t="s">
        <v>124</v>
      </c>
      <c r="AU261" s="74" t="s">
        <v>82</v>
      </c>
      <c r="AV261" s="72" t="s">
        <v>80</v>
      </c>
      <c r="AW261" s="72" t="s">
        <v>29</v>
      </c>
      <c r="AX261" s="72" t="s">
        <v>72</v>
      </c>
      <c r="AY261" s="74" t="s">
        <v>116</v>
      </c>
    </row>
    <row r="262" spans="2:51" s="72" customFormat="1" ht="12">
      <c r="B262" s="168"/>
      <c r="C262" s="76"/>
      <c r="D262" s="169" t="s">
        <v>124</v>
      </c>
      <c r="E262" s="170" t="s">
        <v>1</v>
      </c>
      <c r="F262" s="171" t="s">
        <v>264</v>
      </c>
      <c r="G262" s="76"/>
      <c r="H262" s="170" t="s">
        <v>1</v>
      </c>
      <c r="I262" s="76"/>
      <c r="J262" s="172"/>
      <c r="L262" s="73"/>
      <c r="M262" s="75"/>
      <c r="N262" s="76"/>
      <c r="O262" s="76"/>
      <c r="P262" s="76"/>
      <c r="Q262" s="76"/>
      <c r="R262" s="76"/>
      <c r="S262" s="76"/>
      <c r="T262" s="77"/>
      <c r="AT262" s="74" t="s">
        <v>124</v>
      </c>
      <c r="AU262" s="74" t="s">
        <v>82</v>
      </c>
      <c r="AV262" s="72" t="s">
        <v>80</v>
      </c>
      <c r="AW262" s="72" t="s">
        <v>29</v>
      </c>
      <c r="AX262" s="72" t="s">
        <v>72</v>
      </c>
      <c r="AY262" s="74" t="s">
        <v>116</v>
      </c>
    </row>
    <row r="263" spans="2:51" s="72" customFormat="1" ht="12">
      <c r="B263" s="168"/>
      <c r="C263" s="76"/>
      <c r="D263" s="169" t="s">
        <v>124</v>
      </c>
      <c r="E263" s="170" t="s">
        <v>1</v>
      </c>
      <c r="F263" s="171" t="s">
        <v>265</v>
      </c>
      <c r="G263" s="76"/>
      <c r="H263" s="170" t="s">
        <v>1</v>
      </c>
      <c r="I263" s="76"/>
      <c r="J263" s="172"/>
      <c r="L263" s="73"/>
      <c r="M263" s="75"/>
      <c r="N263" s="76"/>
      <c r="O263" s="76"/>
      <c r="P263" s="76"/>
      <c r="Q263" s="76"/>
      <c r="R263" s="76"/>
      <c r="S263" s="76"/>
      <c r="T263" s="77"/>
      <c r="AT263" s="74" t="s">
        <v>124</v>
      </c>
      <c r="AU263" s="74" t="s">
        <v>82</v>
      </c>
      <c r="AV263" s="72" t="s">
        <v>80</v>
      </c>
      <c r="AW263" s="72" t="s">
        <v>29</v>
      </c>
      <c r="AX263" s="72" t="s">
        <v>72</v>
      </c>
      <c r="AY263" s="74" t="s">
        <v>116</v>
      </c>
    </row>
    <row r="264" spans="2:51" s="72" customFormat="1" ht="12">
      <c r="B264" s="168"/>
      <c r="C264" s="76"/>
      <c r="D264" s="169" t="s">
        <v>124</v>
      </c>
      <c r="E264" s="170" t="s">
        <v>1</v>
      </c>
      <c r="F264" s="171" t="s">
        <v>266</v>
      </c>
      <c r="G264" s="76"/>
      <c r="H264" s="170" t="s">
        <v>1</v>
      </c>
      <c r="I264" s="76"/>
      <c r="J264" s="172"/>
      <c r="L264" s="73"/>
      <c r="M264" s="75"/>
      <c r="N264" s="76"/>
      <c r="O264" s="76"/>
      <c r="P264" s="76"/>
      <c r="Q264" s="76"/>
      <c r="R264" s="76"/>
      <c r="S264" s="76"/>
      <c r="T264" s="77"/>
      <c r="AT264" s="74" t="s">
        <v>124</v>
      </c>
      <c r="AU264" s="74" t="s">
        <v>82</v>
      </c>
      <c r="AV264" s="72" t="s">
        <v>80</v>
      </c>
      <c r="AW264" s="72" t="s">
        <v>29</v>
      </c>
      <c r="AX264" s="72" t="s">
        <v>72</v>
      </c>
      <c r="AY264" s="74" t="s">
        <v>116</v>
      </c>
    </row>
    <row r="265" spans="2:51" s="72" customFormat="1" ht="12">
      <c r="B265" s="168"/>
      <c r="C265" s="76"/>
      <c r="D265" s="169" t="s">
        <v>124</v>
      </c>
      <c r="E265" s="170" t="s">
        <v>1</v>
      </c>
      <c r="F265" s="171" t="s">
        <v>267</v>
      </c>
      <c r="G265" s="76"/>
      <c r="H265" s="170" t="s">
        <v>1</v>
      </c>
      <c r="I265" s="76"/>
      <c r="J265" s="172"/>
      <c r="L265" s="73"/>
      <c r="M265" s="75"/>
      <c r="N265" s="76"/>
      <c r="O265" s="76"/>
      <c r="P265" s="76"/>
      <c r="Q265" s="76"/>
      <c r="R265" s="76"/>
      <c r="S265" s="76"/>
      <c r="T265" s="77"/>
      <c r="AT265" s="74" t="s">
        <v>124</v>
      </c>
      <c r="AU265" s="74" t="s">
        <v>82</v>
      </c>
      <c r="AV265" s="72" t="s">
        <v>80</v>
      </c>
      <c r="AW265" s="72" t="s">
        <v>29</v>
      </c>
      <c r="AX265" s="72" t="s">
        <v>72</v>
      </c>
      <c r="AY265" s="74" t="s">
        <v>116</v>
      </c>
    </row>
    <row r="266" spans="2:51" s="72" customFormat="1" ht="12">
      <c r="B266" s="168"/>
      <c r="C266" s="76"/>
      <c r="D266" s="169" t="s">
        <v>124</v>
      </c>
      <c r="E266" s="170" t="s">
        <v>1</v>
      </c>
      <c r="F266" s="171" t="s">
        <v>268</v>
      </c>
      <c r="G266" s="76"/>
      <c r="H266" s="170" t="s">
        <v>1</v>
      </c>
      <c r="I266" s="76"/>
      <c r="J266" s="172"/>
      <c r="L266" s="73"/>
      <c r="M266" s="75"/>
      <c r="N266" s="76"/>
      <c r="O266" s="76"/>
      <c r="P266" s="76"/>
      <c r="Q266" s="76"/>
      <c r="R266" s="76"/>
      <c r="S266" s="76"/>
      <c r="T266" s="77"/>
      <c r="AT266" s="74" t="s">
        <v>124</v>
      </c>
      <c r="AU266" s="74" t="s">
        <v>82</v>
      </c>
      <c r="AV266" s="72" t="s">
        <v>80</v>
      </c>
      <c r="AW266" s="72" t="s">
        <v>29</v>
      </c>
      <c r="AX266" s="72" t="s">
        <v>72</v>
      </c>
      <c r="AY266" s="74" t="s">
        <v>116</v>
      </c>
    </row>
    <row r="267" spans="2:51" s="72" customFormat="1" ht="12">
      <c r="B267" s="168"/>
      <c r="C267" s="76"/>
      <c r="D267" s="169" t="s">
        <v>124</v>
      </c>
      <c r="E267" s="170" t="s">
        <v>1</v>
      </c>
      <c r="F267" s="171" t="s">
        <v>269</v>
      </c>
      <c r="G267" s="76"/>
      <c r="H267" s="170" t="s">
        <v>1</v>
      </c>
      <c r="I267" s="76"/>
      <c r="J267" s="172"/>
      <c r="L267" s="73"/>
      <c r="M267" s="75"/>
      <c r="N267" s="76"/>
      <c r="O267" s="76"/>
      <c r="P267" s="76"/>
      <c r="Q267" s="76"/>
      <c r="R267" s="76"/>
      <c r="S267" s="76"/>
      <c r="T267" s="77"/>
      <c r="AT267" s="74" t="s">
        <v>124</v>
      </c>
      <c r="AU267" s="74" t="s">
        <v>82</v>
      </c>
      <c r="AV267" s="72" t="s">
        <v>80</v>
      </c>
      <c r="AW267" s="72" t="s">
        <v>29</v>
      </c>
      <c r="AX267" s="72" t="s">
        <v>72</v>
      </c>
      <c r="AY267" s="74" t="s">
        <v>116</v>
      </c>
    </row>
    <row r="268" spans="2:51" s="72" customFormat="1" ht="12">
      <c r="B268" s="168"/>
      <c r="C268" s="76"/>
      <c r="D268" s="169" t="s">
        <v>124</v>
      </c>
      <c r="E268" s="170" t="s">
        <v>1</v>
      </c>
      <c r="F268" s="171" t="s">
        <v>270</v>
      </c>
      <c r="G268" s="76"/>
      <c r="H268" s="170" t="s">
        <v>1</v>
      </c>
      <c r="I268" s="76"/>
      <c r="J268" s="172"/>
      <c r="L268" s="73"/>
      <c r="M268" s="75"/>
      <c r="N268" s="76"/>
      <c r="O268" s="76"/>
      <c r="P268" s="76"/>
      <c r="Q268" s="76"/>
      <c r="R268" s="76"/>
      <c r="S268" s="76"/>
      <c r="T268" s="77"/>
      <c r="AT268" s="74" t="s">
        <v>124</v>
      </c>
      <c r="AU268" s="74" t="s">
        <v>82</v>
      </c>
      <c r="AV268" s="72" t="s">
        <v>80</v>
      </c>
      <c r="AW268" s="72" t="s">
        <v>29</v>
      </c>
      <c r="AX268" s="72" t="s">
        <v>72</v>
      </c>
      <c r="AY268" s="74" t="s">
        <v>116</v>
      </c>
    </row>
    <row r="269" spans="2:51" s="72" customFormat="1" ht="12">
      <c r="B269" s="168"/>
      <c r="C269" s="76"/>
      <c r="D269" s="169" t="s">
        <v>124</v>
      </c>
      <c r="E269" s="170" t="s">
        <v>1</v>
      </c>
      <c r="F269" s="171" t="s">
        <v>271</v>
      </c>
      <c r="G269" s="76"/>
      <c r="H269" s="170" t="s">
        <v>1</v>
      </c>
      <c r="I269" s="76"/>
      <c r="J269" s="172"/>
      <c r="L269" s="73"/>
      <c r="M269" s="75"/>
      <c r="N269" s="76"/>
      <c r="O269" s="76"/>
      <c r="P269" s="76"/>
      <c r="Q269" s="76"/>
      <c r="R269" s="76"/>
      <c r="S269" s="76"/>
      <c r="T269" s="77"/>
      <c r="AT269" s="74" t="s">
        <v>124</v>
      </c>
      <c r="AU269" s="74" t="s">
        <v>82</v>
      </c>
      <c r="AV269" s="72" t="s">
        <v>80</v>
      </c>
      <c r="AW269" s="72" t="s">
        <v>29</v>
      </c>
      <c r="AX269" s="72" t="s">
        <v>72</v>
      </c>
      <c r="AY269" s="74" t="s">
        <v>116</v>
      </c>
    </row>
    <row r="270" spans="2:51" s="72" customFormat="1" ht="12">
      <c r="B270" s="168"/>
      <c r="C270" s="76"/>
      <c r="D270" s="169" t="s">
        <v>124</v>
      </c>
      <c r="E270" s="170" t="s">
        <v>1</v>
      </c>
      <c r="F270" s="171" t="s">
        <v>272</v>
      </c>
      <c r="G270" s="76"/>
      <c r="H270" s="170" t="s">
        <v>1</v>
      </c>
      <c r="I270" s="76"/>
      <c r="J270" s="172"/>
      <c r="L270" s="73"/>
      <c r="M270" s="75"/>
      <c r="N270" s="76"/>
      <c r="O270" s="76"/>
      <c r="P270" s="76"/>
      <c r="Q270" s="76"/>
      <c r="R270" s="76"/>
      <c r="S270" s="76"/>
      <c r="T270" s="77"/>
      <c r="AT270" s="74" t="s">
        <v>124</v>
      </c>
      <c r="AU270" s="74" t="s">
        <v>82</v>
      </c>
      <c r="AV270" s="72" t="s">
        <v>80</v>
      </c>
      <c r="AW270" s="72" t="s">
        <v>29</v>
      </c>
      <c r="AX270" s="72" t="s">
        <v>72</v>
      </c>
      <c r="AY270" s="74" t="s">
        <v>116</v>
      </c>
    </row>
    <row r="271" spans="2:51" s="72" customFormat="1" ht="12">
      <c r="B271" s="168"/>
      <c r="C271" s="76"/>
      <c r="D271" s="169" t="s">
        <v>124</v>
      </c>
      <c r="E271" s="170" t="s">
        <v>1</v>
      </c>
      <c r="F271" s="171" t="s">
        <v>273</v>
      </c>
      <c r="G271" s="76"/>
      <c r="H271" s="170" t="s">
        <v>1</v>
      </c>
      <c r="I271" s="76"/>
      <c r="J271" s="172"/>
      <c r="L271" s="73"/>
      <c r="M271" s="75"/>
      <c r="N271" s="76"/>
      <c r="O271" s="76"/>
      <c r="P271" s="76"/>
      <c r="Q271" s="76"/>
      <c r="R271" s="76"/>
      <c r="S271" s="76"/>
      <c r="T271" s="77"/>
      <c r="AT271" s="74" t="s">
        <v>124</v>
      </c>
      <c r="AU271" s="74" t="s">
        <v>82</v>
      </c>
      <c r="AV271" s="72" t="s">
        <v>80</v>
      </c>
      <c r="AW271" s="72" t="s">
        <v>29</v>
      </c>
      <c r="AX271" s="72" t="s">
        <v>72</v>
      </c>
      <c r="AY271" s="74" t="s">
        <v>116</v>
      </c>
    </row>
    <row r="272" spans="2:51" s="72" customFormat="1" ht="12">
      <c r="B272" s="168"/>
      <c r="C272" s="76"/>
      <c r="D272" s="169" t="s">
        <v>124</v>
      </c>
      <c r="E272" s="170" t="s">
        <v>1</v>
      </c>
      <c r="F272" s="171" t="s">
        <v>274</v>
      </c>
      <c r="G272" s="76"/>
      <c r="H272" s="170" t="s">
        <v>1</v>
      </c>
      <c r="I272" s="76"/>
      <c r="J272" s="172"/>
      <c r="L272" s="73"/>
      <c r="M272" s="75"/>
      <c r="N272" s="76"/>
      <c r="O272" s="76"/>
      <c r="P272" s="76"/>
      <c r="Q272" s="76"/>
      <c r="R272" s="76"/>
      <c r="S272" s="76"/>
      <c r="T272" s="77"/>
      <c r="AT272" s="74" t="s">
        <v>124</v>
      </c>
      <c r="AU272" s="74" t="s">
        <v>82</v>
      </c>
      <c r="AV272" s="72" t="s">
        <v>80</v>
      </c>
      <c r="AW272" s="72" t="s">
        <v>29</v>
      </c>
      <c r="AX272" s="72" t="s">
        <v>72</v>
      </c>
      <c r="AY272" s="74" t="s">
        <v>116</v>
      </c>
    </row>
    <row r="273" spans="2:51" s="72" customFormat="1" ht="12">
      <c r="B273" s="168"/>
      <c r="C273" s="76"/>
      <c r="D273" s="169" t="s">
        <v>124</v>
      </c>
      <c r="E273" s="170" t="s">
        <v>1</v>
      </c>
      <c r="F273" s="171" t="s">
        <v>275</v>
      </c>
      <c r="G273" s="76"/>
      <c r="H273" s="170" t="s">
        <v>1</v>
      </c>
      <c r="I273" s="76"/>
      <c r="J273" s="172"/>
      <c r="L273" s="73"/>
      <c r="M273" s="75"/>
      <c r="N273" s="76"/>
      <c r="O273" s="76"/>
      <c r="P273" s="76"/>
      <c r="Q273" s="76"/>
      <c r="R273" s="76"/>
      <c r="S273" s="76"/>
      <c r="T273" s="77"/>
      <c r="AT273" s="74" t="s">
        <v>124</v>
      </c>
      <c r="AU273" s="74" t="s">
        <v>82</v>
      </c>
      <c r="AV273" s="72" t="s">
        <v>80</v>
      </c>
      <c r="AW273" s="72" t="s">
        <v>29</v>
      </c>
      <c r="AX273" s="72" t="s">
        <v>72</v>
      </c>
      <c r="AY273" s="74" t="s">
        <v>116</v>
      </c>
    </row>
    <row r="274" spans="2:51" s="72" customFormat="1" ht="12">
      <c r="B274" s="168"/>
      <c r="C274" s="76"/>
      <c r="D274" s="169" t="s">
        <v>124</v>
      </c>
      <c r="E274" s="170" t="s">
        <v>1</v>
      </c>
      <c r="F274" s="171" t="s">
        <v>276</v>
      </c>
      <c r="G274" s="76"/>
      <c r="H274" s="170" t="s">
        <v>1</v>
      </c>
      <c r="I274" s="76"/>
      <c r="J274" s="172"/>
      <c r="L274" s="73"/>
      <c r="M274" s="75"/>
      <c r="N274" s="76"/>
      <c r="O274" s="76"/>
      <c r="P274" s="76"/>
      <c r="Q274" s="76"/>
      <c r="R274" s="76"/>
      <c r="S274" s="76"/>
      <c r="T274" s="77"/>
      <c r="AT274" s="74" t="s">
        <v>124</v>
      </c>
      <c r="AU274" s="74" t="s">
        <v>82</v>
      </c>
      <c r="AV274" s="72" t="s">
        <v>80</v>
      </c>
      <c r="AW274" s="72" t="s">
        <v>29</v>
      </c>
      <c r="AX274" s="72" t="s">
        <v>72</v>
      </c>
      <c r="AY274" s="74" t="s">
        <v>116</v>
      </c>
    </row>
    <row r="275" spans="2:51" s="72" customFormat="1" ht="12">
      <c r="B275" s="168"/>
      <c r="C275" s="76"/>
      <c r="D275" s="169" t="s">
        <v>124</v>
      </c>
      <c r="E275" s="170" t="s">
        <v>1</v>
      </c>
      <c r="F275" s="171" t="s">
        <v>277</v>
      </c>
      <c r="G275" s="76"/>
      <c r="H275" s="170" t="s">
        <v>1</v>
      </c>
      <c r="I275" s="76"/>
      <c r="J275" s="172"/>
      <c r="L275" s="73"/>
      <c r="M275" s="75"/>
      <c r="N275" s="76"/>
      <c r="O275" s="76"/>
      <c r="P275" s="76"/>
      <c r="Q275" s="76"/>
      <c r="R275" s="76"/>
      <c r="S275" s="76"/>
      <c r="T275" s="77"/>
      <c r="AT275" s="74" t="s">
        <v>124</v>
      </c>
      <c r="AU275" s="74" t="s">
        <v>82</v>
      </c>
      <c r="AV275" s="72" t="s">
        <v>80</v>
      </c>
      <c r="AW275" s="72" t="s">
        <v>29</v>
      </c>
      <c r="AX275" s="72" t="s">
        <v>72</v>
      </c>
      <c r="AY275" s="74" t="s">
        <v>116</v>
      </c>
    </row>
    <row r="276" spans="2:51" s="72" customFormat="1" ht="12">
      <c r="B276" s="168"/>
      <c r="C276" s="76"/>
      <c r="D276" s="169" t="s">
        <v>124</v>
      </c>
      <c r="E276" s="170" t="s">
        <v>1</v>
      </c>
      <c r="F276" s="171" t="s">
        <v>278</v>
      </c>
      <c r="G276" s="76"/>
      <c r="H276" s="170" t="s">
        <v>1</v>
      </c>
      <c r="I276" s="76"/>
      <c r="J276" s="172"/>
      <c r="L276" s="73"/>
      <c r="M276" s="75"/>
      <c r="N276" s="76"/>
      <c r="O276" s="76"/>
      <c r="P276" s="76"/>
      <c r="Q276" s="76"/>
      <c r="R276" s="76"/>
      <c r="S276" s="76"/>
      <c r="T276" s="77"/>
      <c r="AT276" s="74" t="s">
        <v>124</v>
      </c>
      <c r="AU276" s="74" t="s">
        <v>82</v>
      </c>
      <c r="AV276" s="72" t="s">
        <v>80</v>
      </c>
      <c r="AW276" s="72" t="s">
        <v>29</v>
      </c>
      <c r="AX276" s="72" t="s">
        <v>72</v>
      </c>
      <c r="AY276" s="74" t="s">
        <v>116</v>
      </c>
    </row>
    <row r="277" spans="2:51" s="72" customFormat="1" ht="12">
      <c r="B277" s="168"/>
      <c r="C277" s="76"/>
      <c r="D277" s="169" t="s">
        <v>124</v>
      </c>
      <c r="E277" s="170" t="s">
        <v>1</v>
      </c>
      <c r="F277" s="171" t="s">
        <v>279</v>
      </c>
      <c r="G277" s="76"/>
      <c r="H277" s="170" t="s">
        <v>1</v>
      </c>
      <c r="I277" s="76"/>
      <c r="J277" s="172"/>
      <c r="L277" s="73"/>
      <c r="M277" s="75"/>
      <c r="N277" s="76"/>
      <c r="O277" s="76"/>
      <c r="P277" s="76"/>
      <c r="Q277" s="76"/>
      <c r="R277" s="76"/>
      <c r="S277" s="76"/>
      <c r="T277" s="77"/>
      <c r="AT277" s="74" t="s">
        <v>124</v>
      </c>
      <c r="AU277" s="74" t="s">
        <v>82</v>
      </c>
      <c r="AV277" s="72" t="s">
        <v>80</v>
      </c>
      <c r="AW277" s="72" t="s">
        <v>29</v>
      </c>
      <c r="AX277" s="72" t="s">
        <v>72</v>
      </c>
      <c r="AY277" s="74" t="s">
        <v>116</v>
      </c>
    </row>
    <row r="278" spans="2:51" s="72" customFormat="1" ht="12">
      <c r="B278" s="168"/>
      <c r="C278" s="76"/>
      <c r="D278" s="169" t="s">
        <v>124</v>
      </c>
      <c r="E278" s="170" t="s">
        <v>1</v>
      </c>
      <c r="F278" s="171" t="s">
        <v>280</v>
      </c>
      <c r="G278" s="76"/>
      <c r="H278" s="170" t="s">
        <v>1</v>
      </c>
      <c r="I278" s="76"/>
      <c r="J278" s="172"/>
      <c r="L278" s="73"/>
      <c r="M278" s="75"/>
      <c r="N278" s="76"/>
      <c r="O278" s="76"/>
      <c r="P278" s="76"/>
      <c r="Q278" s="76"/>
      <c r="R278" s="76"/>
      <c r="S278" s="76"/>
      <c r="T278" s="77"/>
      <c r="AT278" s="74" t="s">
        <v>124</v>
      </c>
      <c r="AU278" s="74" t="s">
        <v>82</v>
      </c>
      <c r="AV278" s="72" t="s">
        <v>80</v>
      </c>
      <c r="AW278" s="72" t="s">
        <v>29</v>
      </c>
      <c r="AX278" s="72" t="s">
        <v>72</v>
      </c>
      <c r="AY278" s="74" t="s">
        <v>116</v>
      </c>
    </row>
    <row r="279" spans="2:51" s="78" customFormat="1" ht="12">
      <c r="B279" s="173"/>
      <c r="C279" s="82"/>
      <c r="D279" s="169" t="s">
        <v>124</v>
      </c>
      <c r="E279" s="174" t="s">
        <v>1</v>
      </c>
      <c r="F279" s="175" t="s">
        <v>191</v>
      </c>
      <c r="G279" s="82"/>
      <c r="H279" s="176">
        <v>8</v>
      </c>
      <c r="I279" s="82"/>
      <c r="J279" s="177"/>
      <c r="L279" s="79"/>
      <c r="M279" s="81"/>
      <c r="N279" s="82"/>
      <c r="O279" s="82"/>
      <c r="P279" s="82"/>
      <c r="Q279" s="82"/>
      <c r="R279" s="82"/>
      <c r="S279" s="82"/>
      <c r="T279" s="83"/>
      <c r="AT279" s="80" t="s">
        <v>124</v>
      </c>
      <c r="AU279" s="80" t="s">
        <v>82</v>
      </c>
      <c r="AV279" s="78" t="s">
        <v>82</v>
      </c>
      <c r="AW279" s="78" t="s">
        <v>29</v>
      </c>
      <c r="AX279" s="78" t="s">
        <v>80</v>
      </c>
      <c r="AY279" s="80" t="s">
        <v>116</v>
      </c>
    </row>
    <row r="280" spans="1:65" s="11" customFormat="1" ht="24.2" customHeight="1">
      <c r="A280" s="8"/>
      <c r="B280" s="120"/>
      <c r="C280" s="61" t="s">
        <v>281</v>
      </c>
      <c r="D280" s="61" t="s">
        <v>118</v>
      </c>
      <c r="E280" s="62" t="s">
        <v>282</v>
      </c>
      <c r="F280" s="63" t="s">
        <v>283</v>
      </c>
      <c r="G280" s="64" t="s">
        <v>235</v>
      </c>
      <c r="H280" s="65">
        <v>4</v>
      </c>
      <c r="I280" s="2"/>
      <c r="J280" s="167">
        <f>ROUND(I280*H280,2)</f>
        <v>0</v>
      </c>
      <c r="K280" s="109"/>
      <c r="L280" s="9"/>
      <c r="M280" s="66" t="s">
        <v>1</v>
      </c>
      <c r="N280" s="67" t="s">
        <v>37</v>
      </c>
      <c r="O280" s="68">
        <v>0.85</v>
      </c>
      <c r="P280" s="68">
        <f>O280*H280</f>
        <v>3.4</v>
      </c>
      <c r="Q280" s="68">
        <v>0.001</v>
      </c>
      <c r="R280" s="68">
        <f>Q280*H280</f>
        <v>0.004</v>
      </c>
      <c r="S280" s="68">
        <v>0</v>
      </c>
      <c r="T280" s="69">
        <f>S280*H280</f>
        <v>0</v>
      </c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R280" s="70" t="s">
        <v>122</v>
      </c>
      <c r="AT280" s="70" t="s">
        <v>118</v>
      </c>
      <c r="AU280" s="70" t="s">
        <v>82</v>
      </c>
      <c r="AY280" s="4" t="s">
        <v>116</v>
      </c>
      <c r="BE280" s="71">
        <f>IF(N280="základní",J280,0)</f>
        <v>0</v>
      </c>
      <c r="BF280" s="71">
        <f>IF(N280="snížená",J280,0)</f>
        <v>0</v>
      </c>
      <c r="BG280" s="71">
        <f>IF(N280="zákl. přenesená",J280,0)</f>
        <v>0</v>
      </c>
      <c r="BH280" s="71">
        <f>IF(N280="sníž. přenesená",J280,0)</f>
        <v>0</v>
      </c>
      <c r="BI280" s="71">
        <f>IF(N280="nulová",J280,0)</f>
        <v>0</v>
      </c>
      <c r="BJ280" s="4" t="s">
        <v>80</v>
      </c>
      <c r="BK280" s="71">
        <f>ROUND(I280*H280,2)</f>
        <v>0</v>
      </c>
      <c r="BL280" s="4" t="s">
        <v>122</v>
      </c>
      <c r="BM280" s="70" t="s">
        <v>284</v>
      </c>
    </row>
    <row r="281" spans="2:51" s="72" customFormat="1" ht="12">
      <c r="B281" s="168"/>
      <c r="C281" s="76"/>
      <c r="D281" s="169" t="s">
        <v>124</v>
      </c>
      <c r="E281" s="170" t="s">
        <v>1</v>
      </c>
      <c r="F281" s="171" t="s">
        <v>172</v>
      </c>
      <c r="G281" s="76"/>
      <c r="H281" s="170" t="s">
        <v>1</v>
      </c>
      <c r="I281" s="76"/>
      <c r="J281" s="172"/>
      <c r="L281" s="73"/>
      <c r="M281" s="75"/>
      <c r="N281" s="76"/>
      <c r="O281" s="76"/>
      <c r="P281" s="76"/>
      <c r="Q281" s="76"/>
      <c r="R281" s="76"/>
      <c r="S281" s="76"/>
      <c r="T281" s="77"/>
      <c r="AT281" s="74" t="s">
        <v>124</v>
      </c>
      <c r="AU281" s="74" t="s">
        <v>82</v>
      </c>
      <c r="AV281" s="72" t="s">
        <v>80</v>
      </c>
      <c r="AW281" s="72" t="s">
        <v>29</v>
      </c>
      <c r="AX281" s="72" t="s">
        <v>72</v>
      </c>
      <c r="AY281" s="74" t="s">
        <v>116</v>
      </c>
    </row>
    <row r="282" spans="2:51" s="78" customFormat="1" ht="12">
      <c r="B282" s="173"/>
      <c r="C282" s="82"/>
      <c r="D282" s="169" t="s">
        <v>124</v>
      </c>
      <c r="E282" s="174" t="s">
        <v>1</v>
      </c>
      <c r="F282" s="175" t="s">
        <v>80</v>
      </c>
      <c r="G282" s="82"/>
      <c r="H282" s="176">
        <v>1</v>
      </c>
      <c r="I282" s="82"/>
      <c r="J282" s="177"/>
      <c r="L282" s="79"/>
      <c r="M282" s="81"/>
      <c r="N282" s="82"/>
      <c r="O282" s="82"/>
      <c r="P282" s="82"/>
      <c r="Q282" s="82"/>
      <c r="R282" s="82"/>
      <c r="S282" s="82"/>
      <c r="T282" s="83"/>
      <c r="AT282" s="80" t="s">
        <v>124</v>
      </c>
      <c r="AU282" s="80" t="s">
        <v>82</v>
      </c>
      <c r="AV282" s="78" t="s">
        <v>82</v>
      </c>
      <c r="AW282" s="78" t="s">
        <v>29</v>
      </c>
      <c r="AX282" s="78" t="s">
        <v>72</v>
      </c>
      <c r="AY282" s="80" t="s">
        <v>116</v>
      </c>
    </row>
    <row r="283" spans="2:51" s="72" customFormat="1" ht="12">
      <c r="B283" s="168"/>
      <c r="C283" s="76"/>
      <c r="D283" s="169" t="s">
        <v>124</v>
      </c>
      <c r="E283" s="170" t="s">
        <v>1</v>
      </c>
      <c r="F283" s="171" t="s">
        <v>174</v>
      </c>
      <c r="G283" s="76"/>
      <c r="H283" s="170" t="s">
        <v>1</v>
      </c>
      <c r="I283" s="76"/>
      <c r="J283" s="172"/>
      <c r="L283" s="73"/>
      <c r="M283" s="75"/>
      <c r="N283" s="76"/>
      <c r="O283" s="76"/>
      <c r="P283" s="76"/>
      <c r="Q283" s="76"/>
      <c r="R283" s="76"/>
      <c r="S283" s="76"/>
      <c r="T283" s="77"/>
      <c r="AT283" s="74" t="s">
        <v>124</v>
      </c>
      <c r="AU283" s="74" t="s">
        <v>82</v>
      </c>
      <c r="AV283" s="72" t="s">
        <v>80</v>
      </c>
      <c r="AW283" s="72" t="s">
        <v>29</v>
      </c>
      <c r="AX283" s="72" t="s">
        <v>72</v>
      </c>
      <c r="AY283" s="74" t="s">
        <v>116</v>
      </c>
    </row>
    <row r="284" spans="2:51" s="78" customFormat="1" ht="12">
      <c r="B284" s="173"/>
      <c r="C284" s="82"/>
      <c r="D284" s="169" t="s">
        <v>124</v>
      </c>
      <c r="E284" s="174" t="s">
        <v>1</v>
      </c>
      <c r="F284" s="175" t="s">
        <v>80</v>
      </c>
      <c r="G284" s="82"/>
      <c r="H284" s="176">
        <v>1</v>
      </c>
      <c r="I284" s="82"/>
      <c r="J284" s="177"/>
      <c r="L284" s="79"/>
      <c r="M284" s="81"/>
      <c r="N284" s="82"/>
      <c r="O284" s="82"/>
      <c r="P284" s="82"/>
      <c r="Q284" s="82"/>
      <c r="R284" s="82"/>
      <c r="S284" s="82"/>
      <c r="T284" s="83"/>
      <c r="AT284" s="80" t="s">
        <v>124</v>
      </c>
      <c r="AU284" s="80" t="s">
        <v>82</v>
      </c>
      <c r="AV284" s="78" t="s">
        <v>82</v>
      </c>
      <c r="AW284" s="78" t="s">
        <v>29</v>
      </c>
      <c r="AX284" s="78" t="s">
        <v>72</v>
      </c>
      <c r="AY284" s="80" t="s">
        <v>116</v>
      </c>
    </row>
    <row r="285" spans="2:51" s="72" customFormat="1" ht="12">
      <c r="B285" s="168"/>
      <c r="C285" s="76"/>
      <c r="D285" s="169" t="s">
        <v>124</v>
      </c>
      <c r="E285" s="170" t="s">
        <v>1</v>
      </c>
      <c r="F285" s="171" t="s">
        <v>176</v>
      </c>
      <c r="G285" s="76"/>
      <c r="H285" s="170" t="s">
        <v>1</v>
      </c>
      <c r="I285" s="76"/>
      <c r="J285" s="172"/>
      <c r="L285" s="73"/>
      <c r="M285" s="75"/>
      <c r="N285" s="76"/>
      <c r="O285" s="76"/>
      <c r="P285" s="76"/>
      <c r="Q285" s="76"/>
      <c r="R285" s="76"/>
      <c r="S285" s="76"/>
      <c r="T285" s="77"/>
      <c r="AT285" s="74" t="s">
        <v>124</v>
      </c>
      <c r="AU285" s="74" t="s">
        <v>82</v>
      </c>
      <c r="AV285" s="72" t="s">
        <v>80</v>
      </c>
      <c r="AW285" s="72" t="s">
        <v>29</v>
      </c>
      <c r="AX285" s="72" t="s">
        <v>72</v>
      </c>
      <c r="AY285" s="74" t="s">
        <v>116</v>
      </c>
    </row>
    <row r="286" spans="2:51" s="78" customFormat="1" ht="12">
      <c r="B286" s="173"/>
      <c r="C286" s="82"/>
      <c r="D286" s="169" t="s">
        <v>124</v>
      </c>
      <c r="E286" s="174" t="s">
        <v>1</v>
      </c>
      <c r="F286" s="175" t="s">
        <v>82</v>
      </c>
      <c r="G286" s="82"/>
      <c r="H286" s="176">
        <v>2</v>
      </c>
      <c r="I286" s="82"/>
      <c r="J286" s="177"/>
      <c r="L286" s="79"/>
      <c r="M286" s="81"/>
      <c r="N286" s="82"/>
      <c r="O286" s="82"/>
      <c r="P286" s="82"/>
      <c r="Q286" s="82"/>
      <c r="R286" s="82"/>
      <c r="S286" s="82"/>
      <c r="T286" s="83"/>
      <c r="AT286" s="80" t="s">
        <v>124</v>
      </c>
      <c r="AU286" s="80" t="s">
        <v>82</v>
      </c>
      <c r="AV286" s="78" t="s">
        <v>82</v>
      </c>
      <c r="AW286" s="78" t="s">
        <v>29</v>
      </c>
      <c r="AX286" s="78" t="s">
        <v>72</v>
      </c>
      <c r="AY286" s="80" t="s">
        <v>116</v>
      </c>
    </row>
    <row r="287" spans="2:51" s="84" customFormat="1" ht="12">
      <c r="B287" s="178"/>
      <c r="C287" s="88"/>
      <c r="D287" s="169" t="s">
        <v>124</v>
      </c>
      <c r="E287" s="179" t="s">
        <v>1</v>
      </c>
      <c r="F287" s="180" t="s">
        <v>134</v>
      </c>
      <c r="G287" s="88"/>
      <c r="H287" s="181">
        <v>4</v>
      </c>
      <c r="I287" s="88"/>
      <c r="J287" s="182"/>
      <c r="L287" s="85"/>
      <c r="M287" s="87"/>
      <c r="N287" s="88"/>
      <c r="O287" s="88"/>
      <c r="P287" s="88"/>
      <c r="Q287" s="88"/>
      <c r="R287" s="88"/>
      <c r="S287" s="88"/>
      <c r="T287" s="89"/>
      <c r="AT287" s="86" t="s">
        <v>124</v>
      </c>
      <c r="AU287" s="86" t="s">
        <v>82</v>
      </c>
      <c r="AV287" s="84" t="s">
        <v>122</v>
      </c>
      <c r="AW287" s="84" t="s">
        <v>29</v>
      </c>
      <c r="AX287" s="84" t="s">
        <v>80</v>
      </c>
      <c r="AY287" s="86" t="s">
        <v>116</v>
      </c>
    </row>
    <row r="288" spans="1:65" s="11" customFormat="1" ht="24.2" customHeight="1">
      <c r="A288" s="8"/>
      <c r="B288" s="120"/>
      <c r="C288" s="96" t="s">
        <v>285</v>
      </c>
      <c r="D288" s="96" t="s">
        <v>238</v>
      </c>
      <c r="E288" s="97" t="s">
        <v>286</v>
      </c>
      <c r="F288" s="98" t="s">
        <v>287</v>
      </c>
      <c r="G288" s="99" t="s">
        <v>235</v>
      </c>
      <c r="H288" s="100">
        <v>1</v>
      </c>
      <c r="I288" s="3"/>
      <c r="J288" s="188">
        <f>ROUND(I288*H288,2)</f>
        <v>0</v>
      </c>
      <c r="K288" s="110"/>
      <c r="L288" s="101"/>
      <c r="M288" s="102" t="s">
        <v>1</v>
      </c>
      <c r="N288" s="103" t="s">
        <v>37</v>
      </c>
      <c r="O288" s="68">
        <v>0</v>
      </c>
      <c r="P288" s="68">
        <f>O288*H288</f>
        <v>0</v>
      </c>
      <c r="Q288" s="68">
        <v>0.15</v>
      </c>
      <c r="R288" s="68">
        <f>Q288*H288</f>
        <v>0.15</v>
      </c>
      <c r="S288" s="68">
        <v>0</v>
      </c>
      <c r="T288" s="69">
        <f>S288*H288</f>
        <v>0</v>
      </c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R288" s="70" t="s">
        <v>191</v>
      </c>
      <c r="AT288" s="70" t="s">
        <v>238</v>
      </c>
      <c r="AU288" s="70" t="s">
        <v>82</v>
      </c>
      <c r="AY288" s="4" t="s">
        <v>116</v>
      </c>
      <c r="BE288" s="71">
        <f>IF(N288="základní",J288,0)</f>
        <v>0</v>
      </c>
      <c r="BF288" s="71">
        <f>IF(N288="snížená",J288,0)</f>
        <v>0</v>
      </c>
      <c r="BG288" s="71">
        <f>IF(N288="zákl. přenesená",J288,0)</f>
        <v>0</v>
      </c>
      <c r="BH288" s="71">
        <f>IF(N288="sníž. přenesená",J288,0)</f>
        <v>0</v>
      </c>
      <c r="BI288" s="71">
        <f>IF(N288="nulová",J288,0)</f>
        <v>0</v>
      </c>
      <c r="BJ288" s="4" t="s">
        <v>80</v>
      </c>
      <c r="BK288" s="71">
        <f>ROUND(I288*H288,2)</f>
        <v>0</v>
      </c>
      <c r="BL288" s="4" t="s">
        <v>122</v>
      </c>
      <c r="BM288" s="70" t="s">
        <v>288</v>
      </c>
    </row>
    <row r="289" spans="2:51" s="72" customFormat="1" ht="12">
      <c r="B289" s="168"/>
      <c r="C289" s="76"/>
      <c r="D289" s="169" t="s">
        <v>124</v>
      </c>
      <c r="E289" s="170" t="s">
        <v>1</v>
      </c>
      <c r="F289" s="171" t="s">
        <v>289</v>
      </c>
      <c r="G289" s="76"/>
      <c r="H289" s="170" t="s">
        <v>1</v>
      </c>
      <c r="I289" s="76"/>
      <c r="J289" s="172"/>
      <c r="L289" s="73"/>
      <c r="M289" s="75"/>
      <c r="N289" s="76"/>
      <c r="O289" s="76"/>
      <c r="P289" s="76"/>
      <c r="Q289" s="76"/>
      <c r="R289" s="76"/>
      <c r="S289" s="76"/>
      <c r="T289" s="77"/>
      <c r="AT289" s="74" t="s">
        <v>124</v>
      </c>
      <c r="AU289" s="74" t="s">
        <v>82</v>
      </c>
      <c r="AV289" s="72" t="s">
        <v>80</v>
      </c>
      <c r="AW289" s="72" t="s">
        <v>29</v>
      </c>
      <c r="AX289" s="72" t="s">
        <v>72</v>
      </c>
      <c r="AY289" s="74" t="s">
        <v>116</v>
      </c>
    </row>
    <row r="290" spans="2:51" s="72" customFormat="1" ht="12">
      <c r="B290" s="168"/>
      <c r="C290" s="76"/>
      <c r="D290" s="169" t="s">
        <v>124</v>
      </c>
      <c r="E290" s="170" t="s">
        <v>1</v>
      </c>
      <c r="F290" s="171" t="s">
        <v>264</v>
      </c>
      <c r="G290" s="76"/>
      <c r="H290" s="170" t="s">
        <v>1</v>
      </c>
      <c r="I290" s="76"/>
      <c r="J290" s="172"/>
      <c r="L290" s="73"/>
      <c r="M290" s="75"/>
      <c r="N290" s="76"/>
      <c r="O290" s="76"/>
      <c r="P290" s="76"/>
      <c r="Q290" s="76"/>
      <c r="R290" s="76"/>
      <c r="S290" s="76"/>
      <c r="T290" s="77"/>
      <c r="AT290" s="74" t="s">
        <v>124</v>
      </c>
      <c r="AU290" s="74" t="s">
        <v>82</v>
      </c>
      <c r="AV290" s="72" t="s">
        <v>80</v>
      </c>
      <c r="AW290" s="72" t="s">
        <v>29</v>
      </c>
      <c r="AX290" s="72" t="s">
        <v>72</v>
      </c>
      <c r="AY290" s="74" t="s">
        <v>116</v>
      </c>
    </row>
    <row r="291" spans="2:51" s="72" customFormat="1" ht="12">
      <c r="B291" s="168"/>
      <c r="C291" s="76"/>
      <c r="D291" s="169" t="s">
        <v>124</v>
      </c>
      <c r="E291" s="170" t="s">
        <v>1</v>
      </c>
      <c r="F291" s="171" t="s">
        <v>265</v>
      </c>
      <c r="G291" s="76"/>
      <c r="H291" s="170" t="s">
        <v>1</v>
      </c>
      <c r="I291" s="76"/>
      <c r="J291" s="172"/>
      <c r="L291" s="73"/>
      <c r="M291" s="75"/>
      <c r="N291" s="76"/>
      <c r="O291" s="76"/>
      <c r="P291" s="76"/>
      <c r="Q291" s="76"/>
      <c r="R291" s="76"/>
      <c r="S291" s="76"/>
      <c r="T291" s="77"/>
      <c r="AT291" s="74" t="s">
        <v>124</v>
      </c>
      <c r="AU291" s="74" t="s">
        <v>82</v>
      </c>
      <c r="AV291" s="72" t="s">
        <v>80</v>
      </c>
      <c r="AW291" s="72" t="s">
        <v>29</v>
      </c>
      <c r="AX291" s="72" t="s">
        <v>72</v>
      </c>
      <c r="AY291" s="74" t="s">
        <v>116</v>
      </c>
    </row>
    <row r="292" spans="2:51" s="72" customFormat="1" ht="12">
      <c r="B292" s="168"/>
      <c r="C292" s="76"/>
      <c r="D292" s="169" t="s">
        <v>124</v>
      </c>
      <c r="E292" s="170" t="s">
        <v>1</v>
      </c>
      <c r="F292" s="171" t="s">
        <v>266</v>
      </c>
      <c r="G292" s="76"/>
      <c r="H292" s="170" t="s">
        <v>1</v>
      </c>
      <c r="I292" s="76"/>
      <c r="J292" s="172"/>
      <c r="L292" s="73"/>
      <c r="M292" s="75"/>
      <c r="N292" s="76"/>
      <c r="O292" s="76"/>
      <c r="P292" s="76"/>
      <c r="Q292" s="76"/>
      <c r="R292" s="76"/>
      <c r="S292" s="76"/>
      <c r="T292" s="77"/>
      <c r="AT292" s="74" t="s">
        <v>124</v>
      </c>
      <c r="AU292" s="74" t="s">
        <v>82</v>
      </c>
      <c r="AV292" s="72" t="s">
        <v>80</v>
      </c>
      <c r="AW292" s="72" t="s">
        <v>29</v>
      </c>
      <c r="AX292" s="72" t="s">
        <v>72</v>
      </c>
      <c r="AY292" s="74" t="s">
        <v>116</v>
      </c>
    </row>
    <row r="293" spans="2:51" s="72" customFormat="1" ht="12">
      <c r="B293" s="168"/>
      <c r="C293" s="76"/>
      <c r="D293" s="169" t="s">
        <v>124</v>
      </c>
      <c r="E293" s="170" t="s">
        <v>1</v>
      </c>
      <c r="F293" s="171" t="s">
        <v>267</v>
      </c>
      <c r="G293" s="76"/>
      <c r="H293" s="170" t="s">
        <v>1</v>
      </c>
      <c r="I293" s="76"/>
      <c r="J293" s="172"/>
      <c r="L293" s="73"/>
      <c r="M293" s="75"/>
      <c r="N293" s="76"/>
      <c r="O293" s="76"/>
      <c r="P293" s="76"/>
      <c r="Q293" s="76"/>
      <c r="R293" s="76"/>
      <c r="S293" s="76"/>
      <c r="T293" s="77"/>
      <c r="AT293" s="74" t="s">
        <v>124</v>
      </c>
      <c r="AU293" s="74" t="s">
        <v>82</v>
      </c>
      <c r="AV293" s="72" t="s">
        <v>80</v>
      </c>
      <c r="AW293" s="72" t="s">
        <v>29</v>
      </c>
      <c r="AX293" s="72" t="s">
        <v>72</v>
      </c>
      <c r="AY293" s="74" t="s">
        <v>116</v>
      </c>
    </row>
    <row r="294" spans="2:51" s="72" customFormat="1" ht="12">
      <c r="B294" s="168"/>
      <c r="C294" s="76"/>
      <c r="D294" s="169" t="s">
        <v>124</v>
      </c>
      <c r="E294" s="170" t="s">
        <v>1</v>
      </c>
      <c r="F294" s="171" t="s">
        <v>290</v>
      </c>
      <c r="G294" s="76"/>
      <c r="H294" s="170" t="s">
        <v>1</v>
      </c>
      <c r="I294" s="76"/>
      <c r="J294" s="172"/>
      <c r="L294" s="73"/>
      <c r="M294" s="75"/>
      <c r="N294" s="76"/>
      <c r="O294" s="76"/>
      <c r="P294" s="76"/>
      <c r="Q294" s="76"/>
      <c r="R294" s="76"/>
      <c r="S294" s="76"/>
      <c r="T294" s="77"/>
      <c r="AT294" s="74" t="s">
        <v>124</v>
      </c>
      <c r="AU294" s="74" t="s">
        <v>82</v>
      </c>
      <c r="AV294" s="72" t="s">
        <v>80</v>
      </c>
      <c r="AW294" s="72" t="s">
        <v>29</v>
      </c>
      <c r="AX294" s="72" t="s">
        <v>72</v>
      </c>
      <c r="AY294" s="74" t="s">
        <v>116</v>
      </c>
    </row>
    <row r="295" spans="2:51" s="72" customFormat="1" ht="12">
      <c r="B295" s="168"/>
      <c r="C295" s="76"/>
      <c r="D295" s="169" t="s">
        <v>124</v>
      </c>
      <c r="E295" s="170" t="s">
        <v>1</v>
      </c>
      <c r="F295" s="171" t="s">
        <v>291</v>
      </c>
      <c r="G295" s="76"/>
      <c r="H295" s="170" t="s">
        <v>1</v>
      </c>
      <c r="I295" s="76"/>
      <c r="J295" s="172"/>
      <c r="L295" s="73"/>
      <c r="M295" s="75"/>
      <c r="N295" s="76"/>
      <c r="O295" s="76"/>
      <c r="P295" s="76"/>
      <c r="Q295" s="76"/>
      <c r="R295" s="76"/>
      <c r="S295" s="76"/>
      <c r="T295" s="77"/>
      <c r="AT295" s="74" t="s">
        <v>124</v>
      </c>
      <c r="AU295" s="74" t="s">
        <v>82</v>
      </c>
      <c r="AV295" s="72" t="s">
        <v>80</v>
      </c>
      <c r="AW295" s="72" t="s">
        <v>29</v>
      </c>
      <c r="AX295" s="72" t="s">
        <v>72</v>
      </c>
      <c r="AY295" s="74" t="s">
        <v>116</v>
      </c>
    </row>
    <row r="296" spans="2:51" s="72" customFormat="1" ht="12">
      <c r="B296" s="168"/>
      <c r="C296" s="76"/>
      <c r="D296" s="169" t="s">
        <v>124</v>
      </c>
      <c r="E296" s="170" t="s">
        <v>1</v>
      </c>
      <c r="F296" s="171" t="s">
        <v>292</v>
      </c>
      <c r="G296" s="76"/>
      <c r="H296" s="170" t="s">
        <v>1</v>
      </c>
      <c r="I296" s="76"/>
      <c r="J296" s="172"/>
      <c r="L296" s="73"/>
      <c r="M296" s="75"/>
      <c r="N296" s="76"/>
      <c r="O296" s="76"/>
      <c r="P296" s="76"/>
      <c r="Q296" s="76"/>
      <c r="R296" s="76"/>
      <c r="S296" s="76"/>
      <c r="T296" s="77"/>
      <c r="AT296" s="74" t="s">
        <v>124</v>
      </c>
      <c r="AU296" s="74" t="s">
        <v>82</v>
      </c>
      <c r="AV296" s="72" t="s">
        <v>80</v>
      </c>
      <c r="AW296" s="72" t="s">
        <v>29</v>
      </c>
      <c r="AX296" s="72" t="s">
        <v>72</v>
      </c>
      <c r="AY296" s="74" t="s">
        <v>116</v>
      </c>
    </row>
    <row r="297" spans="2:51" s="72" customFormat="1" ht="12">
      <c r="B297" s="168"/>
      <c r="C297" s="76"/>
      <c r="D297" s="169" t="s">
        <v>124</v>
      </c>
      <c r="E297" s="170" t="s">
        <v>1</v>
      </c>
      <c r="F297" s="171" t="s">
        <v>293</v>
      </c>
      <c r="G297" s="76"/>
      <c r="H297" s="170" t="s">
        <v>1</v>
      </c>
      <c r="I297" s="76"/>
      <c r="J297" s="172"/>
      <c r="L297" s="73"/>
      <c r="M297" s="75"/>
      <c r="N297" s="76"/>
      <c r="O297" s="76"/>
      <c r="P297" s="76"/>
      <c r="Q297" s="76"/>
      <c r="R297" s="76"/>
      <c r="S297" s="76"/>
      <c r="T297" s="77"/>
      <c r="AT297" s="74" t="s">
        <v>124</v>
      </c>
      <c r="AU297" s="74" t="s">
        <v>82</v>
      </c>
      <c r="AV297" s="72" t="s">
        <v>80</v>
      </c>
      <c r="AW297" s="72" t="s">
        <v>29</v>
      </c>
      <c r="AX297" s="72" t="s">
        <v>72</v>
      </c>
      <c r="AY297" s="74" t="s">
        <v>116</v>
      </c>
    </row>
    <row r="298" spans="2:51" s="72" customFormat="1" ht="12">
      <c r="B298" s="168"/>
      <c r="C298" s="76"/>
      <c r="D298" s="169" t="s">
        <v>124</v>
      </c>
      <c r="E298" s="170" t="s">
        <v>1</v>
      </c>
      <c r="F298" s="171" t="s">
        <v>294</v>
      </c>
      <c r="G298" s="76"/>
      <c r="H298" s="170" t="s">
        <v>1</v>
      </c>
      <c r="I298" s="76"/>
      <c r="J298" s="172"/>
      <c r="L298" s="73"/>
      <c r="M298" s="75"/>
      <c r="N298" s="76"/>
      <c r="O298" s="76"/>
      <c r="P298" s="76"/>
      <c r="Q298" s="76"/>
      <c r="R298" s="76"/>
      <c r="S298" s="76"/>
      <c r="T298" s="77"/>
      <c r="AT298" s="74" t="s">
        <v>124</v>
      </c>
      <c r="AU298" s="74" t="s">
        <v>82</v>
      </c>
      <c r="AV298" s="72" t="s">
        <v>80</v>
      </c>
      <c r="AW298" s="72" t="s">
        <v>29</v>
      </c>
      <c r="AX298" s="72" t="s">
        <v>72</v>
      </c>
      <c r="AY298" s="74" t="s">
        <v>116</v>
      </c>
    </row>
    <row r="299" spans="2:51" s="72" customFormat="1" ht="12">
      <c r="B299" s="168"/>
      <c r="C299" s="76"/>
      <c r="D299" s="169" t="s">
        <v>124</v>
      </c>
      <c r="E299" s="170" t="s">
        <v>1</v>
      </c>
      <c r="F299" s="171" t="s">
        <v>295</v>
      </c>
      <c r="G299" s="76"/>
      <c r="H299" s="170" t="s">
        <v>1</v>
      </c>
      <c r="I299" s="76"/>
      <c r="J299" s="172"/>
      <c r="L299" s="73"/>
      <c r="M299" s="75"/>
      <c r="N299" s="76"/>
      <c r="O299" s="76"/>
      <c r="P299" s="76"/>
      <c r="Q299" s="76"/>
      <c r="R299" s="76"/>
      <c r="S299" s="76"/>
      <c r="T299" s="77"/>
      <c r="AT299" s="74" t="s">
        <v>124</v>
      </c>
      <c r="AU299" s="74" t="s">
        <v>82</v>
      </c>
      <c r="AV299" s="72" t="s">
        <v>80</v>
      </c>
      <c r="AW299" s="72" t="s">
        <v>29</v>
      </c>
      <c r="AX299" s="72" t="s">
        <v>72</v>
      </c>
      <c r="AY299" s="74" t="s">
        <v>116</v>
      </c>
    </row>
    <row r="300" spans="2:51" s="72" customFormat="1" ht="12">
      <c r="B300" s="168"/>
      <c r="C300" s="76"/>
      <c r="D300" s="169" t="s">
        <v>124</v>
      </c>
      <c r="E300" s="170" t="s">
        <v>1</v>
      </c>
      <c r="F300" s="171" t="s">
        <v>296</v>
      </c>
      <c r="G300" s="76"/>
      <c r="H300" s="170" t="s">
        <v>1</v>
      </c>
      <c r="I300" s="76"/>
      <c r="J300" s="172"/>
      <c r="L300" s="73"/>
      <c r="M300" s="75"/>
      <c r="N300" s="76"/>
      <c r="O300" s="76"/>
      <c r="P300" s="76"/>
      <c r="Q300" s="76"/>
      <c r="R300" s="76"/>
      <c r="S300" s="76"/>
      <c r="T300" s="77"/>
      <c r="AT300" s="74" t="s">
        <v>124</v>
      </c>
      <c r="AU300" s="74" t="s">
        <v>82</v>
      </c>
      <c r="AV300" s="72" t="s">
        <v>80</v>
      </c>
      <c r="AW300" s="72" t="s">
        <v>29</v>
      </c>
      <c r="AX300" s="72" t="s">
        <v>72</v>
      </c>
      <c r="AY300" s="74" t="s">
        <v>116</v>
      </c>
    </row>
    <row r="301" spans="2:51" s="72" customFormat="1" ht="12">
      <c r="B301" s="168"/>
      <c r="C301" s="76"/>
      <c r="D301" s="169" t="s">
        <v>124</v>
      </c>
      <c r="E301" s="170" t="s">
        <v>1</v>
      </c>
      <c r="F301" s="171" t="s">
        <v>297</v>
      </c>
      <c r="G301" s="76"/>
      <c r="H301" s="170" t="s">
        <v>1</v>
      </c>
      <c r="I301" s="76"/>
      <c r="J301" s="172"/>
      <c r="L301" s="73"/>
      <c r="M301" s="75"/>
      <c r="N301" s="76"/>
      <c r="O301" s="76"/>
      <c r="P301" s="76"/>
      <c r="Q301" s="76"/>
      <c r="R301" s="76"/>
      <c r="S301" s="76"/>
      <c r="T301" s="77"/>
      <c r="AT301" s="74" t="s">
        <v>124</v>
      </c>
      <c r="AU301" s="74" t="s">
        <v>82</v>
      </c>
      <c r="AV301" s="72" t="s">
        <v>80</v>
      </c>
      <c r="AW301" s="72" t="s">
        <v>29</v>
      </c>
      <c r="AX301" s="72" t="s">
        <v>72</v>
      </c>
      <c r="AY301" s="74" t="s">
        <v>116</v>
      </c>
    </row>
    <row r="302" spans="2:51" s="72" customFormat="1" ht="12">
      <c r="B302" s="168"/>
      <c r="C302" s="76"/>
      <c r="D302" s="169" t="s">
        <v>124</v>
      </c>
      <c r="E302" s="170" t="s">
        <v>1</v>
      </c>
      <c r="F302" s="171" t="s">
        <v>298</v>
      </c>
      <c r="G302" s="76"/>
      <c r="H302" s="170" t="s">
        <v>1</v>
      </c>
      <c r="I302" s="76"/>
      <c r="J302" s="172"/>
      <c r="L302" s="73"/>
      <c r="M302" s="75"/>
      <c r="N302" s="76"/>
      <c r="O302" s="76"/>
      <c r="P302" s="76"/>
      <c r="Q302" s="76"/>
      <c r="R302" s="76"/>
      <c r="S302" s="76"/>
      <c r="T302" s="77"/>
      <c r="AT302" s="74" t="s">
        <v>124</v>
      </c>
      <c r="AU302" s="74" t="s">
        <v>82</v>
      </c>
      <c r="AV302" s="72" t="s">
        <v>80</v>
      </c>
      <c r="AW302" s="72" t="s">
        <v>29</v>
      </c>
      <c r="AX302" s="72" t="s">
        <v>72</v>
      </c>
      <c r="AY302" s="74" t="s">
        <v>116</v>
      </c>
    </row>
    <row r="303" spans="2:51" s="72" customFormat="1" ht="12">
      <c r="B303" s="168"/>
      <c r="C303" s="76"/>
      <c r="D303" s="169" t="s">
        <v>124</v>
      </c>
      <c r="E303" s="170" t="s">
        <v>1</v>
      </c>
      <c r="F303" s="171" t="s">
        <v>299</v>
      </c>
      <c r="G303" s="76"/>
      <c r="H303" s="170" t="s">
        <v>1</v>
      </c>
      <c r="I303" s="76"/>
      <c r="J303" s="172"/>
      <c r="L303" s="73"/>
      <c r="M303" s="75"/>
      <c r="N303" s="76"/>
      <c r="O303" s="76"/>
      <c r="P303" s="76"/>
      <c r="Q303" s="76"/>
      <c r="R303" s="76"/>
      <c r="S303" s="76"/>
      <c r="T303" s="77"/>
      <c r="AT303" s="74" t="s">
        <v>124</v>
      </c>
      <c r="AU303" s="74" t="s">
        <v>82</v>
      </c>
      <c r="AV303" s="72" t="s">
        <v>80</v>
      </c>
      <c r="AW303" s="72" t="s">
        <v>29</v>
      </c>
      <c r="AX303" s="72" t="s">
        <v>72</v>
      </c>
      <c r="AY303" s="74" t="s">
        <v>116</v>
      </c>
    </row>
    <row r="304" spans="2:51" s="78" customFormat="1" ht="12">
      <c r="B304" s="173"/>
      <c r="C304" s="82"/>
      <c r="D304" s="169" t="s">
        <v>124</v>
      </c>
      <c r="E304" s="174" t="s">
        <v>1</v>
      </c>
      <c r="F304" s="175" t="s">
        <v>80</v>
      </c>
      <c r="G304" s="82"/>
      <c r="H304" s="176">
        <v>1</v>
      </c>
      <c r="I304" s="82"/>
      <c r="J304" s="177"/>
      <c r="L304" s="79"/>
      <c r="M304" s="81"/>
      <c r="N304" s="82"/>
      <c r="O304" s="82"/>
      <c r="P304" s="82"/>
      <c r="Q304" s="82"/>
      <c r="R304" s="82"/>
      <c r="S304" s="82"/>
      <c r="T304" s="83"/>
      <c r="AT304" s="80" t="s">
        <v>124</v>
      </c>
      <c r="AU304" s="80" t="s">
        <v>82</v>
      </c>
      <c r="AV304" s="78" t="s">
        <v>82</v>
      </c>
      <c r="AW304" s="78" t="s">
        <v>29</v>
      </c>
      <c r="AX304" s="78" t="s">
        <v>80</v>
      </c>
      <c r="AY304" s="80" t="s">
        <v>116</v>
      </c>
    </row>
    <row r="305" spans="1:65" s="11" customFormat="1" ht="21.75" customHeight="1">
      <c r="A305" s="8"/>
      <c r="B305" s="120"/>
      <c r="C305" s="96" t="s">
        <v>300</v>
      </c>
      <c r="D305" s="96" t="s">
        <v>238</v>
      </c>
      <c r="E305" s="97" t="s">
        <v>301</v>
      </c>
      <c r="F305" s="98" t="s">
        <v>302</v>
      </c>
      <c r="G305" s="99" t="s">
        <v>235</v>
      </c>
      <c r="H305" s="100">
        <v>1</v>
      </c>
      <c r="I305" s="3"/>
      <c r="J305" s="188">
        <f>ROUND(I305*H305,2)</f>
        <v>0</v>
      </c>
      <c r="K305" s="110"/>
      <c r="L305" s="101"/>
      <c r="M305" s="102" t="s">
        <v>1</v>
      </c>
      <c r="N305" s="103" t="s">
        <v>37</v>
      </c>
      <c r="O305" s="68">
        <v>0</v>
      </c>
      <c r="P305" s="68">
        <f>O305*H305</f>
        <v>0</v>
      </c>
      <c r="Q305" s="68">
        <v>0.1</v>
      </c>
      <c r="R305" s="68">
        <f>Q305*H305</f>
        <v>0.1</v>
      </c>
      <c r="S305" s="68">
        <v>0</v>
      </c>
      <c r="T305" s="69">
        <f>S305*H305</f>
        <v>0</v>
      </c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R305" s="70" t="s">
        <v>191</v>
      </c>
      <c r="AT305" s="70" t="s">
        <v>238</v>
      </c>
      <c r="AU305" s="70" t="s">
        <v>82</v>
      </c>
      <c r="AY305" s="4" t="s">
        <v>116</v>
      </c>
      <c r="BE305" s="71">
        <f>IF(N305="základní",J305,0)</f>
        <v>0</v>
      </c>
      <c r="BF305" s="71">
        <f>IF(N305="snížená",J305,0)</f>
        <v>0</v>
      </c>
      <c r="BG305" s="71">
        <f>IF(N305="zákl. přenesená",J305,0)</f>
        <v>0</v>
      </c>
      <c r="BH305" s="71">
        <f>IF(N305="sníž. přenesená",J305,0)</f>
        <v>0</v>
      </c>
      <c r="BI305" s="71">
        <f>IF(N305="nulová",J305,0)</f>
        <v>0</v>
      </c>
      <c r="BJ305" s="4" t="s">
        <v>80</v>
      </c>
      <c r="BK305" s="71">
        <f>ROUND(I305*H305,2)</f>
        <v>0</v>
      </c>
      <c r="BL305" s="4" t="s">
        <v>122</v>
      </c>
      <c r="BM305" s="70" t="s">
        <v>303</v>
      </c>
    </row>
    <row r="306" spans="2:51" s="72" customFormat="1" ht="12">
      <c r="B306" s="168"/>
      <c r="C306" s="76"/>
      <c r="D306" s="169" t="s">
        <v>124</v>
      </c>
      <c r="E306" s="170" t="s">
        <v>1</v>
      </c>
      <c r="F306" s="171" t="s">
        <v>304</v>
      </c>
      <c r="G306" s="76"/>
      <c r="H306" s="170" t="s">
        <v>1</v>
      </c>
      <c r="I306" s="76"/>
      <c r="J306" s="172"/>
      <c r="L306" s="73"/>
      <c r="M306" s="75"/>
      <c r="N306" s="76"/>
      <c r="O306" s="76"/>
      <c r="P306" s="76"/>
      <c r="Q306" s="76"/>
      <c r="R306" s="76"/>
      <c r="S306" s="76"/>
      <c r="T306" s="77"/>
      <c r="AT306" s="74" t="s">
        <v>124</v>
      </c>
      <c r="AU306" s="74" t="s">
        <v>82</v>
      </c>
      <c r="AV306" s="72" t="s">
        <v>80</v>
      </c>
      <c r="AW306" s="72" t="s">
        <v>29</v>
      </c>
      <c r="AX306" s="72" t="s">
        <v>72</v>
      </c>
      <c r="AY306" s="74" t="s">
        <v>116</v>
      </c>
    </row>
    <row r="307" spans="2:51" s="72" customFormat="1" ht="12">
      <c r="B307" s="168"/>
      <c r="C307" s="76"/>
      <c r="D307" s="169" t="s">
        <v>124</v>
      </c>
      <c r="E307" s="170" t="s">
        <v>1</v>
      </c>
      <c r="F307" s="171" t="s">
        <v>264</v>
      </c>
      <c r="G307" s="76"/>
      <c r="H307" s="170" t="s">
        <v>1</v>
      </c>
      <c r="I307" s="76"/>
      <c r="J307" s="172"/>
      <c r="L307" s="73"/>
      <c r="M307" s="75"/>
      <c r="N307" s="76"/>
      <c r="O307" s="76"/>
      <c r="P307" s="76"/>
      <c r="Q307" s="76"/>
      <c r="R307" s="76"/>
      <c r="S307" s="76"/>
      <c r="T307" s="77"/>
      <c r="AT307" s="74" t="s">
        <v>124</v>
      </c>
      <c r="AU307" s="74" t="s">
        <v>82</v>
      </c>
      <c r="AV307" s="72" t="s">
        <v>80</v>
      </c>
      <c r="AW307" s="72" t="s">
        <v>29</v>
      </c>
      <c r="AX307" s="72" t="s">
        <v>72</v>
      </c>
      <c r="AY307" s="74" t="s">
        <v>116</v>
      </c>
    </row>
    <row r="308" spans="2:51" s="72" customFormat="1" ht="12">
      <c r="B308" s="168"/>
      <c r="C308" s="76"/>
      <c r="D308" s="169" t="s">
        <v>124</v>
      </c>
      <c r="E308" s="170" t="s">
        <v>1</v>
      </c>
      <c r="F308" s="171" t="s">
        <v>265</v>
      </c>
      <c r="G308" s="76"/>
      <c r="H308" s="170" t="s">
        <v>1</v>
      </c>
      <c r="I308" s="76"/>
      <c r="J308" s="172"/>
      <c r="L308" s="73"/>
      <c r="M308" s="75"/>
      <c r="N308" s="76"/>
      <c r="O308" s="76"/>
      <c r="P308" s="76"/>
      <c r="Q308" s="76"/>
      <c r="R308" s="76"/>
      <c r="S308" s="76"/>
      <c r="T308" s="77"/>
      <c r="AT308" s="74" t="s">
        <v>124</v>
      </c>
      <c r="AU308" s="74" t="s">
        <v>82</v>
      </c>
      <c r="AV308" s="72" t="s">
        <v>80</v>
      </c>
      <c r="AW308" s="72" t="s">
        <v>29</v>
      </c>
      <c r="AX308" s="72" t="s">
        <v>72</v>
      </c>
      <c r="AY308" s="74" t="s">
        <v>116</v>
      </c>
    </row>
    <row r="309" spans="2:51" s="72" customFormat="1" ht="12">
      <c r="B309" s="168"/>
      <c r="C309" s="76"/>
      <c r="D309" s="169" t="s">
        <v>124</v>
      </c>
      <c r="E309" s="170" t="s">
        <v>1</v>
      </c>
      <c r="F309" s="171" t="s">
        <v>266</v>
      </c>
      <c r="G309" s="76"/>
      <c r="H309" s="170" t="s">
        <v>1</v>
      </c>
      <c r="I309" s="76"/>
      <c r="J309" s="172"/>
      <c r="L309" s="73"/>
      <c r="M309" s="75"/>
      <c r="N309" s="76"/>
      <c r="O309" s="76"/>
      <c r="P309" s="76"/>
      <c r="Q309" s="76"/>
      <c r="R309" s="76"/>
      <c r="S309" s="76"/>
      <c r="T309" s="77"/>
      <c r="AT309" s="74" t="s">
        <v>124</v>
      </c>
      <c r="AU309" s="74" t="s">
        <v>82</v>
      </c>
      <c r="AV309" s="72" t="s">
        <v>80</v>
      </c>
      <c r="AW309" s="72" t="s">
        <v>29</v>
      </c>
      <c r="AX309" s="72" t="s">
        <v>72</v>
      </c>
      <c r="AY309" s="74" t="s">
        <v>116</v>
      </c>
    </row>
    <row r="310" spans="2:51" s="72" customFormat="1" ht="12">
      <c r="B310" s="168"/>
      <c r="C310" s="76"/>
      <c r="D310" s="169" t="s">
        <v>124</v>
      </c>
      <c r="E310" s="170" t="s">
        <v>1</v>
      </c>
      <c r="F310" s="171" t="s">
        <v>267</v>
      </c>
      <c r="G310" s="76"/>
      <c r="H310" s="170" t="s">
        <v>1</v>
      </c>
      <c r="I310" s="76"/>
      <c r="J310" s="172"/>
      <c r="L310" s="73"/>
      <c r="M310" s="75"/>
      <c r="N310" s="76"/>
      <c r="O310" s="76"/>
      <c r="P310" s="76"/>
      <c r="Q310" s="76"/>
      <c r="R310" s="76"/>
      <c r="S310" s="76"/>
      <c r="T310" s="77"/>
      <c r="AT310" s="74" t="s">
        <v>124</v>
      </c>
      <c r="AU310" s="74" t="s">
        <v>82</v>
      </c>
      <c r="AV310" s="72" t="s">
        <v>80</v>
      </c>
      <c r="AW310" s="72" t="s">
        <v>29</v>
      </c>
      <c r="AX310" s="72" t="s">
        <v>72</v>
      </c>
      <c r="AY310" s="74" t="s">
        <v>116</v>
      </c>
    </row>
    <row r="311" spans="2:51" s="72" customFormat="1" ht="12">
      <c r="B311" s="168"/>
      <c r="C311" s="76"/>
      <c r="D311" s="169" t="s">
        <v>124</v>
      </c>
      <c r="E311" s="170" t="s">
        <v>1</v>
      </c>
      <c r="F311" s="171" t="s">
        <v>290</v>
      </c>
      <c r="G311" s="76"/>
      <c r="H311" s="170" t="s">
        <v>1</v>
      </c>
      <c r="I311" s="76"/>
      <c r="J311" s="172"/>
      <c r="L311" s="73"/>
      <c r="M311" s="75"/>
      <c r="N311" s="76"/>
      <c r="O311" s="76"/>
      <c r="P311" s="76"/>
      <c r="Q311" s="76"/>
      <c r="R311" s="76"/>
      <c r="S311" s="76"/>
      <c r="T311" s="77"/>
      <c r="AT311" s="74" t="s">
        <v>124</v>
      </c>
      <c r="AU311" s="74" t="s">
        <v>82</v>
      </c>
      <c r="AV311" s="72" t="s">
        <v>80</v>
      </c>
      <c r="AW311" s="72" t="s">
        <v>29</v>
      </c>
      <c r="AX311" s="72" t="s">
        <v>72</v>
      </c>
      <c r="AY311" s="74" t="s">
        <v>116</v>
      </c>
    </row>
    <row r="312" spans="2:51" s="72" customFormat="1" ht="12">
      <c r="B312" s="168"/>
      <c r="C312" s="76"/>
      <c r="D312" s="169" t="s">
        <v>124</v>
      </c>
      <c r="E312" s="170" t="s">
        <v>1</v>
      </c>
      <c r="F312" s="171" t="s">
        <v>291</v>
      </c>
      <c r="G312" s="76"/>
      <c r="H312" s="170" t="s">
        <v>1</v>
      </c>
      <c r="I312" s="76"/>
      <c r="J312" s="172"/>
      <c r="L312" s="73"/>
      <c r="M312" s="75"/>
      <c r="N312" s="76"/>
      <c r="O312" s="76"/>
      <c r="P312" s="76"/>
      <c r="Q312" s="76"/>
      <c r="R312" s="76"/>
      <c r="S312" s="76"/>
      <c r="T312" s="77"/>
      <c r="AT312" s="74" t="s">
        <v>124</v>
      </c>
      <c r="AU312" s="74" t="s">
        <v>82</v>
      </c>
      <c r="AV312" s="72" t="s">
        <v>80</v>
      </c>
      <c r="AW312" s="72" t="s">
        <v>29</v>
      </c>
      <c r="AX312" s="72" t="s">
        <v>72</v>
      </c>
      <c r="AY312" s="74" t="s">
        <v>116</v>
      </c>
    </row>
    <row r="313" spans="2:51" s="72" customFormat="1" ht="12">
      <c r="B313" s="168"/>
      <c r="C313" s="76"/>
      <c r="D313" s="169" t="s">
        <v>124</v>
      </c>
      <c r="E313" s="170" t="s">
        <v>1</v>
      </c>
      <c r="F313" s="171" t="s">
        <v>292</v>
      </c>
      <c r="G313" s="76"/>
      <c r="H313" s="170" t="s">
        <v>1</v>
      </c>
      <c r="I313" s="76"/>
      <c r="J313" s="172"/>
      <c r="L313" s="73"/>
      <c r="M313" s="75"/>
      <c r="N313" s="76"/>
      <c r="O313" s="76"/>
      <c r="P313" s="76"/>
      <c r="Q313" s="76"/>
      <c r="R313" s="76"/>
      <c r="S313" s="76"/>
      <c r="T313" s="77"/>
      <c r="AT313" s="74" t="s">
        <v>124</v>
      </c>
      <c r="AU313" s="74" t="s">
        <v>82</v>
      </c>
      <c r="AV313" s="72" t="s">
        <v>80</v>
      </c>
      <c r="AW313" s="72" t="s">
        <v>29</v>
      </c>
      <c r="AX313" s="72" t="s">
        <v>72</v>
      </c>
      <c r="AY313" s="74" t="s">
        <v>116</v>
      </c>
    </row>
    <row r="314" spans="2:51" s="72" customFormat="1" ht="12">
      <c r="B314" s="168"/>
      <c r="C314" s="76"/>
      <c r="D314" s="169" t="s">
        <v>124</v>
      </c>
      <c r="E314" s="170" t="s">
        <v>1</v>
      </c>
      <c r="F314" s="171" t="s">
        <v>293</v>
      </c>
      <c r="G314" s="76"/>
      <c r="H314" s="170" t="s">
        <v>1</v>
      </c>
      <c r="I314" s="76"/>
      <c r="J314" s="172"/>
      <c r="L314" s="73"/>
      <c r="M314" s="75"/>
      <c r="N314" s="76"/>
      <c r="O314" s="76"/>
      <c r="P314" s="76"/>
      <c r="Q314" s="76"/>
      <c r="R314" s="76"/>
      <c r="S314" s="76"/>
      <c r="T314" s="77"/>
      <c r="AT314" s="74" t="s">
        <v>124</v>
      </c>
      <c r="AU314" s="74" t="s">
        <v>82</v>
      </c>
      <c r="AV314" s="72" t="s">
        <v>80</v>
      </c>
      <c r="AW314" s="72" t="s">
        <v>29</v>
      </c>
      <c r="AX314" s="72" t="s">
        <v>72</v>
      </c>
      <c r="AY314" s="74" t="s">
        <v>116</v>
      </c>
    </row>
    <row r="315" spans="2:51" s="72" customFormat="1" ht="12">
      <c r="B315" s="168"/>
      <c r="C315" s="76"/>
      <c r="D315" s="169" t="s">
        <v>124</v>
      </c>
      <c r="E315" s="170" t="s">
        <v>1</v>
      </c>
      <c r="F315" s="171" t="s">
        <v>294</v>
      </c>
      <c r="G315" s="76"/>
      <c r="H315" s="170" t="s">
        <v>1</v>
      </c>
      <c r="I315" s="76"/>
      <c r="J315" s="172"/>
      <c r="L315" s="73"/>
      <c r="M315" s="75"/>
      <c r="N315" s="76"/>
      <c r="O315" s="76"/>
      <c r="P315" s="76"/>
      <c r="Q315" s="76"/>
      <c r="R315" s="76"/>
      <c r="S315" s="76"/>
      <c r="T315" s="77"/>
      <c r="AT315" s="74" t="s">
        <v>124</v>
      </c>
      <c r="AU315" s="74" t="s">
        <v>82</v>
      </c>
      <c r="AV315" s="72" t="s">
        <v>80</v>
      </c>
      <c r="AW315" s="72" t="s">
        <v>29</v>
      </c>
      <c r="AX315" s="72" t="s">
        <v>72</v>
      </c>
      <c r="AY315" s="74" t="s">
        <v>116</v>
      </c>
    </row>
    <row r="316" spans="2:51" s="72" customFormat="1" ht="12">
      <c r="B316" s="168"/>
      <c r="C316" s="76"/>
      <c r="D316" s="169" t="s">
        <v>124</v>
      </c>
      <c r="E316" s="170" t="s">
        <v>1</v>
      </c>
      <c r="F316" s="171" t="s">
        <v>295</v>
      </c>
      <c r="G316" s="76"/>
      <c r="H316" s="170" t="s">
        <v>1</v>
      </c>
      <c r="I316" s="76"/>
      <c r="J316" s="172"/>
      <c r="L316" s="73"/>
      <c r="M316" s="75"/>
      <c r="N316" s="76"/>
      <c r="O316" s="76"/>
      <c r="P316" s="76"/>
      <c r="Q316" s="76"/>
      <c r="R316" s="76"/>
      <c r="S316" s="76"/>
      <c r="T316" s="77"/>
      <c r="AT316" s="74" t="s">
        <v>124</v>
      </c>
      <c r="AU316" s="74" t="s">
        <v>82</v>
      </c>
      <c r="AV316" s="72" t="s">
        <v>80</v>
      </c>
      <c r="AW316" s="72" t="s">
        <v>29</v>
      </c>
      <c r="AX316" s="72" t="s">
        <v>72</v>
      </c>
      <c r="AY316" s="74" t="s">
        <v>116</v>
      </c>
    </row>
    <row r="317" spans="2:51" s="72" customFormat="1" ht="12">
      <c r="B317" s="168"/>
      <c r="C317" s="76"/>
      <c r="D317" s="169" t="s">
        <v>124</v>
      </c>
      <c r="E317" s="170" t="s">
        <v>1</v>
      </c>
      <c r="F317" s="171" t="s">
        <v>296</v>
      </c>
      <c r="G317" s="76"/>
      <c r="H317" s="170" t="s">
        <v>1</v>
      </c>
      <c r="I317" s="76"/>
      <c r="J317" s="172"/>
      <c r="L317" s="73"/>
      <c r="M317" s="75"/>
      <c r="N317" s="76"/>
      <c r="O317" s="76"/>
      <c r="P317" s="76"/>
      <c r="Q317" s="76"/>
      <c r="R317" s="76"/>
      <c r="S317" s="76"/>
      <c r="T317" s="77"/>
      <c r="AT317" s="74" t="s">
        <v>124</v>
      </c>
      <c r="AU317" s="74" t="s">
        <v>82</v>
      </c>
      <c r="AV317" s="72" t="s">
        <v>80</v>
      </c>
      <c r="AW317" s="72" t="s">
        <v>29</v>
      </c>
      <c r="AX317" s="72" t="s">
        <v>72</v>
      </c>
      <c r="AY317" s="74" t="s">
        <v>116</v>
      </c>
    </row>
    <row r="318" spans="2:51" s="72" customFormat="1" ht="12">
      <c r="B318" s="168"/>
      <c r="C318" s="76"/>
      <c r="D318" s="169" t="s">
        <v>124</v>
      </c>
      <c r="E318" s="170" t="s">
        <v>1</v>
      </c>
      <c r="F318" s="171" t="s">
        <v>297</v>
      </c>
      <c r="G318" s="76"/>
      <c r="H318" s="170" t="s">
        <v>1</v>
      </c>
      <c r="I318" s="76"/>
      <c r="J318" s="172"/>
      <c r="L318" s="73"/>
      <c r="M318" s="75"/>
      <c r="N318" s="76"/>
      <c r="O318" s="76"/>
      <c r="P318" s="76"/>
      <c r="Q318" s="76"/>
      <c r="R318" s="76"/>
      <c r="S318" s="76"/>
      <c r="T318" s="77"/>
      <c r="AT318" s="74" t="s">
        <v>124</v>
      </c>
      <c r="AU318" s="74" t="s">
        <v>82</v>
      </c>
      <c r="AV318" s="72" t="s">
        <v>80</v>
      </c>
      <c r="AW318" s="72" t="s">
        <v>29</v>
      </c>
      <c r="AX318" s="72" t="s">
        <v>72</v>
      </c>
      <c r="AY318" s="74" t="s">
        <v>116</v>
      </c>
    </row>
    <row r="319" spans="2:51" s="72" customFormat="1" ht="12">
      <c r="B319" s="168"/>
      <c r="C319" s="76"/>
      <c r="D319" s="169" t="s">
        <v>124</v>
      </c>
      <c r="E319" s="170" t="s">
        <v>1</v>
      </c>
      <c r="F319" s="171" t="s">
        <v>298</v>
      </c>
      <c r="G319" s="76"/>
      <c r="H319" s="170" t="s">
        <v>1</v>
      </c>
      <c r="I319" s="76"/>
      <c r="J319" s="172"/>
      <c r="L319" s="73"/>
      <c r="M319" s="75"/>
      <c r="N319" s="76"/>
      <c r="O319" s="76"/>
      <c r="P319" s="76"/>
      <c r="Q319" s="76"/>
      <c r="R319" s="76"/>
      <c r="S319" s="76"/>
      <c r="T319" s="77"/>
      <c r="AT319" s="74" t="s">
        <v>124</v>
      </c>
      <c r="AU319" s="74" t="s">
        <v>82</v>
      </c>
      <c r="AV319" s="72" t="s">
        <v>80</v>
      </c>
      <c r="AW319" s="72" t="s">
        <v>29</v>
      </c>
      <c r="AX319" s="72" t="s">
        <v>72</v>
      </c>
      <c r="AY319" s="74" t="s">
        <v>116</v>
      </c>
    </row>
    <row r="320" spans="2:51" s="72" customFormat="1" ht="12">
      <c r="B320" s="168"/>
      <c r="C320" s="76"/>
      <c r="D320" s="169" t="s">
        <v>124</v>
      </c>
      <c r="E320" s="170" t="s">
        <v>1</v>
      </c>
      <c r="F320" s="171" t="s">
        <v>299</v>
      </c>
      <c r="G320" s="76"/>
      <c r="H320" s="170" t="s">
        <v>1</v>
      </c>
      <c r="I320" s="76"/>
      <c r="J320" s="172"/>
      <c r="L320" s="73"/>
      <c r="M320" s="75"/>
      <c r="N320" s="76"/>
      <c r="O320" s="76"/>
      <c r="P320" s="76"/>
      <c r="Q320" s="76"/>
      <c r="R320" s="76"/>
      <c r="S320" s="76"/>
      <c r="T320" s="77"/>
      <c r="AT320" s="74" t="s">
        <v>124</v>
      </c>
      <c r="AU320" s="74" t="s">
        <v>82</v>
      </c>
      <c r="AV320" s="72" t="s">
        <v>80</v>
      </c>
      <c r="AW320" s="72" t="s">
        <v>29</v>
      </c>
      <c r="AX320" s="72" t="s">
        <v>72</v>
      </c>
      <c r="AY320" s="74" t="s">
        <v>116</v>
      </c>
    </row>
    <row r="321" spans="2:51" s="78" customFormat="1" ht="12">
      <c r="B321" s="173"/>
      <c r="C321" s="82"/>
      <c r="D321" s="169" t="s">
        <v>124</v>
      </c>
      <c r="E321" s="174" t="s">
        <v>1</v>
      </c>
      <c r="F321" s="175" t="s">
        <v>80</v>
      </c>
      <c r="G321" s="82"/>
      <c r="H321" s="176">
        <v>1</v>
      </c>
      <c r="I321" s="82"/>
      <c r="J321" s="177"/>
      <c r="L321" s="79"/>
      <c r="M321" s="81"/>
      <c r="N321" s="82"/>
      <c r="O321" s="82"/>
      <c r="P321" s="82"/>
      <c r="Q321" s="82"/>
      <c r="R321" s="82"/>
      <c r="S321" s="82"/>
      <c r="T321" s="83"/>
      <c r="AT321" s="80" t="s">
        <v>124</v>
      </c>
      <c r="AU321" s="80" t="s">
        <v>82</v>
      </c>
      <c r="AV321" s="78" t="s">
        <v>82</v>
      </c>
      <c r="AW321" s="78" t="s">
        <v>29</v>
      </c>
      <c r="AX321" s="78" t="s">
        <v>80</v>
      </c>
      <c r="AY321" s="80" t="s">
        <v>116</v>
      </c>
    </row>
    <row r="322" spans="1:65" s="11" customFormat="1" ht="21.75" customHeight="1">
      <c r="A322" s="8"/>
      <c r="B322" s="120"/>
      <c r="C322" s="96" t="s">
        <v>305</v>
      </c>
      <c r="D322" s="96" t="s">
        <v>238</v>
      </c>
      <c r="E322" s="97" t="s">
        <v>306</v>
      </c>
      <c r="F322" s="98" t="s">
        <v>307</v>
      </c>
      <c r="G322" s="99" t="s">
        <v>235</v>
      </c>
      <c r="H322" s="100">
        <v>2</v>
      </c>
      <c r="I322" s="3"/>
      <c r="J322" s="188">
        <f>ROUND(I322*H322,2)</f>
        <v>0</v>
      </c>
      <c r="K322" s="110"/>
      <c r="L322" s="101"/>
      <c r="M322" s="102" t="s">
        <v>1</v>
      </c>
      <c r="N322" s="103" t="s">
        <v>37</v>
      </c>
      <c r="O322" s="68">
        <v>0</v>
      </c>
      <c r="P322" s="68">
        <f>O322*H322</f>
        <v>0</v>
      </c>
      <c r="Q322" s="68">
        <v>0.075</v>
      </c>
      <c r="R322" s="68">
        <f>Q322*H322</f>
        <v>0.15</v>
      </c>
      <c r="S322" s="68">
        <v>0</v>
      </c>
      <c r="T322" s="69">
        <f>S322*H322</f>
        <v>0</v>
      </c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R322" s="70" t="s">
        <v>191</v>
      </c>
      <c r="AT322" s="70" t="s">
        <v>238</v>
      </c>
      <c r="AU322" s="70" t="s">
        <v>82</v>
      </c>
      <c r="AY322" s="4" t="s">
        <v>116</v>
      </c>
      <c r="BE322" s="71">
        <f>IF(N322="základní",J322,0)</f>
        <v>0</v>
      </c>
      <c r="BF322" s="71">
        <f>IF(N322="snížená",J322,0)</f>
        <v>0</v>
      </c>
      <c r="BG322" s="71">
        <f>IF(N322="zákl. přenesená",J322,0)</f>
        <v>0</v>
      </c>
      <c r="BH322" s="71">
        <f>IF(N322="sníž. přenesená",J322,0)</f>
        <v>0</v>
      </c>
      <c r="BI322" s="71">
        <f>IF(N322="nulová",J322,0)</f>
        <v>0</v>
      </c>
      <c r="BJ322" s="4" t="s">
        <v>80</v>
      </c>
      <c r="BK322" s="71">
        <f>ROUND(I322*H322,2)</f>
        <v>0</v>
      </c>
      <c r="BL322" s="4" t="s">
        <v>122</v>
      </c>
      <c r="BM322" s="70" t="s">
        <v>308</v>
      </c>
    </row>
    <row r="323" spans="2:51" s="72" customFormat="1" ht="12">
      <c r="B323" s="168"/>
      <c r="C323" s="76"/>
      <c r="D323" s="169" t="s">
        <v>124</v>
      </c>
      <c r="E323" s="170" t="s">
        <v>1</v>
      </c>
      <c r="F323" s="171" t="s">
        <v>309</v>
      </c>
      <c r="G323" s="76"/>
      <c r="H323" s="170" t="s">
        <v>1</v>
      </c>
      <c r="I323" s="76"/>
      <c r="J323" s="172"/>
      <c r="L323" s="73"/>
      <c r="M323" s="75"/>
      <c r="N323" s="76"/>
      <c r="O323" s="76"/>
      <c r="P323" s="76"/>
      <c r="Q323" s="76"/>
      <c r="R323" s="76"/>
      <c r="S323" s="76"/>
      <c r="T323" s="77"/>
      <c r="AT323" s="74" t="s">
        <v>124</v>
      </c>
      <c r="AU323" s="74" t="s">
        <v>82</v>
      </c>
      <c r="AV323" s="72" t="s">
        <v>80</v>
      </c>
      <c r="AW323" s="72" t="s">
        <v>29</v>
      </c>
      <c r="AX323" s="72" t="s">
        <v>72</v>
      </c>
      <c r="AY323" s="74" t="s">
        <v>116</v>
      </c>
    </row>
    <row r="324" spans="2:51" s="72" customFormat="1" ht="12">
      <c r="B324" s="168"/>
      <c r="C324" s="76"/>
      <c r="D324" s="169" t="s">
        <v>124</v>
      </c>
      <c r="E324" s="170" t="s">
        <v>1</v>
      </c>
      <c r="F324" s="171" t="s">
        <v>264</v>
      </c>
      <c r="G324" s="76"/>
      <c r="H324" s="170" t="s">
        <v>1</v>
      </c>
      <c r="I324" s="76"/>
      <c r="J324" s="172"/>
      <c r="L324" s="73"/>
      <c r="M324" s="75"/>
      <c r="N324" s="76"/>
      <c r="O324" s="76"/>
      <c r="P324" s="76"/>
      <c r="Q324" s="76"/>
      <c r="R324" s="76"/>
      <c r="S324" s="76"/>
      <c r="T324" s="77"/>
      <c r="AT324" s="74" t="s">
        <v>124</v>
      </c>
      <c r="AU324" s="74" t="s">
        <v>82</v>
      </c>
      <c r="AV324" s="72" t="s">
        <v>80</v>
      </c>
      <c r="AW324" s="72" t="s">
        <v>29</v>
      </c>
      <c r="AX324" s="72" t="s">
        <v>72</v>
      </c>
      <c r="AY324" s="74" t="s">
        <v>116</v>
      </c>
    </row>
    <row r="325" spans="2:51" s="72" customFormat="1" ht="12">
      <c r="B325" s="168"/>
      <c r="C325" s="76"/>
      <c r="D325" s="169" t="s">
        <v>124</v>
      </c>
      <c r="E325" s="170" t="s">
        <v>1</v>
      </c>
      <c r="F325" s="171" t="s">
        <v>265</v>
      </c>
      <c r="G325" s="76"/>
      <c r="H325" s="170" t="s">
        <v>1</v>
      </c>
      <c r="I325" s="76"/>
      <c r="J325" s="172"/>
      <c r="L325" s="73"/>
      <c r="M325" s="75"/>
      <c r="N325" s="76"/>
      <c r="O325" s="76"/>
      <c r="P325" s="76"/>
      <c r="Q325" s="76"/>
      <c r="R325" s="76"/>
      <c r="S325" s="76"/>
      <c r="T325" s="77"/>
      <c r="AT325" s="74" t="s">
        <v>124</v>
      </c>
      <c r="AU325" s="74" t="s">
        <v>82</v>
      </c>
      <c r="AV325" s="72" t="s">
        <v>80</v>
      </c>
      <c r="AW325" s="72" t="s">
        <v>29</v>
      </c>
      <c r="AX325" s="72" t="s">
        <v>72</v>
      </c>
      <c r="AY325" s="74" t="s">
        <v>116</v>
      </c>
    </row>
    <row r="326" spans="2:51" s="72" customFormat="1" ht="12">
      <c r="B326" s="168"/>
      <c r="C326" s="76"/>
      <c r="D326" s="169" t="s">
        <v>124</v>
      </c>
      <c r="E326" s="170" t="s">
        <v>1</v>
      </c>
      <c r="F326" s="171" t="s">
        <v>266</v>
      </c>
      <c r="G326" s="76"/>
      <c r="H326" s="170" t="s">
        <v>1</v>
      </c>
      <c r="I326" s="76"/>
      <c r="J326" s="172"/>
      <c r="L326" s="73"/>
      <c r="M326" s="75"/>
      <c r="N326" s="76"/>
      <c r="O326" s="76"/>
      <c r="P326" s="76"/>
      <c r="Q326" s="76"/>
      <c r="R326" s="76"/>
      <c r="S326" s="76"/>
      <c r="T326" s="77"/>
      <c r="AT326" s="74" t="s">
        <v>124</v>
      </c>
      <c r="AU326" s="74" t="s">
        <v>82</v>
      </c>
      <c r="AV326" s="72" t="s">
        <v>80</v>
      </c>
      <c r="AW326" s="72" t="s">
        <v>29</v>
      </c>
      <c r="AX326" s="72" t="s">
        <v>72</v>
      </c>
      <c r="AY326" s="74" t="s">
        <v>116</v>
      </c>
    </row>
    <row r="327" spans="2:51" s="72" customFormat="1" ht="12">
      <c r="B327" s="168"/>
      <c r="C327" s="76"/>
      <c r="D327" s="169" t="s">
        <v>124</v>
      </c>
      <c r="E327" s="170" t="s">
        <v>1</v>
      </c>
      <c r="F327" s="171" t="s">
        <v>267</v>
      </c>
      <c r="G327" s="76"/>
      <c r="H327" s="170" t="s">
        <v>1</v>
      </c>
      <c r="I327" s="76"/>
      <c r="J327" s="172"/>
      <c r="L327" s="73"/>
      <c r="M327" s="75"/>
      <c r="N327" s="76"/>
      <c r="O327" s="76"/>
      <c r="P327" s="76"/>
      <c r="Q327" s="76"/>
      <c r="R327" s="76"/>
      <c r="S327" s="76"/>
      <c r="T327" s="77"/>
      <c r="AT327" s="74" t="s">
        <v>124</v>
      </c>
      <c r="AU327" s="74" t="s">
        <v>82</v>
      </c>
      <c r="AV327" s="72" t="s">
        <v>80</v>
      </c>
      <c r="AW327" s="72" t="s">
        <v>29</v>
      </c>
      <c r="AX327" s="72" t="s">
        <v>72</v>
      </c>
      <c r="AY327" s="74" t="s">
        <v>116</v>
      </c>
    </row>
    <row r="328" spans="2:51" s="72" customFormat="1" ht="12">
      <c r="B328" s="168"/>
      <c r="C328" s="76"/>
      <c r="D328" s="169" t="s">
        <v>124</v>
      </c>
      <c r="E328" s="170" t="s">
        <v>1</v>
      </c>
      <c r="F328" s="171" t="s">
        <v>290</v>
      </c>
      <c r="G328" s="76"/>
      <c r="H328" s="170" t="s">
        <v>1</v>
      </c>
      <c r="I328" s="76"/>
      <c r="J328" s="172"/>
      <c r="L328" s="73"/>
      <c r="M328" s="75"/>
      <c r="N328" s="76"/>
      <c r="O328" s="76"/>
      <c r="P328" s="76"/>
      <c r="Q328" s="76"/>
      <c r="R328" s="76"/>
      <c r="S328" s="76"/>
      <c r="T328" s="77"/>
      <c r="AT328" s="74" t="s">
        <v>124</v>
      </c>
      <c r="AU328" s="74" t="s">
        <v>82</v>
      </c>
      <c r="AV328" s="72" t="s">
        <v>80</v>
      </c>
      <c r="AW328" s="72" t="s">
        <v>29</v>
      </c>
      <c r="AX328" s="72" t="s">
        <v>72</v>
      </c>
      <c r="AY328" s="74" t="s">
        <v>116</v>
      </c>
    </row>
    <row r="329" spans="2:51" s="72" customFormat="1" ht="12">
      <c r="B329" s="168"/>
      <c r="C329" s="76"/>
      <c r="D329" s="169" t="s">
        <v>124</v>
      </c>
      <c r="E329" s="170" t="s">
        <v>1</v>
      </c>
      <c r="F329" s="171" t="s">
        <v>291</v>
      </c>
      <c r="G329" s="76"/>
      <c r="H329" s="170" t="s">
        <v>1</v>
      </c>
      <c r="I329" s="76"/>
      <c r="J329" s="172"/>
      <c r="L329" s="73"/>
      <c r="M329" s="75"/>
      <c r="N329" s="76"/>
      <c r="O329" s="76"/>
      <c r="P329" s="76"/>
      <c r="Q329" s="76"/>
      <c r="R329" s="76"/>
      <c r="S329" s="76"/>
      <c r="T329" s="77"/>
      <c r="AT329" s="74" t="s">
        <v>124</v>
      </c>
      <c r="AU329" s="74" t="s">
        <v>82</v>
      </c>
      <c r="AV329" s="72" t="s">
        <v>80</v>
      </c>
      <c r="AW329" s="72" t="s">
        <v>29</v>
      </c>
      <c r="AX329" s="72" t="s">
        <v>72</v>
      </c>
      <c r="AY329" s="74" t="s">
        <v>116</v>
      </c>
    </row>
    <row r="330" spans="2:51" s="72" customFormat="1" ht="12">
      <c r="B330" s="168"/>
      <c r="C330" s="76"/>
      <c r="D330" s="169" t="s">
        <v>124</v>
      </c>
      <c r="E330" s="170" t="s">
        <v>1</v>
      </c>
      <c r="F330" s="171" t="s">
        <v>292</v>
      </c>
      <c r="G330" s="76"/>
      <c r="H330" s="170" t="s">
        <v>1</v>
      </c>
      <c r="I330" s="76"/>
      <c r="J330" s="172"/>
      <c r="L330" s="73"/>
      <c r="M330" s="75"/>
      <c r="N330" s="76"/>
      <c r="O330" s="76"/>
      <c r="P330" s="76"/>
      <c r="Q330" s="76"/>
      <c r="R330" s="76"/>
      <c r="S330" s="76"/>
      <c r="T330" s="77"/>
      <c r="AT330" s="74" t="s">
        <v>124</v>
      </c>
      <c r="AU330" s="74" t="s">
        <v>82</v>
      </c>
      <c r="AV330" s="72" t="s">
        <v>80</v>
      </c>
      <c r="AW330" s="72" t="s">
        <v>29</v>
      </c>
      <c r="AX330" s="72" t="s">
        <v>72</v>
      </c>
      <c r="AY330" s="74" t="s">
        <v>116</v>
      </c>
    </row>
    <row r="331" spans="2:51" s="72" customFormat="1" ht="12">
      <c r="B331" s="168"/>
      <c r="C331" s="76"/>
      <c r="D331" s="169" t="s">
        <v>124</v>
      </c>
      <c r="E331" s="170" t="s">
        <v>1</v>
      </c>
      <c r="F331" s="171" t="s">
        <v>293</v>
      </c>
      <c r="G331" s="76"/>
      <c r="H331" s="170" t="s">
        <v>1</v>
      </c>
      <c r="I331" s="76"/>
      <c r="J331" s="172"/>
      <c r="L331" s="73"/>
      <c r="M331" s="75"/>
      <c r="N331" s="76"/>
      <c r="O331" s="76"/>
      <c r="P331" s="76"/>
      <c r="Q331" s="76"/>
      <c r="R331" s="76"/>
      <c r="S331" s="76"/>
      <c r="T331" s="77"/>
      <c r="AT331" s="74" t="s">
        <v>124</v>
      </c>
      <c r="AU331" s="74" t="s">
        <v>82</v>
      </c>
      <c r="AV331" s="72" t="s">
        <v>80</v>
      </c>
      <c r="AW331" s="72" t="s">
        <v>29</v>
      </c>
      <c r="AX331" s="72" t="s">
        <v>72</v>
      </c>
      <c r="AY331" s="74" t="s">
        <v>116</v>
      </c>
    </row>
    <row r="332" spans="2:51" s="72" customFormat="1" ht="12">
      <c r="B332" s="168"/>
      <c r="C332" s="76"/>
      <c r="D332" s="169" t="s">
        <v>124</v>
      </c>
      <c r="E332" s="170" t="s">
        <v>1</v>
      </c>
      <c r="F332" s="171" t="s">
        <v>294</v>
      </c>
      <c r="G332" s="76"/>
      <c r="H332" s="170" t="s">
        <v>1</v>
      </c>
      <c r="I332" s="76"/>
      <c r="J332" s="172"/>
      <c r="L332" s="73"/>
      <c r="M332" s="75"/>
      <c r="N332" s="76"/>
      <c r="O332" s="76"/>
      <c r="P332" s="76"/>
      <c r="Q332" s="76"/>
      <c r="R332" s="76"/>
      <c r="S332" s="76"/>
      <c r="T332" s="77"/>
      <c r="AT332" s="74" t="s">
        <v>124</v>
      </c>
      <c r="AU332" s="74" t="s">
        <v>82</v>
      </c>
      <c r="AV332" s="72" t="s">
        <v>80</v>
      </c>
      <c r="AW332" s="72" t="s">
        <v>29</v>
      </c>
      <c r="AX332" s="72" t="s">
        <v>72</v>
      </c>
      <c r="AY332" s="74" t="s">
        <v>116</v>
      </c>
    </row>
    <row r="333" spans="2:51" s="72" customFormat="1" ht="12">
      <c r="B333" s="168"/>
      <c r="C333" s="76"/>
      <c r="D333" s="169" t="s">
        <v>124</v>
      </c>
      <c r="E333" s="170" t="s">
        <v>1</v>
      </c>
      <c r="F333" s="171" t="s">
        <v>295</v>
      </c>
      <c r="G333" s="76"/>
      <c r="H333" s="170" t="s">
        <v>1</v>
      </c>
      <c r="I333" s="76"/>
      <c r="J333" s="172"/>
      <c r="L333" s="73"/>
      <c r="M333" s="75"/>
      <c r="N333" s="76"/>
      <c r="O333" s="76"/>
      <c r="P333" s="76"/>
      <c r="Q333" s="76"/>
      <c r="R333" s="76"/>
      <c r="S333" s="76"/>
      <c r="T333" s="77"/>
      <c r="AT333" s="74" t="s">
        <v>124</v>
      </c>
      <c r="AU333" s="74" t="s">
        <v>82</v>
      </c>
      <c r="AV333" s="72" t="s">
        <v>80</v>
      </c>
      <c r="AW333" s="72" t="s">
        <v>29</v>
      </c>
      <c r="AX333" s="72" t="s">
        <v>72</v>
      </c>
      <c r="AY333" s="74" t="s">
        <v>116</v>
      </c>
    </row>
    <row r="334" spans="2:51" s="72" customFormat="1" ht="12">
      <c r="B334" s="168"/>
      <c r="C334" s="76"/>
      <c r="D334" s="169" t="s">
        <v>124</v>
      </c>
      <c r="E334" s="170" t="s">
        <v>1</v>
      </c>
      <c r="F334" s="171" t="s">
        <v>296</v>
      </c>
      <c r="G334" s="76"/>
      <c r="H334" s="170" t="s">
        <v>1</v>
      </c>
      <c r="I334" s="76"/>
      <c r="J334" s="172"/>
      <c r="L334" s="73"/>
      <c r="M334" s="75"/>
      <c r="N334" s="76"/>
      <c r="O334" s="76"/>
      <c r="P334" s="76"/>
      <c r="Q334" s="76"/>
      <c r="R334" s="76"/>
      <c r="S334" s="76"/>
      <c r="T334" s="77"/>
      <c r="AT334" s="74" t="s">
        <v>124</v>
      </c>
      <c r="AU334" s="74" t="s">
        <v>82</v>
      </c>
      <c r="AV334" s="72" t="s">
        <v>80</v>
      </c>
      <c r="AW334" s="72" t="s">
        <v>29</v>
      </c>
      <c r="AX334" s="72" t="s">
        <v>72</v>
      </c>
      <c r="AY334" s="74" t="s">
        <v>116</v>
      </c>
    </row>
    <row r="335" spans="2:51" s="72" customFormat="1" ht="12">
      <c r="B335" s="168"/>
      <c r="C335" s="76"/>
      <c r="D335" s="169" t="s">
        <v>124</v>
      </c>
      <c r="E335" s="170" t="s">
        <v>1</v>
      </c>
      <c r="F335" s="171" t="s">
        <v>297</v>
      </c>
      <c r="G335" s="76"/>
      <c r="H335" s="170" t="s">
        <v>1</v>
      </c>
      <c r="I335" s="76"/>
      <c r="J335" s="172"/>
      <c r="L335" s="73"/>
      <c r="M335" s="75"/>
      <c r="N335" s="76"/>
      <c r="O335" s="76"/>
      <c r="P335" s="76"/>
      <c r="Q335" s="76"/>
      <c r="R335" s="76"/>
      <c r="S335" s="76"/>
      <c r="T335" s="77"/>
      <c r="AT335" s="74" t="s">
        <v>124</v>
      </c>
      <c r="AU335" s="74" t="s">
        <v>82</v>
      </c>
      <c r="AV335" s="72" t="s">
        <v>80</v>
      </c>
      <c r="AW335" s="72" t="s">
        <v>29</v>
      </c>
      <c r="AX335" s="72" t="s">
        <v>72</v>
      </c>
      <c r="AY335" s="74" t="s">
        <v>116</v>
      </c>
    </row>
    <row r="336" spans="2:51" s="72" customFormat="1" ht="12">
      <c r="B336" s="168"/>
      <c r="C336" s="76"/>
      <c r="D336" s="169" t="s">
        <v>124</v>
      </c>
      <c r="E336" s="170" t="s">
        <v>1</v>
      </c>
      <c r="F336" s="171" t="s">
        <v>298</v>
      </c>
      <c r="G336" s="76"/>
      <c r="H336" s="170" t="s">
        <v>1</v>
      </c>
      <c r="I336" s="76"/>
      <c r="J336" s="172"/>
      <c r="L336" s="73"/>
      <c r="M336" s="75"/>
      <c r="N336" s="76"/>
      <c r="O336" s="76"/>
      <c r="P336" s="76"/>
      <c r="Q336" s="76"/>
      <c r="R336" s="76"/>
      <c r="S336" s="76"/>
      <c r="T336" s="77"/>
      <c r="AT336" s="74" t="s">
        <v>124</v>
      </c>
      <c r="AU336" s="74" t="s">
        <v>82</v>
      </c>
      <c r="AV336" s="72" t="s">
        <v>80</v>
      </c>
      <c r="AW336" s="72" t="s">
        <v>29</v>
      </c>
      <c r="AX336" s="72" t="s">
        <v>72</v>
      </c>
      <c r="AY336" s="74" t="s">
        <v>116</v>
      </c>
    </row>
    <row r="337" spans="2:51" s="72" customFormat="1" ht="12">
      <c r="B337" s="168"/>
      <c r="C337" s="76"/>
      <c r="D337" s="169" t="s">
        <v>124</v>
      </c>
      <c r="E337" s="170" t="s">
        <v>1</v>
      </c>
      <c r="F337" s="171" t="s">
        <v>299</v>
      </c>
      <c r="G337" s="76"/>
      <c r="H337" s="170" t="s">
        <v>1</v>
      </c>
      <c r="I337" s="76"/>
      <c r="J337" s="172"/>
      <c r="L337" s="73"/>
      <c r="M337" s="75"/>
      <c r="N337" s="76"/>
      <c r="O337" s="76"/>
      <c r="P337" s="76"/>
      <c r="Q337" s="76"/>
      <c r="R337" s="76"/>
      <c r="S337" s="76"/>
      <c r="T337" s="77"/>
      <c r="AT337" s="74" t="s">
        <v>124</v>
      </c>
      <c r="AU337" s="74" t="s">
        <v>82</v>
      </c>
      <c r="AV337" s="72" t="s">
        <v>80</v>
      </c>
      <c r="AW337" s="72" t="s">
        <v>29</v>
      </c>
      <c r="AX337" s="72" t="s">
        <v>72</v>
      </c>
      <c r="AY337" s="74" t="s">
        <v>116</v>
      </c>
    </row>
    <row r="338" spans="2:51" s="78" customFormat="1" ht="12">
      <c r="B338" s="173"/>
      <c r="C338" s="82"/>
      <c r="D338" s="169" t="s">
        <v>124</v>
      </c>
      <c r="E338" s="174" t="s">
        <v>1</v>
      </c>
      <c r="F338" s="175" t="s">
        <v>82</v>
      </c>
      <c r="G338" s="82"/>
      <c r="H338" s="176">
        <v>2</v>
      </c>
      <c r="I338" s="82"/>
      <c r="J338" s="177"/>
      <c r="L338" s="79"/>
      <c r="M338" s="81"/>
      <c r="N338" s="82"/>
      <c r="O338" s="82"/>
      <c r="P338" s="82"/>
      <c r="Q338" s="82"/>
      <c r="R338" s="82"/>
      <c r="S338" s="82"/>
      <c r="T338" s="83"/>
      <c r="AT338" s="80" t="s">
        <v>124</v>
      </c>
      <c r="AU338" s="80" t="s">
        <v>82</v>
      </c>
      <c r="AV338" s="78" t="s">
        <v>82</v>
      </c>
      <c r="AW338" s="78" t="s">
        <v>29</v>
      </c>
      <c r="AX338" s="78" t="s">
        <v>80</v>
      </c>
      <c r="AY338" s="80" t="s">
        <v>116</v>
      </c>
    </row>
    <row r="339" spans="1:65" s="11" customFormat="1" ht="16.5" customHeight="1">
      <c r="A339" s="8"/>
      <c r="B339" s="120"/>
      <c r="C339" s="61" t="s">
        <v>7</v>
      </c>
      <c r="D339" s="61" t="s">
        <v>118</v>
      </c>
      <c r="E339" s="62" t="s">
        <v>310</v>
      </c>
      <c r="F339" s="63" t="s">
        <v>311</v>
      </c>
      <c r="G339" s="64" t="s">
        <v>235</v>
      </c>
      <c r="H339" s="65">
        <v>1</v>
      </c>
      <c r="I339" s="2"/>
      <c r="J339" s="167">
        <f>ROUND(I339*H339,2)</f>
        <v>0</v>
      </c>
      <c r="K339" s="109"/>
      <c r="L339" s="9"/>
      <c r="M339" s="66" t="s">
        <v>1</v>
      </c>
      <c r="N339" s="67" t="s">
        <v>37</v>
      </c>
      <c r="O339" s="68">
        <v>0</v>
      </c>
      <c r="P339" s="68">
        <f>O339*H339</f>
        <v>0</v>
      </c>
      <c r="Q339" s="68">
        <v>0</v>
      </c>
      <c r="R339" s="68">
        <f>Q339*H339</f>
        <v>0</v>
      </c>
      <c r="S339" s="68">
        <v>0</v>
      </c>
      <c r="T339" s="69">
        <f>S339*H339</f>
        <v>0</v>
      </c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R339" s="70" t="s">
        <v>122</v>
      </c>
      <c r="AT339" s="70" t="s">
        <v>118</v>
      </c>
      <c r="AU339" s="70" t="s">
        <v>82</v>
      </c>
      <c r="AY339" s="4" t="s">
        <v>116</v>
      </c>
      <c r="BE339" s="71">
        <f>IF(N339="základní",J339,0)</f>
        <v>0</v>
      </c>
      <c r="BF339" s="71">
        <f>IF(N339="snížená",J339,0)</f>
        <v>0</v>
      </c>
      <c r="BG339" s="71">
        <f>IF(N339="zákl. přenesená",J339,0)</f>
        <v>0</v>
      </c>
      <c r="BH339" s="71">
        <f>IF(N339="sníž. přenesená",J339,0)</f>
        <v>0</v>
      </c>
      <c r="BI339" s="71">
        <f>IF(N339="nulová",J339,0)</f>
        <v>0</v>
      </c>
      <c r="BJ339" s="4" t="s">
        <v>80</v>
      </c>
      <c r="BK339" s="71">
        <f>ROUND(I339*H339,2)</f>
        <v>0</v>
      </c>
      <c r="BL339" s="4" t="s">
        <v>122</v>
      </c>
      <c r="BM339" s="70" t="s">
        <v>312</v>
      </c>
    </row>
    <row r="340" spans="1:65" s="11" customFormat="1" ht="16.5" customHeight="1">
      <c r="A340" s="8"/>
      <c r="B340" s="120"/>
      <c r="C340" s="96" t="s">
        <v>313</v>
      </c>
      <c r="D340" s="96" t="s">
        <v>238</v>
      </c>
      <c r="E340" s="97" t="s">
        <v>314</v>
      </c>
      <c r="F340" s="98" t="s">
        <v>315</v>
      </c>
      <c r="G340" s="99" t="s">
        <v>235</v>
      </c>
      <c r="H340" s="100">
        <v>1</v>
      </c>
      <c r="I340" s="3"/>
      <c r="J340" s="188">
        <f>ROUND(I340*H340,2)</f>
        <v>0</v>
      </c>
      <c r="K340" s="110"/>
      <c r="L340" s="101"/>
      <c r="M340" s="102" t="s">
        <v>1</v>
      </c>
      <c r="N340" s="103" t="s">
        <v>37</v>
      </c>
      <c r="O340" s="68">
        <v>0</v>
      </c>
      <c r="P340" s="68">
        <f>O340*H340</f>
        <v>0</v>
      </c>
      <c r="Q340" s="68">
        <v>0.125</v>
      </c>
      <c r="R340" s="68">
        <f>Q340*H340</f>
        <v>0.125</v>
      </c>
      <c r="S340" s="68">
        <v>0</v>
      </c>
      <c r="T340" s="69">
        <f>S340*H340</f>
        <v>0</v>
      </c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R340" s="70" t="s">
        <v>191</v>
      </c>
      <c r="AT340" s="70" t="s">
        <v>238</v>
      </c>
      <c r="AU340" s="70" t="s">
        <v>82</v>
      </c>
      <c r="AY340" s="4" t="s">
        <v>116</v>
      </c>
      <c r="BE340" s="71">
        <f>IF(N340="základní",J340,0)</f>
        <v>0</v>
      </c>
      <c r="BF340" s="71">
        <f>IF(N340="snížená",J340,0)</f>
        <v>0</v>
      </c>
      <c r="BG340" s="71">
        <f>IF(N340="zákl. přenesená",J340,0)</f>
        <v>0</v>
      </c>
      <c r="BH340" s="71">
        <f>IF(N340="sníž. přenesená",J340,0)</f>
        <v>0</v>
      </c>
      <c r="BI340" s="71">
        <f>IF(N340="nulová",J340,0)</f>
        <v>0</v>
      </c>
      <c r="BJ340" s="4" t="s">
        <v>80</v>
      </c>
      <c r="BK340" s="71">
        <f>ROUND(I340*H340,2)</f>
        <v>0</v>
      </c>
      <c r="BL340" s="4" t="s">
        <v>122</v>
      </c>
      <c r="BM340" s="70" t="s">
        <v>316</v>
      </c>
    </row>
    <row r="341" spans="2:51" s="72" customFormat="1" ht="12">
      <c r="B341" s="168"/>
      <c r="C341" s="76"/>
      <c r="D341" s="169" t="s">
        <v>124</v>
      </c>
      <c r="E341" s="170" t="s">
        <v>1</v>
      </c>
      <c r="F341" s="171" t="s">
        <v>317</v>
      </c>
      <c r="G341" s="76"/>
      <c r="H341" s="170" t="s">
        <v>1</v>
      </c>
      <c r="I341" s="76"/>
      <c r="J341" s="172"/>
      <c r="L341" s="73"/>
      <c r="M341" s="75"/>
      <c r="N341" s="76"/>
      <c r="O341" s="76"/>
      <c r="P341" s="76"/>
      <c r="Q341" s="76"/>
      <c r="R341" s="76"/>
      <c r="S341" s="76"/>
      <c r="T341" s="77"/>
      <c r="AT341" s="74" t="s">
        <v>124</v>
      </c>
      <c r="AU341" s="74" t="s">
        <v>82</v>
      </c>
      <c r="AV341" s="72" t="s">
        <v>80</v>
      </c>
      <c r="AW341" s="72" t="s">
        <v>29</v>
      </c>
      <c r="AX341" s="72" t="s">
        <v>72</v>
      </c>
      <c r="AY341" s="74" t="s">
        <v>116</v>
      </c>
    </row>
    <row r="342" spans="2:51" s="72" customFormat="1" ht="12">
      <c r="B342" s="168"/>
      <c r="C342" s="76"/>
      <c r="D342" s="169" t="s">
        <v>124</v>
      </c>
      <c r="E342" s="170" t="s">
        <v>1</v>
      </c>
      <c r="F342" s="171" t="s">
        <v>264</v>
      </c>
      <c r="G342" s="76"/>
      <c r="H342" s="170" t="s">
        <v>1</v>
      </c>
      <c r="I342" s="76"/>
      <c r="J342" s="172"/>
      <c r="L342" s="73"/>
      <c r="M342" s="75"/>
      <c r="N342" s="76"/>
      <c r="O342" s="76"/>
      <c r="P342" s="76"/>
      <c r="Q342" s="76"/>
      <c r="R342" s="76"/>
      <c r="S342" s="76"/>
      <c r="T342" s="77"/>
      <c r="AT342" s="74" t="s">
        <v>124</v>
      </c>
      <c r="AU342" s="74" t="s">
        <v>82</v>
      </c>
      <c r="AV342" s="72" t="s">
        <v>80</v>
      </c>
      <c r="AW342" s="72" t="s">
        <v>29</v>
      </c>
      <c r="AX342" s="72" t="s">
        <v>72</v>
      </c>
      <c r="AY342" s="74" t="s">
        <v>116</v>
      </c>
    </row>
    <row r="343" spans="2:51" s="72" customFormat="1" ht="12">
      <c r="B343" s="168"/>
      <c r="C343" s="76"/>
      <c r="D343" s="169" t="s">
        <v>124</v>
      </c>
      <c r="E343" s="170" t="s">
        <v>1</v>
      </c>
      <c r="F343" s="171" t="s">
        <v>265</v>
      </c>
      <c r="G343" s="76"/>
      <c r="H343" s="170" t="s">
        <v>1</v>
      </c>
      <c r="I343" s="76"/>
      <c r="J343" s="172"/>
      <c r="L343" s="73"/>
      <c r="M343" s="75"/>
      <c r="N343" s="76"/>
      <c r="O343" s="76"/>
      <c r="P343" s="76"/>
      <c r="Q343" s="76"/>
      <c r="R343" s="76"/>
      <c r="S343" s="76"/>
      <c r="T343" s="77"/>
      <c r="AT343" s="74" t="s">
        <v>124</v>
      </c>
      <c r="AU343" s="74" t="s">
        <v>82</v>
      </c>
      <c r="AV343" s="72" t="s">
        <v>80</v>
      </c>
      <c r="AW343" s="72" t="s">
        <v>29</v>
      </c>
      <c r="AX343" s="72" t="s">
        <v>72</v>
      </c>
      <c r="AY343" s="74" t="s">
        <v>116</v>
      </c>
    </row>
    <row r="344" spans="2:51" s="72" customFormat="1" ht="12">
      <c r="B344" s="168"/>
      <c r="C344" s="76"/>
      <c r="D344" s="169" t="s">
        <v>124</v>
      </c>
      <c r="E344" s="170" t="s">
        <v>1</v>
      </c>
      <c r="F344" s="171" t="s">
        <v>266</v>
      </c>
      <c r="G344" s="76"/>
      <c r="H344" s="170" t="s">
        <v>1</v>
      </c>
      <c r="I344" s="76"/>
      <c r="J344" s="172"/>
      <c r="L344" s="73"/>
      <c r="M344" s="75"/>
      <c r="N344" s="76"/>
      <c r="O344" s="76"/>
      <c r="P344" s="76"/>
      <c r="Q344" s="76"/>
      <c r="R344" s="76"/>
      <c r="S344" s="76"/>
      <c r="T344" s="77"/>
      <c r="AT344" s="74" t="s">
        <v>124</v>
      </c>
      <c r="AU344" s="74" t="s">
        <v>82</v>
      </c>
      <c r="AV344" s="72" t="s">
        <v>80</v>
      </c>
      <c r="AW344" s="72" t="s">
        <v>29</v>
      </c>
      <c r="AX344" s="72" t="s">
        <v>72</v>
      </c>
      <c r="AY344" s="74" t="s">
        <v>116</v>
      </c>
    </row>
    <row r="345" spans="2:51" s="72" customFormat="1" ht="12">
      <c r="B345" s="168"/>
      <c r="C345" s="76"/>
      <c r="D345" s="169" t="s">
        <v>124</v>
      </c>
      <c r="E345" s="170" t="s">
        <v>1</v>
      </c>
      <c r="F345" s="171" t="s">
        <v>267</v>
      </c>
      <c r="G345" s="76"/>
      <c r="H345" s="170" t="s">
        <v>1</v>
      </c>
      <c r="I345" s="76"/>
      <c r="J345" s="172"/>
      <c r="L345" s="73"/>
      <c r="M345" s="75"/>
      <c r="N345" s="76"/>
      <c r="O345" s="76"/>
      <c r="P345" s="76"/>
      <c r="Q345" s="76"/>
      <c r="R345" s="76"/>
      <c r="S345" s="76"/>
      <c r="T345" s="77"/>
      <c r="AT345" s="74" t="s">
        <v>124</v>
      </c>
      <c r="AU345" s="74" t="s">
        <v>82</v>
      </c>
      <c r="AV345" s="72" t="s">
        <v>80</v>
      </c>
      <c r="AW345" s="72" t="s">
        <v>29</v>
      </c>
      <c r="AX345" s="72" t="s">
        <v>72</v>
      </c>
      <c r="AY345" s="74" t="s">
        <v>116</v>
      </c>
    </row>
    <row r="346" spans="2:51" s="72" customFormat="1" ht="12">
      <c r="B346" s="168"/>
      <c r="C346" s="76"/>
      <c r="D346" s="169" t="s">
        <v>124</v>
      </c>
      <c r="E346" s="170" t="s">
        <v>1</v>
      </c>
      <c r="F346" s="171" t="s">
        <v>290</v>
      </c>
      <c r="G346" s="76"/>
      <c r="H346" s="170" t="s">
        <v>1</v>
      </c>
      <c r="I346" s="76"/>
      <c r="J346" s="172"/>
      <c r="L346" s="73"/>
      <c r="M346" s="75"/>
      <c r="N346" s="76"/>
      <c r="O346" s="76"/>
      <c r="P346" s="76"/>
      <c r="Q346" s="76"/>
      <c r="R346" s="76"/>
      <c r="S346" s="76"/>
      <c r="T346" s="77"/>
      <c r="AT346" s="74" t="s">
        <v>124</v>
      </c>
      <c r="AU346" s="74" t="s">
        <v>82</v>
      </c>
      <c r="AV346" s="72" t="s">
        <v>80</v>
      </c>
      <c r="AW346" s="72" t="s">
        <v>29</v>
      </c>
      <c r="AX346" s="72" t="s">
        <v>72</v>
      </c>
      <c r="AY346" s="74" t="s">
        <v>116</v>
      </c>
    </row>
    <row r="347" spans="2:51" s="72" customFormat="1" ht="12">
      <c r="B347" s="168"/>
      <c r="C347" s="76"/>
      <c r="D347" s="169" t="s">
        <v>124</v>
      </c>
      <c r="E347" s="170" t="s">
        <v>1</v>
      </c>
      <c r="F347" s="171" t="s">
        <v>291</v>
      </c>
      <c r="G347" s="76"/>
      <c r="H347" s="170" t="s">
        <v>1</v>
      </c>
      <c r="I347" s="76"/>
      <c r="J347" s="172"/>
      <c r="L347" s="73"/>
      <c r="M347" s="75"/>
      <c r="N347" s="76"/>
      <c r="O347" s="76"/>
      <c r="P347" s="76"/>
      <c r="Q347" s="76"/>
      <c r="R347" s="76"/>
      <c r="S347" s="76"/>
      <c r="T347" s="77"/>
      <c r="AT347" s="74" t="s">
        <v>124</v>
      </c>
      <c r="AU347" s="74" t="s">
        <v>82</v>
      </c>
      <c r="AV347" s="72" t="s">
        <v>80</v>
      </c>
      <c r="AW347" s="72" t="s">
        <v>29</v>
      </c>
      <c r="AX347" s="72" t="s">
        <v>72</v>
      </c>
      <c r="AY347" s="74" t="s">
        <v>116</v>
      </c>
    </row>
    <row r="348" spans="2:51" s="72" customFormat="1" ht="12">
      <c r="B348" s="168"/>
      <c r="C348" s="76"/>
      <c r="D348" s="169" t="s">
        <v>124</v>
      </c>
      <c r="E348" s="170" t="s">
        <v>1</v>
      </c>
      <c r="F348" s="171" t="s">
        <v>292</v>
      </c>
      <c r="G348" s="76"/>
      <c r="H348" s="170" t="s">
        <v>1</v>
      </c>
      <c r="I348" s="76"/>
      <c r="J348" s="172"/>
      <c r="L348" s="73"/>
      <c r="M348" s="75"/>
      <c r="N348" s="76"/>
      <c r="O348" s="76"/>
      <c r="P348" s="76"/>
      <c r="Q348" s="76"/>
      <c r="R348" s="76"/>
      <c r="S348" s="76"/>
      <c r="T348" s="77"/>
      <c r="AT348" s="74" t="s">
        <v>124</v>
      </c>
      <c r="AU348" s="74" t="s">
        <v>82</v>
      </c>
      <c r="AV348" s="72" t="s">
        <v>80</v>
      </c>
      <c r="AW348" s="72" t="s">
        <v>29</v>
      </c>
      <c r="AX348" s="72" t="s">
        <v>72</v>
      </c>
      <c r="AY348" s="74" t="s">
        <v>116</v>
      </c>
    </row>
    <row r="349" spans="2:51" s="72" customFormat="1" ht="12">
      <c r="B349" s="168"/>
      <c r="C349" s="76"/>
      <c r="D349" s="169" t="s">
        <v>124</v>
      </c>
      <c r="E349" s="170" t="s">
        <v>1</v>
      </c>
      <c r="F349" s="171" t="s">
        <v>293</v>
      </c>
      <c r="G349" s="76"/>
      <c r="H349" s="170" t="s">
        <v>1</v>
      </c>
      <c r="I349" s="76"/>
      <c r="J349" s="172"/>
      <c r="L349" s="73"/>
      <c r="M349" s="75"/>
      <c r="N349" s="76"/>
      <c r="O349" s="76"/>
      <c r="P349" s="76"/>
      <c r="Q349" s="76"/>
      <c r="R349" s="76"/>
      <c r="S349" s="76"/>
      <c r="T349" s="77"/>
      <c r="AT349" s="74" t="s">
        <v>124</v>
      </c>
      <c r="AU349" s="74" t="s">
        <v>82</v>
      </c>
      <c r="AV349" s="72" t="s">
        <v>80</v>
      </c>
      <c r="AW349" s="72" t="s">
        <v>29</v>
      </c>
      <c r="AX349" s="72" t="s">
        <v>72</v>
      </c>
      <c r="AY349" s="74" t="s">
        <v>116</v>
      </c>
    </row>
    <row r="350" spans="2:51" s="72" customFormat="1" ht="12">
      <c r="B350" s="168"/>
      <c r="C350" s="76"/>
      <c r="D350" s="169" t="s">
        <v>124</v>
      </c>
      <c r="E350" s="170" t="s">
        <v>1</v>
      </c>
      <c r="F350" s="171" t="s">
        <v>318</v>
      </c>
      <c r="G350" s="76"/>
      <c r="H350" s="170" t="s">
        <v>1</v>
      </c>
      <c r="I350" s="76"/>
      <c r="J350" s="172"/>
      <c r="L350" s="73"/>
      <c r="M350" s="75"/>
      <c r="N350" s="76"/>
      <c r="O350" s="76"/>
      <c r="P350" s="76"/>
      <c r="Q350" s="76"/>
      <c r="R350" s="76"/>
      <c r="S350" s="76"/>
      <c r="T350" s="77"/>
      <c r="AT350" s="74" t="s">
        <v>124</v>
      </c>
      <c r="AU350" s="74" t="s">
        <v>82</v>
      </c>
      <c r="AV350" s="72" t="s">
        <v>80</v>
      </c>
      <c r="AW350" s="72" t="s">
        <v>29</v>
      </c>
      <c r="AX350" s="72" t="s">
        <v>72</v>
      </c>
      <c r="AY350" s="74" t="s">
        <v>116</v>
      </c>
    </row>
    <row r="351" spans="2:51" s="72" customFormat="1" ht="12">
      <c r="B351" s="168"/>
      <c r="C351" s="76"/>
      <c r="D351" s="169" t="s">
        <v>124</v>
      </c>
      <c r="E351" s="170" t="s">
        <v>1</v>
      </c>
      <c r="F351" s="171" t="s">
        <v>319</v>
      </c>
      <c r="G351" s="76"/>
      <c r="H351" s="170" t="s">
        <v>1</v>
      </c>
      <c r="I351" s="76"/>
      <c r="J351" s="172"/>
      <c r="L351" s="73"/>
      <c r="M351" s="75"/>
      <c r="N351" s="76"/>
      <c r="O351" s="76"/>
      <c r="P351" s="76"/>
      <c r="Q351" s="76"/>
      <c r="R351" s="76"/>
      <c r="S351" s="76"/>
      <c r="T351" s="77"/>
      <c r="AT351" s="74" t="s">
        <v>124</v>
      </c>
      <c r="AU351" s="74" t="s">
        <v>82</v>
      </c>
      <c r="AV351" s="72" t="s">
        <v>80</v>
      </c>
      <c r="AW351" s="72" t="s">
        <v>29</v>
      </c>
      <c r="AX351" s="72" t="s">
        <v>72</v>
      </c>
      <c r="AY351" s="74" t="s">
        <v>116</v>
      </c>
    </row>
    <row r="352" spans="2:51" s="72" customFormat="1" ht="12">
      <c r="B352" s="168"/>
      <c r="C352" s="76"/>
      <c r="D352" s="169" t="s">
        <v>124</v>
      </c>
      <c r="E352" s="170" t="s">
        <v>1</v>
      </c>
      <c r="F352" s="171" t="s">
        <v>320</v>
      </c>
      <c r="G352" s="76"/>
      <c r="H352" s="170" t="s">
        <v>1</v>
      </c>
      <c r="I352" s="76"/>
      <c r="J352" s="172"/>
      <c r="L352" s="73"/>
      <c r="M352" s="75"/>
      <c r="N352" s="76"/>
      <c r="O352" s="76"/>
      <c r="P352" s="76"/>
      <c r="Q352" s="76"/>
      <c r="R352" s="76"/>
      <c r="S352" s="76"/>
      <c r="T352" s="77"/>
      <c r="AT352" s="74" t="s">
        <v>124</v>
      </c>
      <c r="AU352" s="74" t="s">
        <v>82</v>
      </c>
      <c r="AV352" s="72" t="s">
        <v>80</v>
      </c>
      <c r="AW352" s="72" t="s">
        <v>29</v>
      </c>
      <c r="AX352" s="72" t="s">
        <v>72</v>
      </c>
      <c r="AY352" s="74" t="s">
        <v>116</v>
      </c>
    </row>
    <row r="353" spans="2:51" s="72" customFormat="1" ht="12">
      <c r="B353" s="168"/>
      <c r="C353" s="76"/>
      <c r="D353" s="169" t="s">
        <v>124</v>
      </c>
      <c r="E353" s="170" t="s">
        <v>1</v>
      </c>
      <c r="F353" s="171" t="s">
        <v>321</v>
      </c>
      <c r="G353" s="76"/>
      <c r="H353" s="170" t="s">
        <v>1</v>
      </c>
      <c r="I353" s="76"/>
      <c r="J353" s="172"/>
      <c r="L353" s="73"/>
      <c r="M353" s="75"/>
      <c r="N353" s="76"/>
      <c r="O353" s="76"/>
      <c r="P353" s="76"/>
      <c r="Q353" s="76"/>
      <c r="R353" s="76"/>
      <c r="S353" s="76"/>
      <c r="T353" s="77"/>
      <c r="AT353" s="74" t="s">
        <v>124</v>
      </c>
      <c r="AU353" s="74" t="s">
        <v>82</v>
      </c>
      <c r="AV353" s="72" t="s">
        <v>80</v>
      </c>
      <c r="AW353" s="72" t="s">
        <v>29</v>
      </c>
      <c r="AX353" s="72" t="s">
        <v>72</v>
      </c>
      <c r="AY353" s="74" t="s">
        <v>116</v>
      </c>
    </row>
    <row r="354" spans="2:51" s="72" customFormat="1" ht="12">
      <c r="B354" s="168"/>
      <c r="C354" s="76"/>
      <c r="D354" s="169" t="s">
        <v>124</v>
      </c>
      <c r="E354" s="170" t="s">
        <v>1</v>
      </c>
      <c r="F354" s="171" t="s">
        <v>322</v>
      </c>
      <c r="G354" s="76"/>
      <c r="H354" s="170" t="s">
        <v>1</v>
      </c>
      <c r="I354" s="76"/>
      <c r="J354" s="172"/>
      <c r="L354" s="73"/>
      <c r="M354" s="75"/>
      <c r="N354" s="76"/>
      <c r="O354" s="76"/>
      <c r="P354" s="76"/>
      <c r="Q354" s="76"/>
      <c r="R354" s="76"/>
      <c r="S354" s="76"/>
      <c r="T354" s="77"/>
      <c r="AT354" s="74" t="s">
        <v>124</v>
      </c>
      <c r="AU354" s="74" t="s">
        <v>82</v>
      </c>
      <c r="AV354" s="72" t="s">
        <v>80</v>
      </c>
      <c r="AW354" s="72" t="s">
        <v>29</v>
      </c>
      <c r="AX354" s="72" t="s">
        <v>72</v>
      </c>
      <c r="AY354" s="74" t="s">
        <v>116</v>
      </c>
    </row>
    <row r="355" spans="2:51" s="72" customFormat="1" ht="12">
      <c r="B355" s="168"/>
      <c r="C355" s="76"/>
      <c r="D355" s="169" t="s">
        <v>124</v>
      </c>
      <c r="E355" s="170" t="s">
        <v>1</v>
      </c>
      <c r="F355" s="171" t="s">
        <v>323</v>
      </c>
      <c r="G355" s="76"/>
      <c r="H355" s="170" t="s">
        <v>1</v>
      </c>
      <c r="I355" s="76"/>
      <c r="J355" s="172"/>
      <c r="L355" s="73"/>
      <c r="M355" s="75"/>
      <c r="N355" s="76"/>
      <c r="O355" s="76"/>
      <c r="P355" s="76"/>
      <c r="Q355" s="76"/>
      <c r="R355" s="76"/>
      <c r="S355" s="76"/>
      <c r="T355" s="77"/>
      <c r="AT355" s="74" t="s">
        <v>124</v>
      </c>
      <c r="AU355" s="74" t="s">
        <v>82</v>
      </c>
      <c r="AV355" s="72" t="s">
        <v>80</v>
      </c>
      <c r="AW355" s="72" t="s">
        <v>29</v>
      </c>
      <c r="AX355" s="72" t="s">
        <v>72</v>
      </c>
      <c r="AY355" s="74" t="s">
        <v>116</v>
      </c>
    </row>
    <row r="356" spans="2:51" s="78" customFormat="1" ht="12">
      <c r="B356" s="173"/>
      <c r="C356" s="82"/>
      <c r="D356" s="169" t="s">
        <v>124</v>
      </c>
      <c r="E356" s="174" t="s">
        <v>1</v>
      </c>
      <c r="F356" s="175" t="s">
        <v>80</v>
      </c>
      <c r="G356" s="82"/>
      <c r="H356" s="176">
        <v>1</v>
      </c>
      <c r="I356" s="82"/>
      <c r="J356" s="177"/>
      <c r="L356" s="79"/>
      <c r="M356" s="81"/>
      <c r="N356" s="82"/>
      <c r="O356" s="82"/>
      <c r="P356" s="82"/>
      <c r="Q356" s="82"/>
      <c r="R356" s="82"/>
      <c r="S356" s="82"/>
      <c r="T356" s="83"/>
      <c r="AT356" s="80" t="s">
        <v>124</v>
      </c>
      <c r="AU356" s="80" t="s">
        <v>82</v>
      </c>
      <c r="AV356" s="78" t="s">
        <v>82</v>
      </c>
      <c r="AW356" s="78" t="s">
        <v>29</v>
      </c>
      <c r="AX356" s="78" t="s">
        <v>80</v>
      </c>
      <c r="AY356" s="80" t="s">
        <v>116</v>
      </c>
    </row>
    <row r="357" spans="1:65" s="11" customFormat="1" ht="33" customHeight="1">
      <c r="A357" s="8"/>
      <c r="B357" s="120"/>
      <c r="C357" s="61" t="s">
        <v>324</v>
      </c>
      <c r="D357" s="61" t="s">
        <v>118</v>
      </c>
      <c r="E357" s="62" t="s">
        <v>325</v>
      </c>
      <c r="F357" s="63" t="s">
        <v>326</v>
      </c>
      <c r="G357" s="64" t="s">
        <v>235</v>
      </c>
      <c r="H357" s="65">
        <v>1</v>
      </c>
      <c r="I357" s="2"/>
      <c r="J357" s="167">
        <f>ROUND(I357*H357,2)</f>
        <v>0</v>
      </c>
      <c r="K357" s="109"/>
      <c r="L357" s="9"/>
      <c r="M357" s="66" t="s">
        <v>1</v>
      </c>
      <c r="N357" s="67" t="s">
        <v>37</v>
      </c>
      <c r="O357" s="68">
        <v>0</v>
      </c>
      <c r="P357" s="68">
        <f>O357*H357</f>
        <v>0</v>
      </c>
      <c r="Q357" s="68">
        <v>0.75</v>
      </c>
      <c r="R357" s="68">
        <f>Q357*H357</f>
        <v>0.75</v>
      </c>
      <c r="S357" s="68">
        <v>0</v>
      </c>
      <c r="T357" s="69">
        <f>S357*H357</f>
        <v>0</v>
      </c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R357" s="70" t="s">
        <v>122</v>
      </c>
      <c r="AT357" s="70" t="s">
        <v>118</v>
      </c>
      <c r="AU357" s="70" t="s">
        <v>82</v>
      </c>
      <c r="AY357" s="4" t="s">
        <v>116</v>
      </c>
      <c r="BE357" s="71">
        <f>IF(N357="základní",J357,0)</f>
        <v>0</v>
      </c>
      <c r="BF357" s="71">
        <f>IF(N357="snížená",J357,0)</f>
        <v>0</v>
      </c>
      <c r="BG357" s="71">
        <f>IF(N357="zákl. přenesená",J357,0)</f>
        <v>0</v>
      </c>
      <c r="BH357" s="71">
        <f>IF(N357="sníž. přenesená",J357,0)</f>
        <v>0</v>
      </c>
      <c r="BI357" s="71">
        <f>IF(N357="nulová",J357,0)</f>
        <v>0</v>
      </c>
      <c r="BJ357" s="4" t="s">
        <v>80</v>
      </c>
      <c r="BK357" s="71">
        <f>ROUND(I357*H357,2)</f>
        <v>0</v>
      </c>
      <c r="BL357" s="4" t="s">
        <v>122</v>
      </c>
      <c r="BM357" s="70" t="s">
        <v>327</v>
      </c>
    </row>
    <row r="358" spans="2:51" s="72" customFormat="1" ht="12">
      <c r="B358" s="168"/>
      <c r="C358" s="76"/>
      <c r="D358" s="169" t="s">
        <v>124</v>
      </c>
      <c r="E358" s="170" t="s">
        <v>1</v>
      </c>
      <c r="F358" s="171" t="s">
        <v>328</v>
      </c>
      <c r="G358" s="76"/>
      <c r="H358" s="170" t="s">
        <v>1</v>
      </c>
      <c r="I358" s="76"/>
      <c r="J358" s="172"/>
      <c r="L358" s="73"/>
      <c r="M358" s="75"/>
      <c r="N358" s="76"/>
      <c r="O358" s="76"/>
      <c r="P358" s="76"/>
      <c r="Q358" s="76"/>
      <c r="R358" s="76"/>
      <c r="S358" s="76"/>
      <c r="T358" s="77"/>
      <c r="AT358" s="74" t="s">
        <v>124</v>
      </c>
      <c r="AU358" s="74" t="s">
        <v>82</v>
      </c>
      <c r="AV358" s="72" t="s">
        <v>80</v>
      </c>
      <c r="AW358" s="72" t="s">
        <v>29</v>
      </c>
      <c r="AX358" s="72" t="s">
        <v>72</v>
      </c>
      <c r="AY358" s="74" t="s">
        <v>116</v>
      </c>
    </row>
    <row r="359" spans="2:51" s="72" customFormat="1" ht="12">
      <c r="B359" s="168"/>
      <c r="C359" s="76"/>
      <c r="D359" s="169" t="s">
        <v>124</v>
      </c>
      <c r="E359" s="170" t="s">
        <v>1</v>
      </c>
      <c r="F359" s="171" t="s">
        <v>264</v>
      </c>
      <c r="G359" s="76"/>
      <c r="H359" s="170" t="s">
        <v>1</v>
      </c>
      <c r="I359" s="76"/>
      <c r="J359" s="172"/>
      <c r="L359" s="73"/>
      <c r="M359" s="75"/>
      <c r="N359" s="76"/>
      <c r="O359" s="76"/>
      <c r="P359" s="76"/>
      <c r="Q359" s="76"/>
      <c r="R359" s="76"/>
      <c r="S359" s="76"/>
      <c r="T359" s="77"/>
      <c r="AT359" s="74" t="s">
        <v>124</v>
      </c>
      <c r="AU359" s="74" t="s">
        <v>82</v>
      </c>
      <c r="AV359" s="72" t="s">
        <v>80</v>
      </c>
      <c r="AW359" s="72" t="s">
        <v>29</v>
      </c>
      <c r="AX359" s="72" t="s">
        <v>72</v>
      </c>
      <c r="AY359" s="74" t="s">
        <v>116</v>
      </c>
    </row>
    <row r="360" spans="2:51" s="72" customFormat="1" ht="12">
      <c r="B360" s="168"/>
      <c r="C360" s="76"/>
      <c r="D360" s="169" t="s">
        <v>124</v>
      </c>
      <c r="E360" s="170" t="s">
        <v>1</v>
      </c>
      <c r="F360" s="171" t="s">
        <v>265</v>
      </c>
      <c r="G360" s="76"/>
      <c r="H360" s="170" t="s">
        <v>1</v>
      </c>
      <c r="I360" s="76"/>
      <c r="J360" s="172"/>
      <c r="L360" s="73"/>
      <c r="M360" s="75"/>
      <c r="N360" s="76"/>
      <c r="O360" s="76"/>
      <c r="P360" s="76"/>
      <c r="Q360" s="76"/>
      <c r="R360" s="76"/>
      <c r="S360" s="76"/>
      <c r="T360" s="77"/>
      <c r="AT360" s="74" t="s">
        <v>124</v>
      </c>
      <c r="AU360" s="74" t="s">
        <v>82</v>
      </c>
      <c r="AV360" s="72" t="s">
        <v>80</v>
      </c>
      <c r="AW360" s="72" t="s">
        <v>29</v>
      </c>
      <c r="AX360" s="72" t="s">
        <v>72</v>
      </c>
      <c r="AY360" s="74" t="s">
        <v>116</v>
      </c>
    </row>
    <row r="361" spans="2:51" s="72" customFormat="1" ht="12">
      <c r="B361" s="168"/>
      <c r="C361" s="76"/>
      <c r="D361" s="169" t="s">
        <v>124</v>
      </c>
      <c r="E361" s="170" t="s">
        <v>1</v>
      </c>
      <c r="F361" s="171" t="s">
        <v>266</v>
      </c>
      <c r="G361" s="76"/>
      <c r="H361" s="170" t="s">
        <v>1</v>
      </c>
      <c r="I361" s="76"/>
      <c r="J361" s="172"/>
      <c r="L361" s="73"/>
      <c r="M361" s="75"/>
      <c r="N361" s="76"/>
      <c r="O361" s="76"/>
      <c r="P361" s="76"/>
      <c r="Q361" s="76"/>
      <c r="R361" s="76"/>
      <c r="S361" s="76"/>
      <c r="T361" s="77"/>
      <c r="AT361" s="74" t="s">
        <v>124</v>
      </c>
      <c r="AU361" s="74" t="s">
        <v>82</v>
      </c>
      <c r="AV361" s="72" t="s">
        <v>80</v>
      </c>
      <c r="AW361" s="72" t="s">
        <v>29</v>
      </c>
      <c r="AX361" s="72" t="s">
        <v>72</v>
      </c>
      <c r="AY361" s="74" t="s">
        <v>116</v>
      </c>
    </row>
    <row r="362" spans="2:51" s="72" customFormat="1" ht="12">
      <c r="B362" s="168"/>
      <c r="C362" s="76"/>
      <c r="D362" s="169" t="s">
        <v>124</v>
      </c>
      <c r="E362" s="170" t="s">
        <v>1</v>
      </c>
      <c r="F362" s="171" t="s">
        <v>267</v>
      </c>
      <c r="G362" s="76"/>
      <c r="H362" s="170" t="s">
        <v>1</v>
      </c>
      <c r="I362" s="76"/>
      <c r="J362" s="172"/>
      <c r="L362" s="73"/>
      <c r="M362" s="75"/>
      <c r="N362" s="76"/>
      <c r="O362" s="76"/>
      <c r="P362" s="76"/>
      <c r="Q362" s="76"/>
      <c r="R362" s="76"/>
      <c r="S362" s="76"/>
      <c r="T362" s="77"/>
      <c r="AT362" s="74" t="s">
        <v>124</v>
      </c>
      <c r="AU362" s="74" t="s">
        <v>82</v>
      </c>
      <c r="AV362" s="72" t="s">
        <v>80</v>
      </c>
      <c r="AW362" s="72" t="s">
        <v>29</v>
      </c>
      <c r="AX362" s="72" t="s">
        <v>72</v>
      </c>
      <c r="AY362" s="74" t="s">
        <v>116</v>
      </c>
    </row>
    <row r="363" spans="2:51" s="72" customFormat="1" ht="12">
      <c r="B363" s="168"/>
      <c r="C363" s="76"/>
      <c r="D363" s="169" t="s">
        <v>124</v>
      </c>
      <c r="E363" s="170" t="s">
        <v>1</v>
      </c>
      <c r="F363" s="171" t="s">
        <v>290</v>
      </c>
      <c r="G363" s="76"/>
      <c r="H363" s="170" t="s">
        <v>1</v>
      </c>
      <c r="I363" s="76"/>
      <c r="J363" s="172"/>
      <c r="L363" s="73"/>
      <c r="M363" s="75"/>
      <c r="N363" s="76"/>
      <c r="O363" s="76"/>
      <c r="P363" s="76"/>
      <c r="Q363" s="76"/>
      <c r="R363" s="76"/>
      <c r="S363" s="76"/>
      <c r="T363" s="77"/>
      <c r="AT363" s="74" t="s">
        <v>124</v>
      </c>
      <c r="AU363" s="74" t="s">
        <v>82</v>
      </c>
      <c r="AV363" s="72" t="s">
        <v>80</v>
      </c>
      <c r="AW363" s="72" t="s">
        <v>29</v>
      </c>
      <c r="AX363" s="72" t="s">
        <v>72</v>
      </c>
      <c r="AY363" s="74" t="s">
        <v>116</v>
      </c>
    </row>
    <row r="364" spans="2:51" s="72" customFormat="1" ht="12">
      <c r="B364" s="168"/>
      <c r="C364" s="76"/>
      <c r="D364" s="169" t="s">
        <v>124</v>
      </c>
      <c r="E364" s="170" t="s">
        <v>1</v>
      </c>
      <c r="F364" s="171" t="s">
        <v>291</v>
      </c>
      <c r="G364" s="76"/>
      <c r="H364" s="170" t="s">
        <v>1</v>
      </c>
      <c r="I364" s="76"/>
      <c r="J364" s="172"/>
      <c r="L364" s="73"/>
      <c r="M364" s="75"/>
      <c r="N364" s="76"/>
      <c r="O364" s="76"/>
      <c r="P364" s="76"/>
      <c r="Q364" s="76"/>
      <c r="R364" s="76"/>
      <c r="S364" s="76"/>
      <c r="T364" s="77"/>
      <c r="AT364" s="74" t="s">
        <v>124</v>
      </c>
      <c r="AU364" s="74" t="s">
        <v>82</v>
      </c>
      <c r="AV364" s="72" t="s">
        <v>80</v>
      </c>
      <c r="AW364" s="72" t="s">
        <v>29</v>
      </c>
      <c r="AX364" s="72" t="s">
        <v>72</v>
      </c>
      <c r="AY364" s="74" t="s">
        <v>116</v>
      </c>
    </row>
    <row r="365" spans="2:51" s="72" customFormat="1" ht="12">
      <c r="B365" s="168"/>
      <c r="C365" s="76"/>
      <c r="D365" s="169" t="s">
        <v>124</v>
      </c>
      <c r="E365" s="170" t="s">
        <v>1</v>
      </c>
      <c r="F365" s="171" t="s">
        <v>292</v>
      </c>
      <c r="G365" s="76"/>
      <c r="H365" s="170" t="s">
        <v>1</v>
      </c>
      <c r="I365" s="76"/>
      <c r="J365" s="172"/>
      <c r="L365" s="73"/>
      <c r="M365" s="75"/>
      <c r="N365" s="76"/>
      <c r="O365" s="76"/>
      <c r="P365" s="76"/>
      <c r="Q365" s="76"/>
      <c r="R365" s="76"/>
      <c r="S365" s="76"/>
      <c r="T365" s="77"/>
      <c r="AT365" s="74" t="s">
        <v>124</v>
      </c>
      <c r="AU365" s="74" t="s">
        <v>82</v>
      </c>
      <c r="AV365" s="72" t="s">
        <v>80</v>
      </c>
      <c r="AW365" s="72" t="s">
        <v>29</v>
      </c>
      <c r="AX365" s="72" t="s">
        <v>72</v>
      </c>
      <c r="AY365" s="74" t="s">
        <v>116</v>
      </c>
    </row>
    <row r="366" spans="2:51" s="72" customFormat="1" ht="12">
      <c r="B366" s="168"/>
      <c r="C366" s="76"/>
      <c r="D366" s="169" t="s">
        <v>124</v>
      </c>
      <c r="E366" s="170" t="s">
        <v>1</v>
      </c>
      <c r="F366" s="171" t="s">
        <v>293</v>
      </c>
      <c r="G366" s="76"/>
      <c r="H366" s="170" t="s">
        <v>1</v>
      </c>
      <c r="I366" s="76"/>
      <c r="J366" s="172"/>
      <c r="L366" s="73"/>
      <c r="M366" s="75"/>
      <c r="N366" s="76"/>
      <c r="O366" s="76"/>
      <c r="P366" s="76"/>
      <c r="Q366" s="76"/>
      <c r="R366" s="76"/>
      <c r="S366" s="76"/>
      <c r="T366" s="77"/>
      <c r="AT366" s="74" t="s">
        <v>124</v>
      </c>
      <c r="AU366" s="74" t="s">
        <v>82</v>
      </c>
      <c r="AV366" s="72" t="s">
        <v>80</v>
      </c>
      <c r="AW366" s="72" t="s">
        <v>29</v>
      </c>
      <c r="AX366" s="72" t="s">
        <v>72</v>
      </c>
      <c r="AY366" s="74" t="s">
        <v>116</v>
      </c>
    </row>
    <row r="367" spans="2:51" s="72" customFormat="1" ht="12">
      <c r="B367" s="168"/>
      <c r="C367" s="76"/>
      <c r="D367" s="169" t="s">
        <v>124</v>
      </c>
      <c r="E367" s="170" t="s">
        <v>1</v>
      </c>
      <c r="F367" s="171" t="s">
        <v>329</v>
      </c>
      <c r="G367" s="76"/>
      <c r="H367" s="170" t="s">
        <v>1</v>
      </c>
      <c r="I367" s="76"/>
      <c r="J367" s="172"/>
      <c r="L367" s="73"/>
      <c r="M367" s="75"/>
      <c r="N367" s="76"/>
      <c r="O367" s="76"/>
      <c r="P367" s="76"/>
      <c r="Q367" s="76"/>
      <c r="R367" s="76"/>
      <c r="S367" s="76"/>
      <c r="T367" s="77"/>
      <c r="AT367" s="74" t="s">
        <v>124</v>
      </c>
      <c r="AU367" s="74" t="s">
        <v>82</v>
      </c>
      <c r="AV367" s="72" t="s">
        <v>80</v>
      </c>
      <c r="AW367" s="72" t="s">
        <v>29</v>
      </c>
      <c r="AX367" s="72" t="s">
        <v>72</v>
      </c>
      <c r="AY367" s="74" t="s">
        <v>116</v>
      </c>
    </row>
    <row r="368" spans="2:51" s="72" customFormat="1" ht="12">
      <c r="B368" s="168"/>
      <c r="C368" s="76"/>
      <c r="D368" s="169" t="s">
        <v>124</v>
      </c>
      <c r="E368" s="170" t="s">
        <v>1</v>
      </c>
      <c r="F368" s="171" t="s">
        <v>318</v>
      </c>
      <c r="G368" s="76"/>
      <c r="H368" s="170" t="s">
        <v>1</v>
      </c>
      <c r="I368" s="76"/>
      <c r="J368" s="172"/>
      <c r="L368" s="73"/>
      <c r="M368" s="75"/>
      <c r="N368" s="76"/>
      <c r="O368" s="76"/>
      <c r="P368" s="76"/>
      <c r="Q368" s="76"/>
      <c r="R368" s="76"/>
      <c r="S368" s="76"/>
      <c r="T368" s="77"/>
      <c r="AT368" s="74" t="s">
        <v>124</v>
      </c>
      <c r="AU368" s="74" t="s">
        <v>82</v>
      </c>
      <c r="AV368" s="72" t="s">
        <v>80</v>
      </c>
      <c r="AW368" s="72" t="s">
        <v>29</v>
      </c>
      <c r="AX368" s="72" t="s">
        <v>72</v>
      </c>
      <c r="AY368" s="74" t="s">
        <v>116</v>
      </c>
    </row>
    <row r="369" spans="2:51" s="72" customFormat="1" ht="12">
      <c r="B369" s="168"/>
      <c r="C369" s="76"/>
      <c r="D369" s="169" t="s">
        <v>124</v>
      </c>
      <c r="E369" s="170" t="s">
        <v>1</v>
      </c>
      <c r="F369" s="171" t="s">
        <v>319</v>
      </c>
      <c r="G369" s="76"/>
      <c r="H369" s="170" t="s">
        <v>1</v>
      </c>
      <c r="I369" s="76"/>
      <c r="J369" s="172"/>
      <c r="L369" s="73"/>
      <c r="M369" s="75"/>
      <c r="N369" s="76"/>
      <c r="O369" s="76"/>
      <c r="P369" s="76"/>
      <c r="Q369" s="76"/>
      <c r="R369" s="76"/>
      <c r="S369" s="76"/>
      <c r="T369" s="77"/>
      <c r="AT369" s="74" t="s">
        <v>124</v>
      </c>
      <c r="AU369" s="74" t="s">
        <v>82</v>
      </c>
      <c r="AV369" s="72" t="s">
        <v>80</v>
      </c>
      <c r="AW369" s="72" t="s">
        <v>29</v>
      </c>
      <c r="AX369" s="72" t="s">
        <v>72</v>
      </c>
      <c r="AY369" s="74" t="s">
        <v>116</v>
      </c>
    </row>
    <row r="370" spans="2:51" s="72" customFormat="1" ht="12">
      <c r="B370" s="168"/>
      <c r="C370" s="76"/>
      <c r="D370" s="169" t="s">
        <v>124</v>
      </c>
      <c r="E370" s="170" t="s">
        <v>1</v>
      </c>
      <c r="F370" s="171" t="s">
        <v>320</v>
      </c>
      <c r="G370" s="76"/>
      <c r="H370" s="170" t="s">
        <v>1</v>
      </c>
      <c r="I370" s="76"/>
      <c r="J370" s="172"/>
      <c r="L370" s="73"/>
      <c r="M370" s="75"/>
      <c r="N370" s="76"/>
      <c r="O370" s="76"/>
      <c r="P370" s="76"/>
      <c r="Q370" s="76"/>
      <c r="R370" s="76"/>
      <c r="S370" s="76"/>
      <c r="T370" s="77"/>
      <c r="AT370" s="74" t="s">
        <v>124</v>
      </c>
      <c r="AU370" s="74" t="s">
        <v>82</v>
      </c>
      <c r="AV370" s="72" t="s">
        <v>80</v>
      </c>
      <c r="AW370" s="72" t="s">
        <v>29</v>
      </c>
      <c r="AX370" s="72" t="s">
        <v>72</v>
      </c>
      <c r="AY370" s="74" t="s">
        <v>116</v>
      </c>
    </row>
    <row r="371" spans="2:51" s="72" customFormat="1" ht="12">
      <c r="B371" s="168"/>
      <c r="C371" s="76"/>
      <c r="D371" s="169" t="s">
        <v>124</v>
      </c>
      <c r="E371" s="170" t="s">
        <v>1</v>
      </c>
      <c r="F371" s="171" t="s">
        <v>321</v>
      </c>
      <c r="G371" s="76"/>
      <c r="H371" s="170" t="s">
        <v>1</v>
      </c>
      <c r="I371" s="76"/>
      <c r="J371" s="172"/>
      <c r="L371" s="73"/>
      <c r="M371" s="75"/>
      <c r="N371" s="76"/>
      <c r="O371" s="76"/>
      <c r="P371" s="76"/>
      <c r="Q371" s="76"/>
      <c r="R371" s="76"/>
      <c r="S371" s="76"/>
      <c r="T371" s="77"/>
      <c r="AT371" s="74" t="s">
        <v>124</v>
      </c>
      <c r="AU371" s="74" t="s">
        <v>82</v>
      </c>
      <c r="AV371" s="72" t="s">
        <v>80</v>
      </c>
      <c r="AW371" s="72" t="s">
        <v>29</v>
      </c>
      <c r="AX371" s="72" t="s">
        <v>72</v>
      </c>
      <c r="AY371" s="74" t="s">
        <v>116</v>
      </c>
    </row>
    <row r="372" spans="2:51" s="72" customFormat="1" ht="12">
      <c r="B372" s="168"/>
      <c r="C372" s="76"/>
      <c r="D372" s="169" t="s">
        <v>124</v>
      </c>
      <c r="E372" s="170" t="s">
        <v>1</v>
      </c>
      <c r="F372" s="171" t="s">
        <v>330</v>
      </c>
      <c r="G372" s="76"/>
      <c r="H372" s="170" t="s">
        <v>1</v>
      </c>
      <c r="I372" s="76"/>
      <c r="J372" s="172"/>
      <c r="L372" s="73"/>
      <c r="M372" s="75"/>
      <c r="N372" s="76"/>
      <c r="O372" s="76"/>
      <c r="P372" s="76"/>
      <c r="Q372" s="76"/>
      <c r="R372" s="76"/>
      <c r="S372" s="76"/>
      <c r="T372" s="77"/>
      <c r="AT372" s="74" t="s">
        <v>124</v>
      </c>
      <c r="AU372" s="74" t="s">
        <v>82</v>
      </c>
      <c r="AV372" s="72" t="s">
        <v>80</v>
      </c>
      <c r="AW372" s="72" t="s">
        <v>29</v>
      </c>
      <c r="AX372" s="72" t="s">
        <v>72</v>
      </c>
      <c r="AY372" s="74" t="s">
        <v>116</v>
      </c>
    </row>
    <row r="373" spans="2:51" s="72" customFormat="1" ht="12">
      <c r="B373" s="168"/>
      <c r="C373" s="76"/>
      <c r="D373" s="169" t="s">
        <v>124</v>
      </c>
      <c r="E373" s="170" t="s">
        <v>1</v>
      </c>
      <c r="F373" s="171" t="s">
        <v>331</v>
      </c>
      <c r="G373" s="76"/>
      <c r="H373" s="170" t="s">
        <v>1</v>
      </c>
      <c r="I373" s="76"/>
      <c r="J373" s="172"/>
      <c r="L373" s="73"/>
      <c r="M373" s="75"/>
      <c r="N373" s="76"/>
      <c r="O373" s="76"/>
      <c r="P373" s="76"/>
      <c r="Q373" s="76"/>
      <c r="R373" s="76"/>
      <c r="S373" s="76"/>
      <c r="T373" s="77"/>
      <c r="AT373" s="74" t="s">
        <v>124</v>
      </c>
      <c r="AU373" s="74" t="s">
        <v>82</v>
      </c>
      <c r="AV373" s="72" t="s">
        <v>80</v>
      </c>
      <c r="AW373" s="72" t="s">
        <v>29</v>
      </c>
      <c r="AX373" s="72" t="s">
        <v>72</v>
      </c>
      <c r="AY373" s="74" t="s">
        <v>116</v>
      </c>
    </row>
    <row r="374" spans="2:51" s="78" customFormat="1" ht="12">
      <c r="B374" s="173"/>
      <c r="C374" s="82"/>
      <c r="D374" s="169" t="s">
        <v>124</v>
      </c>
      <c r="E374" s="174" t="s">
        <v>1</v>
      </c>
      <c r="F374" s="175" t="s">
        <v>80</v>
      </c>
      <c r="G374" s="82"/>
      <c r="H374" s="176">
        <v>1</v>
      </c>
      <c r="I374" s="82"/>
      <c r="J374" s="177"/>
      <c r="L374" s="79"/>
      <c r="M374" s="81"/>
      <c r="N374" s="82"/>
      <c r="O374" s="82"/>
      <c r="P374" s="82"/>
      <c r="Q374" s="82"/>
      <c r="R374" s="82"/>
      <c r="S374" s="82"/>
      <c r="T374" s="83"/>
      <c r="AT374" s="80" t="s">
        <v>124</v>
      </c>
      <c r="AU374" s="80" t="s">
        <v>82</v>
      </c>
      <c r="AV374" s="78" t="s">
        <v>82</v>
      </c>
      <c r="AW374" s="78" t="s">
        <v>29</v>
      </c>
      <c r="AX374" s="78" t="s">
        <v>80</v>
      </c>
      <c r="AY374" s="80" t="s">
        <v>116</v>
      </c>
    </row>
    <row r="375" spans="1:65" s="11" customFormat="1" ht="37.9" customHeight="1">
      <c r="A375" s="8"/>
      <c r="B375" s="120"/>
      <c r="C375" s="61" t="s">
        <v>332</v>
      </c>
      <c r="D375" s="61" t="s">
        <v>118</v>
      </c>
      <c r="E375" s="62" t="s">
        <v>333</v>
      </c>
      <c r="F375" s="63" t="s">
        <v>334</v>
      </c>
      <c r="G375" s="64" t="s">
        <v>235</v>
      </c>
      <c r="H375" s="65">
        <v>1</v>
      </c>
      <c r="I375" s="2"/>
      <c r="J375" s="167">
        <f>ROUND(I375*H375,2)</f>
        <v>0</v>
      </c>
      <c r="K375" s="109"/>
      <c r="L375" s="9"/>
      <c r="M375" s="66" t="s">
        <v>1</v>
      </c>
      <c r="N375" s="67" t="s">
        <v>37</v>
      </c>
      <c r="O375" s="68">
        <v>0</v>
      </c>
      <c r="P375" s="68">
        <f>O375*H375</f>
        <v>0</v>
      </c>
      <c r="Q375" s="68">
        <v>0.8</v>
      </c>
      <c r="R375" s="68">
        <f>Q375*H375</f>
        <v>0.8</v>
      </c>
      <c r="S375" s="68">
        <v>0</v>
      </c>
      <c r="T375" s="69">
        <f>S375*H375</f>
        <v>0</v>
      </c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R375" s="70" t="s">
        <v>122</v>
      </c>
      <c r="AT375" s="70" t="s">
        <v>118</v>
      </c>
      <c r="AU375" s="70" t="s">
        <v>82</v>
      </c>
      <c r="AY375" s="4" t="s">
        <v>116</v>
      </c>
      <c r="BE375" s="71">
        <f>IF(N375="základní",J375,0)</f>
        <v>0</v>
      </c>
      <c r="BF375" s="71">
        <f>IF(N375="snížená",J375,0)</f>
        <v>0</v>
      </c>
      <c r="BG375" s="71">
        <f>IF(N375="zákl. přenesená",J375,0)</f>
        <v>0</v>
      </c>
      <c r="BH375" s="71">
        <f>IF(N375="sníž. přenesená",J375,0)</f>
        <v>0</v>
      </c>
      <c r="BI375" s="71">
        <f>IF(N375="nulová",J375,0)</f>
        <v>0</v>
      </c>
      <c r="BJ375" s="4" t="s">
        <v>80</v>
      </c>
      <c r="BK375" s="71">
        <f>ROUND(I375*H375,2)</f>
        <v>0</v>
      </c>
      <c r="BL375" s="4" t="s">
        <v>122</v>
      </c>
      <c r="BM375" s="70" t="s">
        <v>335</v>
      </c>
    </row>
    <row r="376" spans="2:51" s="72" customFormat="1" ht="12">
      <c r="B376" s="168"/>
      <c r="C376" s="76"/>
      <c r="D376" s="169" t="s">
        <v>124</v>
      </c>
      <c r="E376" s="170" t="s">
        <v>1</v>
      </c>
      <c r="F376" s="171" t="s">
        <v>328</v>
      </c>
      <c r="G376" s="76"/>
      <c r="H376" s="170" t="s">
        <v>1</v>
      </c>
      <c r="I376" s="76"/>
      <c r="J376" s="172"/>
      <c r="L376" s="73"/>
      <c r="M376" s="75"/>
      <c r="N376" s="76"/>
      <c r="O376" s="76"/>
      <c r="P376" s="76"/>
      <c r="Q376" s="76"/>
      <c r="R376" s="76"/>
      <c r="S376" s="76"/>
      <c r="T376" s="77"/>
      <c r="AT376" s="74" t="s">
        <v>124</v>
      </c>
      <c r="AU376" s="74" t="s">
        <v>82</v>
      </c>
      <c r="AV376" s="72" t="s">
        <v>80</v>
      </c>
      <c r="AW376" s="72" t="s">
        <v>29</v>
      </c>
      <c r="AX376" s="72" t="s">
        <v>72</v>
      </c>
      <c r="AY376" s="74" t="s">
        <v>116</v>
      </c>
    </row>
    <row r="377" spans="2:51" s="72" customFormat="1" ht="12">
      <c r="B377" s="168"/>
      <c r="C377" s="76"/>
      <c r="D377" s="169" t="s">
        <v>124</v>
      </c>
      <c r="E377" s="170" t="s">
        <v>1</v>
      </c>
      <c r="F377" s="171" t="s">
        <v>264</v>
      </c>
      <c r="G377" s="76"/>
      <c r="H377" s="170" t="s">
        <v>1</v>
      </c>
      <c r="I377" s="76"/>
      <c r="J377" s="172"/>
      <c r="L377" s="73"/>
      <c r="M377" s="75"/>
      <c r="N377" s="76"/>
      <c r="O377" s="76"/>
      <c r="P377" s="76"/>
      <c r="Q377" s="76"/>
      <c r="R377" s="76"/>
      <c r="S377" s="76"/>
      <c r="T377" s="77"/>
      <c r="AT377" s="74" t="s">
        <v>124</v>
      </c>
      <c r="AU377" s="74" t="s">
        <v>82</v>
      </c>
      <c r="AV377" s="72" t="s">
        <v>80</v>
      </c>
      <c r="AW377" s="72" t="s">
        <v>29</v>
      </c>
      <c r="AX377" s="72" t="s">
        <v>72</v>
      </c>
      <c r="AY377" s="74" t="s">
        <v>116</v>
      </c>
    </row>
    <row r="378" spans="2:51" s="72" customFormat="1" ht="12">
      <c r="B378" s="168"/>
      <c r="C378" s="76"/>
      <c r="D378" s="169" t="s">
        <v>124</v>
      </c>
      <c r="E378" s="170" t="s">
        <v>1</v>
      </c>
      <c r="F378" s="171" t="s">
        <v>265</v>
      </c>
      <c r="G378" s="76"/>
      <c r="H378" s="170" t="s">
        <v>1</v>
      </c>
      <c r="I378" s="76"/>
      <c r="J378" s="172"/>
      <c r="L378" s="73"/>
      <c r="M378" s="75"/>
      <c r="N378" s="76"/>
      <c r="O378" s="76"/>
      <c r="P378" s="76"/>
      <c r="Q378" s="76"/>
      <c r="R378" s="76"/>
      <c r="S378" s="76"/>
      <c r="T378" s="77"/>
      <c r="AT378" s="74" t="s">
        <v>124</v>
      </c>
      <c r="AU378" s="74" t="s">
        <v>82</v>
      </c>
      <c r="AV378" s="72" t="s">
        <v>80</v>
      </c>
      <c r="AW378" s="72" t="s">
        <v>29</v>
      </c>
      <c r="AX378" s="72" t="s">
        <v>72</v>
      </c>
      <c r="AY378" s="74" t="s">
        <v>116</v>
      </c>
    </row>
    <row r="379" spans="2:51" s="72" customFormat="1" ht="12">
      <c r="B379" s="168"/>
      <c r="C379" s="76"/>
      <c r="D379" s="169" t="s">
        <v>124</v>
      </c>
      <c r="E379" s="170" t="s">
        <v>1</v>
      </c>
      <c r="F379" s="171" t="s">
        <v>266</v>
      </c>
      <c r="G379" s="76"/>
      <c r="H379" s="170" t="s">
        <v>1</v>
      </c>
      <c r="I379" s="76"/>
      <c r="J379" s="172"/>
      <c r="L379" s="73"/>
      <c r="M379" s="75"/>
      <c r="N379" s="76"/>
      <c r="O379" s="76"/>
      <c r="P379" s="76"/>
      <c r="Q379" s="76"/>
      <c r="R379" s="76"/>
      <c r="S379" s="76"/>
      <c r="T379" s="77"/>
      <c r="AT379" s="74" t="s">
        <v>124</v>
      </c>
      <c r="AU379" s="74" t="s">
        <v>82</v>
      </c>
      <c r="AV379" s="72" t="s">
        <v>80</v>
      </c>
      <c r="AW379" s="72" t="s">
        <v>29</v>
      </c>
      <c r="AX379" s="72" t="s">
        <v>72</v>
      </c>
      <c r="AY379" s="74" t="s">
        <v>116</v>
      </c>
    </row>
    <row r="380" spans="2:51" s="72" customFormat="1" ht="12">
      <c r="B380" s="168"/>
      <c r="C380" s="76"/>
      <c r="D380" s="169" t="s">
        <v>124</v>
      </c>
      <c r="E380" s="170" t="s">
        <v>1</v>
      </c>
      <c r="F380" s="171" t="s">
        <v>267</v>
      </c>
      <c r="G380" s="76"/>
      <c r="H380" s="170" t="s">
        <v>1</v>
      </c>
      <c r="I380" s="76"/>
      <c r="J380" s="172"/>
      <c r="L380" s="73"/>
      <c r="M380" s="75"/>
      <c r="N380" s="76"/>
      <c r="O380" s="76"/>
      <c r="P380" s="76"/>
      <c r="Q380" s="76"/>
      <c r="R380" s="76"/>
      <c r="S380" s="76"/>
      <c r="T380" s="77"/>
      <c r="AT380" s="74" t="s">
        <v>124</v>
      </c>
      <c r="AU380" s="74" t="s">
        <v>82</v>
      </c>
      <c r="AV380" s="72" t="s">
        <v>80</v>
      </c>
      <c r="AW380" s="72" t="s">
        <v>29</v>
      </c>
      <c r="AX380" s="72" t="s">
        <v>72</v>
      </c>
      <c r="AY380" s="74" t="s">
        <v>116</v>
      </c>
    </row>
    <row r="381" spans="2:51" s="72" customFormat="1" ht="12">
      <c r="B381" s="168"/>
      <c r="C381" s="76"/>
      <c r="D381" s="169" t="s">
        <v>124</v>
      </c>
      <c r="E381" s="170" t="s">
        <v>1</v>
      </c>
      <c r="F381" s="171" t="s">
        <v>290</v>
      </c>
      <c r="G381" s="76"/>
      <c r="H381" s="170" t="s">
        <v>1</v>
      </c>
      <c r="I381" s="76"/>
      <c r="J381" s="172"/>
      <c r="L381" s="73"/>
      <c r="M381" s="75"/>
      <c r="N381" s="76"/>
      <c r="O381" s="76"/>
      <c r="P381" s="76"/>
      <c r="Q381" s="76"/>
      <c r="R381" s="76"/>
      <c r="S381" s="76"/>
      <c r="T381" s="77"/>
      <c r="AT381" s="74" t="s">
        <v>124</v>
      </c>
      <c r="AU381" s="74" t="s">
        <v>82</v>
      </c>
      <c r="AV381" s="72" t="s">
        <v>80</v>
      </c>
      <c r="AW381" s="72" t="s">
        <v>29</v>
      </c>
      <c r="AX381" s="72" t="s">
        <v>72</v>
      </c>
      <c r="AY381" s="74" t="s">
        <v>116</v>
      </c>
    </row>
    <row r="382" spans="2:51" s="72" customFormat="1" ht="12">
      <c r="B382" s="168"/>
      <c r="C382" s="76"/>
      <c r="D382" s="169" t="s">
        <v>124</v>
      </c>
      <c r="E382" s="170" t="s">
        <v>1</v>
      </c>
      <c r="F382" s="171" t="s">
        <v>291</v>
      </c>
      <c r="G382" s="76"/>
      <c r="H382" s="170" t="s">
        <v>1</v>
      </c>
      <c r="I382" s="76"/>
      <c r="J382" s="172"/>
      <c r="L382" s="73"/>
      <c r="M382" s="75"/>
      <c r="N382" s="76"/>
      <c r="O382" s="76"/>
      <c r="P382" s="76"/>
      <c r="Q382" s="76"/>
      <c r="R382" s="76"/>
      <c r="S382" s="76"/>
      <c r="T382" s="77"/>
      <c r="AT382" s="74" t="s">
        <v>124</v>
      </c>
      <c r="AU382" s="74" t="s">
        <v>82</v>
      </c>
      <c r="AV382" s="72" t="s">
        <v>80</v>
      </c>
      <c r="AW382" s="72" t="s">
        <v>29</v>
      </c>
      <c r="AX382" s="72" t="s">
        <v>72</v>
      </c>
      <c r="AY382" s="74" t="s">
        <v>116</v>
      </c>
    </row>
    <row r="383" spans="2:51" s="72" customFormat="1" ht="12">
      <c r="B383" s="168"/>
      <c r="C383" s="76"/>
      <c r="D383" s="169" t="s">
        <v>124</v>
      </c>
      <c r="E383" s="170" t="s">
        <v>1</v>
      </c>
      <c r="F383" s="171" t="s">
        <v>292</v>
      </c>
      <c r="G383" s="76"/>
      <c r="H383" s="170" t="s">
        <v>1</v>
      </c>
      <c r="I383" s="76"/>
      <c r="J383" s="172"/>
      <c r="L383" s="73"/>
      <c r="M383" s="75"/>
      <c r="N383" s="76"/>
      <c r="O383" s="76"/>
      <c r="P383" s="76"/>
      <c r="Q383" s="76"/>
      <c r="R383" s="76"/>
      <c r="S383" s="76"/>
      <c r="T383" s="77"/>
      <c r="AT383" s="74" t="s">
        <v>124</v>
      </c>
      <c r="AU383" s="74" t="s">
        <v>82</v>
      </c>
      <c r="AV383" s="72" t="s">
        <v>80</v>
      </c>
      <c r="AW383" s="72" t="s">
        <v>29</v>
      </c>
      <c r="AX383" s="72" t="s">
        <v>72</v>
      </c>
      <c r="AY383" s="74" t="s">
        <v>116</v>
      </c>
    </row>
    <row r="384" spans="2:51" s="72" customFormat="1" ht="12">
      <c r="B384" s="168"/>
      <c r="C384" s="76"/>
      <c r="D384" s="169" t="s">
        <v>124</v>
      </c>
      <c r="E384" s="170" t="s">
        <v>1</v>
      </c>
      <c r="F384" s="171" t="s">
        <v>293</v>
      </c>
      <c r="G384" s="76"/>
      <c r="H384" s="170" t="s">
        <v>1</v>
      </c>
      <c r="I384" s="76"/>
      <c r="J384" s="172"/>
      <c r="L384" s="73"/>
      <c r="M384" s="75"/>
      <c r="N384" s="76"/>
      <c r="O384" s="76"/>
      <c r="P384" s="76"/>
      <c r="Q384" s="76"/>
      <c r="R384" s="76"/>
      <c r="S384" s="76"/>
      <c r="T384" s="77"/>
      <c r="AT384" s="74" t="s">
        <v>124</v>
      </c>
      <c r="AU384" s="74" t="s">
        <v>82</v>
      </c>
      <c r="AV384" s="72" t="s">
        <v>80</v>
      </c>
      <c r="AW384" s="72" t="s">
        <v>29</v>
      </c>
      <c r="AX384" s="72" t="s">
        <v>72</v>
      </c>
      <c r="AY384" s="74" t="s">
        <v>116</v>
      </c>
    </row>
    <row r="385" spans="2:51" s="72" customFormat="1" ht="12">
      <c r="B385" s="168"/>
      <c r="C385" s="76"/>
      <c r="D385" s="169" t="s">
        <v>124</v>
      </c>
      <c r="E385" s="170" t="s">
        <v>1</v>
      </c>
      <c r="F385" s="171" t="s">
        <v>329</v>
      </c>
      <c r="G385" s="76"/>
      <c r="H385" s="170" t="s">
        <v>1</v>
      </c>
      <c r="I385" s="76"/>
      <c r="J385" s="172"/>
      <c r="L385" s="73"/>
      <c r="M385" s="75"/>
      <c r="N385" s="76"/>
      <c r="O385" s="76"/>
      <c r="P385" s="76"/>
      <c r="Q385" s="76"/>
      <c r="R385" s="76"/>
      <c r="S385" s="76"/>
      <c r="T385" s="77"/>
      <c r="AT385" s="74" t="s">
        <v>124</v>
      </c>
      <c r="AU385" s="74" t="s">
        <v>82</v>
      </c>
      <c r="AV385" s="72" t="s">
        <v>80</v>
      </c>
      <c r="AW385" s="72" t="s">
        <v>29</v>
      </c>
      <c r="AX385" s="72" t="s">
        <v>72</v>
      </c>
      <c r="AY385" s="74" t="s">
        <v>116</v>
      </c>
    </row>
    <row r="386" spans="2:51" s="72" customFormat="1" ht="12">
      <c r="B386" s="168"/>
      <c r="C386" s="76"/>
      <c r="D386" s="169" t="s">
        <v>124</v>
      </c>
      <c r="E386" s="170" t="s">
        <v>1</v>
      </c>
      <c r="F386" s="171" t="s">
        <v>318</v>
      </c>
      <c r="G386" s="76"/>
      <c r="H386" s="170" t="s">
        <v>1</v>
      </c>
      <c r="I386" s="76"/>
      <c r="J386" s="172"/>
      <c r="L386" s="73"/>
      <c r="M386" s="75"/>
      <c r="N386" s="76"/>
      <c r="O386" s="76"/>
      <c r="P386" s="76"/>
      <c r="Q386" s="76"/>
      <c r="R386" s="76"/>
      <c r="S386" s="76"/>
      <c r="T386" s="77"/>
      <c r="AT386" s="74" t="s">
        <v>124</v>
      </c>
      <c r="AU386" s="74" t="s">
        <v>82</v>
      </c>
      <c r="AV386" s="72" t="s">
        <v>80</v>
      </c>
      <c r="AW386" s="72" t="s">
        <v>29</v>
      </c>
      <c r="AX386" s="72" t="s">
        <v>72</v>
      </c>
      <c r="AY386" s="74" t="s">
        <v>116</v>
      </c>
    </row>
    <row r="387" spans="2:51" s="72" customFormat="1" ht="12">
      <c r="B387" s="168"/>
      <c r="C387" s="76"/>
      <c r="D387" s="169" t="s">
        <v>124</v>
      </c>
      <c r="E387" s="170" t="s">
        <v>1</v>
      </c>
      <c r="F387" s="171" t="s">
        <v>336</v>
      </c>
      <c r="G387" s="76"/>
      <c r="H387" s="170" t="s">
        <v>1</v>
      </c>
      <c r="I387" s="76"/>
      <c r="J387" s="172"/>
      <c r="L387" s="73"/>
      <c r="M387" s="75"/>
      <c r="N387" s="76"/>
      <c r="O387" s="76"/>
      <c r="P387" s="76"/>
      <c r="Q387" s="76"/>
      <c r="R387" s="76"/>
      <c r="S387" s="76"/>
      <c r="T387" s="77"/>
      <c r="AT387" s="74" t="s">
        <v>124</v>
      </c>
      <c r="AU387" s="74" t="s">
        <v>82</v>
      </c>
      <c r="AV387" s="72" t="s">
        <v>80</v>
      </c>
      <c r="AW387" s="72" t="s">
        <v>29</v>
      </c>
      <c r="AX387" s="72" t="s">
        <v>72</v>
      </c>
      <c r="AY387" s="74" t="s">
        <v>116</v>
      </c>
    </row>
    <row r="388" spans="2:51" s="72" customFormat="1" ht="12">
      <c r="B388" s="168"/>
      <c r="C388" s="76"/>
      <c r="D388" s="169" t="s">
        <v>124</v>
      </c>
      <c r="E388" s="170" t="s">
        <v>1</v>
      </c>
      <c r="F388" s="171" t="s">
        <v>337</v>
      </c>
      <c r="G388" s="76"/>
      <c r="H388" s="170" t="s">
        <v>1</v>
      </c>
      <c r="I388" s="76"/>
      <c r="J388" s="172"/>
      <c r="L388" s="73"/>
      <c r="M388" s="75"/>
      <c r="N388" s="76"/>
      <c r="O388" s="76"/>
      <c r="P388" s="76"/>
      <c r="Q388" s="76"/>
      <c r="R388" s="76"/>
      <c r="S388" s="76"/>
      <c r="T388" s="77"/>
      <c r="AT388" s="74" t="s">
        <v>124</v>
      </c>
      <c r="AU388" s="74" t="s">
        <v>82</v>
      </c>
      <c r="AV388" s="72" t="s">
        <v>80</v>
      </c>
      <c r="AW388" s="72" t="s">
        <v>29</v>
      </c>
      <c r="AX388" s="72" t="s">
        <v>72</v>
      </c>
      <c r="AY388" s="74" t="s">
        <v>116</v>
      </c>
    </row>
    <row r="389" spans="2:51" s="72" customFormat="1" ht="12">
      <c r="B389" s="168"/>
      <c r="C389" s="76"/>
      <c r="D389" s="169" t="s">
        <v>124</v>
      </c>
      <c r="E389" s="170" t="s">
        <v>1</v>
      </c>
      <c r="F389" s="171" t="s">
        <v>321</v>
      </c>
      <c r="G389" s="76"/>
      <c r="H389" s="170" t="s">
        <v>1</v>
      </c>
      <c r="I389" s="76"/>
      <c r="J389" s="172"/>
      <c r="L389" s="73"/>
      <c r="M389" s="75"/>
      <c r="N389" s="76"/>
      <c r="O389" s="76"/>
      <c r="P389" s="76"/>
      <c r="Q389" s="76"/>
      <c r="R389" s="76"/>
      <c r="S389" s="76"/>
      <c r="T389" s="77"/>
      <c r="AT389" s="74" t="s">
        <v>124</v>
      </c>
      <c r="AU389" s="74" t="s">
        <v>82</v>
      </c>
      <c r="AV389" s="72" t="s">
        <v>80</v>
      </c>
      <c r="AW389" s="72" t="s">
        <v>29</v>
      </c>
      <c r="AX389" s="72" t="s">
        <v>72</v>
      </c>
      <c r="AY389" s="74" t="s">
        <v>116</v>
      </c>
    </row>
    <row r="390" spans="2:51" s="72" customFormat="1" ht="12">
      <c r="B390" s="168"/>
      <c r="C390" s="76"/>
      <c r="D390" s="169" t="s">
        <v>124</v>
      </c>
      <c r="E390" s="170" t="s">
        <v>1</v>
      </c>
      <c r="F390" s="171" t="s">
        <v>330</v>
      </c>
      <c r="G390" s="76"/>
      <c r="H390" s="170" t="s">
        <v>1</v>
      </c>
      <c r="I390" s="76"/>
      <c r="J390" s="172"/>
      <c r="L390" s="73"/>
      <c r="M390" s="75"/>
      <c r="N390" s="76"/>
      <c r="O390" s="76"/>
      <c r="P390" s="76"/>
      <c r="Q390" s="76"/>
      <c r="R390" s="76"/>
      <c r="S390" s="76"/>
      <c r="T390" s="77"/>
      <c r="AT390" s="74" t="s">
        <v>124</v>
      </c>
      <c r="AU390" s="74" t="s">
        <v>82</v>
      </c>
      <c r="AV390" s="72" t="s">
        <v>80</v>
      </c>
      <c r="AW390" s="72" t="s">
        <v>29</v>
      </c>
      <c r="AX390" s="72" t="s">
        <v>72</v>
      </c>
      <c r="AY390" s="74" t="s">
        <v>116</v>
      </c>
    </row>
    <row r="391" spans="2:51" s="72" customFormat="1" ht="12">
      <c r="B391" s="168"/>
      <c r="C391" s="76"/>
      <c r="D391" s="169" t="s">
        <v>124</v>
      </c>
      <c r="E391" s="170" t="s">
        <v>1</v>
      </c>
      <c r="F391" s="171" t="s">
        <v>331</v>
      </c>
      <c r="G391" s="76"/>
      <c r="H391" s="170" t="s">
        <v>1</v>
      </c>
      <c r="I391" s="76"/>
      <c r="J391" s="172"/>
      <c r="L391" s="73"/>
      <c r="M391" s="75"/>
      <c r="N391" s="76"/>
      <c r="O391" s="76"/>
      <c r="P391" s="76"/>
      <c r="Q391" s="76"/>
      <c r="R391" s="76"/>
      <c r="S391" s="76"/>
      <c r="T391" s="77"/>
      <c r="AT391" s="74" t="s">
        <v>124</v>
      </c>
      <c r="AU391" s="74" t="s">
        <v>82</v>
      </c>
      <c r="AV391" s="72" t="s">
        <v>80</v>
      </c>
      <c r="AW391" s="72" t="s">
        <v>29</v>
      </c>
      <c r="AX391" s="72" t="s">
        <v>72</v>
      </c>
      <c r="AY391" s="74" t="s">
        <v>116</v>
      </c>
    </row>
    <row r="392" spans="2:51" s="78" customFormat="1" ht="12">
      <c r="B392" s="173"/>
      <c r="C392" s="82"/>
      <c r="D392" s="169" t="s">
        <v>124</v>
      </c>
      <c r="E392" s="174" t="s">
        <v>1</v>
      </c>
      <c r="F392" s="175" t="s">
        <v>80</v>
      </c>
      <c r="G392" s="82"/>
      <c r="H392" s="176">
        <v>1</v>
      </c>
      <c r="I392" s="82"/>
      <c r="J392" s="177"/>
      <c r="L392" s="79"/>
      <c r="M392" s="81"/>
      <c r="N392" s="82"/>
      <c r="O392" s="82"/>
      <c r="P392" s="82"/>
      <c r="Q392" s="82"/>
      <c r="R392" s="82"/>
      <c r="S392" s="82"/>
      <c r="T392" s="83"/>
      <c r="AT392" s="80" t="s">
        <v>124</v>
      </c>
      <c r="AU392" s="80" t="s">
        <v>82</v>
      </c>
      <c r="AV392" s="78" t="s">
        <v>82</v>
      </c>
      <c r="AW392" s="78" t="s">
        <v>29</v>
      </c>
      <c r="AX392" s="78" t="s">
        <v>80</v>
      </c>
      <c r="AY392" s="80" t="s">
        <v>116</v>
      </c>
    </row>
    <row r="393" spans="1:65" s="11" customFormat="1" ht="33" customHeight="1">
      <c r="A393" s="8"/>
      <c r="B393" s="120"/>
      <c r="C393" s="61" t="s">
        <v>338</v>
      </c>
      <c r="D393" s="61" t="s">
        <v>118</v>
      </c>
      <c r="E393" s="62" t="s">
        <v>339</v>
      </c>
      <c r="F393" s="63" t="s">
        <v>340</v>
      </c>
      <c r="G393" s="64" t="s">
        <v>235</v>
      </c>
      <c r="H393" s="65">
        <v>1</v>
      </c>
      <c r="I393" s="2"/>
      <c r="J393" s="167">
        <f>ROUND(I393*H393,2)</f>
        <v>0</v>
      </c>
      <c r="K393" s="109"/>
      <c r="L393" s="9"/>
      <c r="M393" s="66" t="s">
        <v>1</v>
      </c>
      <c r="N393" s="67" t="s">
        <v>37</v>
      </c>
      <c r="O393" s="68">
        <v>0</v>
      </c>
      <c r="P393" s="68">
        <f>O393*H393</f>
        <v>0</v>
      </c>
      <c r="Q393" s="68">
        <v>0.75</v>
      </c>
      <c r="R393" s="68">
        <f>Q393*H393</f>
        <v>0.75</v>
      </c>
      <c r="S393" s="68">
        <v>0</v>
      </c>
      <c r="T393" s="69">
        <f>S393*H393</f>
        <v>0</v>
      </c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R393" s="70" t="s">
        <v>122</v>
      </c>
      <c r="AT393" s="70" t="s">
        <v>118</v>
      </c>
      <c r="AU393" s="70" t="s">
        <v>82</v>
      </c>
      <c r="AY393" s="4" t="s">
        <v>116</v>
      </c>
      <c r="BE393" s="71">
        <f>IF(N393="základní",J393,0)</f>
        <v>0</v>
      </c>
      <c r="BF393" s="71">
        <f>IF(N393="snížená",J393,0)</f>
        <v>0</v>
      </c>
      <c r="BG393" s="71">
        <f>IF(N393="zákl. přenesená",J393,0)</f>
        <v>0</v>
      </c>
      <c r="BH393" s="71">
        <f>IF(N393="sníž. přenesená",J393,0)</f>
        <v>0</v>
      </c>
      <c r="BI393" s="71">
        <f>IF(N393="nulová",J393,0)</f>
        <v>0</v>
      </c>
      <c r="BJ393" s="4" t="s">
        <v>80</v>
      </c>
      <c r="BK393" s="71">
        <f>ROUND(I393*H393,2)</f>
        <v>0</v>
      </c>
      <c r="BL393" s="4" t="s">
        <v>122</v>
      </c>
      <c r="BM393" s="70" t="s">
        <v>341</v>
      </c>
    </row>
    <row r="394" spans="2:51" s="72" customFormat="1" ht="12">
      <c r="B394" s="168"/>
      <c r="C394" s="76"/>
      <c r="D394" s="169" t="s">
        <v>124</v>
      </c>
      <c r="E394" s="170" t="s">
        <v>1</v>
      </c>
      <c r="F394" s="171" t="s">
        <v>342</v>
      </c>
      <c r="G394" s="76"/>
      <c r="H394" s="170" t="s">
        <v>1</v>
      </c>
      <c r="I394" s="76"/>
      <c r="J394" s="172"/>
      <c r="L394" s="73"/>
      <c r="M394" s="75"/>
      <c r="N394" s="76"/>
      <c r="O394" s="76"/>
      <c r="P394" s="76"/>
      <c r="Q394" s="76"/>
      <c r="R394" s="76"/>
      <c r="S394" s="76"/>
      <c r="T394" s="77"/>
      <c r="AT394" s="74" t="s">
        <v>124</v>
      </c>
      <c r="AU394" s="74" t="s">
        <v>82</v>
      </c>
      <c r="AV394" s="72" t="s">
        <v>80</v>
      </c>
      <c r="AW394" s="72" t="s">
        <v>29</v>
      </c>
      <c r="AX394" s="72" t="s">
        <v>72</v>
      </c>
      <c r="AY394" s="74" t="s">
        <v>116</v>
      </c>
    </row>
    <row r="395" spans="2:51" s="72" customFormat="1" ht="12">
      <c r="B395" s="168"/>
      <c r="C395" s="76"/>
      <c r="D395" s="169" t="s">
        <v>124</v>
      </c>
      <c r="E395" s="170" t="s">
        <v>1</v>
      </c>
      <c r="F395" s="171" t="s">
        <v>264</v>
      </c>
      <c r="G395" s="76"/>
      <c r="H395" s="170" t="s">
        <v>1</v>
      </c>
      <c r="I395" s="76"/>
      <c r="J395" s="172"/>
      <c r="L395" s="73"/>
      <c r="M395" s="75"/>
      <c r="N395" s="76"/>
      <c r="O395" s="76"/>
      <c r="P395" s="76"/>
      <c r="Q395" s="76"/>
      <c r="R395" s="76"/>
      <c r="S395" s="76"/>
      <c r="T395" s="77"/>
      <c r="AT395" s="74" t="s">
        <v>124</v>
      </c>
      <c r="AU395" s="74" t="s">
        <v>82</v>
      </c>
      <c r="AV395" s="72" t="s">
        <v>80</v>
      </c>
      <c r="AW395" s="72" t="s">
        <v>29</v>
      </c>
      <c r="AX395" s="72" t="s">
        <v>72</v>
      </c>
      <c r="AY395" s="74" t="s">
        <v>116</v>
      </c>
    </row>
    <row r="396" spans="2:51" s="72" customFormat="1" ht="12">
      <c r="B396" s="168"/>
      <c r="C396" s="76"/>
      <c r="D396" s="169" t="s">
        <v>124</v>
      </c>
      <c r="E396" s="170" t="s">
        <v>1</v>
      </c>
      <c r="F396" s="171" t="s">
        <v>265</v>
      </c>
      <c r="G396" s="76"/>
      <c r="H396" s="170" t="s">
        <v>1</v>
      </c>
      <c r="I396" s="76"/>
      <c r="J396" s="172"/>
      <c r="L396" s="73"/>
      <c r="M396" s="75"/>
      <c r="N396" s="76"/>
      <c r="O396" s="76"/>
      <c r="P396" s="76"/>
      <c r="Q396" s="76"/>
      <c r="R396" s="76"/>
      <c r="S396" s="76"/>
      <c r="T396" s="77"/>
      <c r="AT396" s="74" t="s">
        <v>124</v>
      </c>
      <c r="AU396" s="74" t="s">
        <v>82</v>
      </c>
      <c r="AV396" s="72" t="s">
        <v>80</v>
      </c>
      <c r="AW396" s="72" t="s">
        <v>29</v>
      </c>
      <c r="AX396" s="72" t="s">
        <v>72</v>
      </c>
      <c r="AY396" s="74" t="s">
        <v>116</v>
      </c>
    </row>
    <row r="397" spans="2:51" s="72" customFormat="1" ht="12">
      <c r="B397" s="168"/>
      <c r="C397" s="76"/>
      <c r="D397" s="169" t="s">
        <v>124</v>
      </c>
      <c r="E397" s="170" t="s">
        <v>1</v>
      </c>
      <c r="F397" s="171" t="s">
        <v>266</v>
      </c>
      <c r="G397" s="76"/>
      <c r="H397" s="170" t="s">
        <v>1</v>
      </c>
      <c r="I397" s="76"/>
      <c r="J397" s="172"/>
      <c r="L397" s="73"/>
      <c r="M397" s="75"/>
      <c r="N397" s="76"/>
      <c r="O397" s="76"/>
      <c r="P397" s="76"/>
      <c r="Q397" s="76"/>
      <c r="R397" s="76"/>
      <c r="S397" s="76"/>
      <c r="T397" s="77"/>
      <c r="AT397" s="74" t="s">
        <v>124</v>
      </c>
      <c r="AU397" s="74" t="s">
        <v>82</v>
      </c>
      <c r="AV397" s="72" t="s">
        <v>80</v>
      </c>
      <c r="AW397" s="72" t="s">
        <v>29</v>
      </c>
      <c r="AX397" s="72" t="s">
        <v>72</v>
      </c>
      <c r="AY397" s="74" t="s">
        <v>116</v>
      </c>
    </row>
    <row r="398" spans="2:51" s="72" customFormat="1" ht="12">
      <c r="B398" s="168"/>
      <c r="C398" s="76"/>
      <c r="D398" s="169" t="s">
        <v>124</v>
      </c>
      <c r="E398" s="170" t="s">
        <v>1</v>
      </c>
      <c r="F398" s="171" t="s">
        <v>267</v>
      </c>
      <c r="G398" s="76"/>
      <c r="H398" s="170" t="s">
        <v>1</v>
      </c>
      <c r="I398" s="76"/>
      <c r="J398" s="172"/>
      <c r="L398" s="73"/>
      <c r="M398" s="75"/>
      <c r="N398" s="76"/>
      <c r="O398" s="76"/>
      <c r="P398" s="76"/>
      <c r="Q398" s="76"/>
      <c r="R398" s="76"/>
      <c r="S398" s="76"/>
      <c r="T398" s="77"/>
      <c r="AT398" s="74" t="s">
        <v>124</v>
      </c>
      <c r="AU398" s="74" t="s">
        <v>82</v>
      </c>
      <c r="AV398" s="72" t="s">
        <v>80</v>
      </c>
      <c r="AW398" s="72" t="s">
        <v>29</v>
      </c>
      <c r="AX398" s="72" t="s">
        <v>72</v>
      </c>
      <c r="AY398" s="74" t="s">
        <v>116</v>
      </c>
    </row>
    <row r="399" spans="2:51" s="72" customFormat="1" ht="12">
      <c r="B399" s="168"/>
      <c r="C399" s="76"/>
      <c r="D399" s="169" t="s">
        <v>124</v>
      </c>
      <c r="E399" s="170" t="s">
        <v>1</v>
      </c>
      <c r="F399" s="171" t="s">
        <v>290</v>
      </c>
      <c r="G399" s="76"/>
      <c r="H399" s="170" t="s">
        <v>1</v>
      </c>
      <c r="I399" s="76"/>
      <c r="J399" s="172"/>
      <c r="L399" s="73"/>
      <c r="M399" s="75"/>
      <c r="N399" s="76"/>
      <c r="O399" s="76"/>
      <c r="P399" s="76"/>
      <c r="Q399" s="76"/>
      <c r="R399" s="76"/>
      <c r="S399" s="76"/>
      <c r="T399" s="77"/>
      <c r="AT399" s="74" t="s">
        <v>124</v>
      </c>
      <c r="AU399" s="74" t="s">
        <v>82</v>
      </c>
      <c r="AV399" s="72" t="s">
        <v>80</v>
      </c>
      <c r="AW399" s="72" t="s">
        <v>29</v>
      </c>
      <c r="AX399" s="72" t="s">
        <v>72</v>
      </c>
      <c r="AY399" s="74" t="s">
        <v>116</v>
      </c>
    </row>
    <row r="400" spans="2:51" s="72" customFormat="1" ht="12">
      <c r="B400" s="168"/>
      <c r="C400" s="76"/>
      <c r="D400" s="169" t="s">
        <v>124</v>
      </c>
      <c r="E400" s="170" t="s">
        <v>1</v>
      </c>
      <c r="F400" s="171" t="s">
        <v>291</v>
      </c>
      <c r="G400" s="76"/>
      <c r="H400" s="170" t="s">
        <v>1</v>
      </c>
      <c r="I400" s="76"/>
      <c r="J400" s="172"/>
      <c r="L400" s="73"/>
      <c r="M400" s="75"/>
      <c r="N400" s="76"/>
      <c r="O400" s="76"/>
      <c r="P400" s="76"/>
      <c r="Q400" s="76"/>
      <c r="R400" s="76"/>
      <c r="S400" s="76"/>
      <c r="T400" s="77"/>
      <c r="AT400" s="74" t="s">
        <v>124</v>
      </c>
      <c r="AU400" s="74" t="s">
        <v>82</v>
      </c>
      <c r="AV400" s="72" t="s">
        <v>80</v>
      </c>
      <c r="AW400" s="72" t="s">
        <v>29</v>
      </c>
      <c r="AX400" s="72" t="s">
        <v>72</v>
      </c>
      <c r="AY400" s="74" t="s">
        <v>116</v>
      </c>
    </row>
    <row r="401" spans="2:51" s="72" customFormat="1" ht="12">
      <c r="B401" s="168"/>
      <c r="C401" s="76"/>
      <c r="D401" s="169" t="s">
        <v>124</v>
      </c>
      <c r="E401" s="170" t="s">
        <v>1</v>
      </c>
      <c r="F401" s="171" t="s">
        <v>292</v>
      </c>
      <c r="G401" s="76"/>
      <c r="H401" s="170" t="s">
        <v>1</v>
      </c>
      <c r="I401" s="76"/>
      <c r="J401" s="172"/>
      <c r="L401" s="73"/>
      <c r="M401" s="75"/>
      <c r="N401" s="76"/>
      <c r="O401" s="76"/>
      <c r="P401" s="76"/>
      <c r="Q401" s="76"/>
      <c r="R401" s="76"/>
      <c r="S401" s="76"/>
      <c r="T401" s="77"/>
      <c r="AT401" s="74" t="s">
        <v>124</v>
      </c>
      <c r="AU401" s="74" t="s">
        <v>82</v>
      </c>
      <c r="AV401" s="72" t="s">
        <v>80</v>
      </c>
      <c r="AW401" s="72" t="s">
        <v>29</v>
      </c>
      <c r="AX401" s="72" t="s">
        <v>72</v>
      </c>
      <c r="AY401" s="74" t="s">
        <v>116</v>
      </c>
    </row>
    <row r="402" spans="2:51" s="72" customFormat="1" ht="12">
      <c r="B402" s="168"/>
      <c r="C402" s="76"/>
      <c r="D402" s="169" t="s">
        <v>124</v>
      </c>
      <c r="E402" s="170" t="s">
        <v>1</v>
      </c>
      <c r="F402" s="171" t="s">
        <v>293</v>
      </c>
      <c r="G402" s="76"/>
      <c r="H402" s="170" t="s">
        <v>1</v>
      </c>
      <c r="I402" s="76"/>
      <c r="J402" s="172"/>
      <c r="L402" s="73"/>
      <c r="M402" s="75"/>
      <c r="N402" s="76"/>
      <c r="O402" s="76"/>
      <c r="P402" s="76"/>
      <c r="Q402" s="76"/>
      <c r="R402" s="76"/>
      <c r="S402" s="76"/>
      <c r="T402" s="77"/>
      <c r="AT402" s="74" t="s">
        <v>124</v>
      </c>
      <c r="AU402" s="74" t="s">
        <v>82</v>
      </c>
      <c r="AV402" s="72" t="s">
        <v>80</v>
      </c>
      <c r="AW402" s="72" t="s">
        <v>29</v>
      </c>
      <c r="AX402" s="72" t="s">
        <v>72</v>
      </c>
      <c r="AY402" s="74" t="s">
        <v>116</v>
      </c>
    </row>
    <row r="403" spans="2:51" s="72" customFormat="1" ht="12">
      <c r="B403" s="168"/>
      <c r="C403" s="76"/>
      <c r="D403" s="169" t="s">
        <v>124</v>
      </c>
      <c r="E403" s="170" t="s">
        <v>1</v>
      </c>
      <c r="F403" s="171" t="s">
        <v>329</v>
      </c>
      <c r="G403" s="76"/>
      <c r="H403" s="170" t="s">
        <v>1</v>
      </c>
      <c r="I403" s="76"/>
      <c r="J403" s="172"/>
      <c r="L403" s="73"/>
      <c r="M403" s="75"/>
      <c r="N403" s="76"/>
      <c r="O403" s="76"/>
      <c r="P403" s="76"/>
      <c r="Q403" s="76"/>
      <c r="R403" s="76"/>
      <c r="S403" s="76"/>
      <c r="T403" s="77"/>
      <c r="AT403" s="74" t="s">
        <v>124</v>
      </c>
      <c r="AU403" s="74" t="s">
        <v>82</v>
      </c>
      <c r="AV403" s="72" t="s">
        <v>80</v>
      </c>
      <c r="AW403" s="72" t="s">
        <v>29</v>
      </c>
      <c r="AX403" s="72" t="s">
        <v>72</v>
      </c>
      <c r="AY403" s="74" t="s">
        <v>116</v>
      </c>
    </row>
    <row r="404" spans="2:51" s="72" customFormat="1" ht="12">
      <c r="B404" s="168"/>
      <c r="C404" s="76"/>
      <c r="D404" s="169" t="s">
        <v>124</v>
      </c>
      <c r="E404" s="170" t="s">
        <v>1</v>
      </c>
      <c r="F404" s="171" t="s">
        <v>318</v>
      </c>
      <c r="G404" s="76"/>
      <c r="H404" s="170" t="s">
        <v>1</v>
      </c>
      <c r="I404" s="76"/>
      <c r="J404" s="172"/>
      <c r="L404" s="73"/>
      <c r="M404" s="75"/>
      <c r="N404" s="76"/>
      <c r="O404" s="76"/>
      <c r="P404" s="76"/>
      <c r="Q404" s="76"/>
      <c r="R404" s="76"/>
      <c r="S404" s="76"/>
      <c r="T404" s="77"/>
      <c r="AT404" s="74" t="s">
        <v>124</v>
      </c>
      <c r="AU404" s="74" t="s">
        <v>82</v>
      </c>
      <c r="AV404" s="72" t="s">
        <v>80</v>
      </c>
      <c r="AW404" s="72" t="s">
        <v>29</v>
      </c>
      <c r="AX404" s="72" t="s">
        <v>72</v>
      </c>
      <c r="AY404" s="74" t="s">
        <v>116</v>
      </c>
    </row>
    <row r="405" spans="2:51" s="72" customFormat="1" ht="12">
      <c r="B405" s="168"/>
      <c r="C405" s="76"/>
      <c r="D405" s="169" t="s">
        <v>124</v>
      </c>
      <c r="E405" s="170" t="s">
        <v>1</v>
      </c>
      <c r="F405" s="171" t="s">
        <v>319</v>
      </c>
      <c r="G405" s="76"/>
      <c r="H405" s="170" t="s">
        <v>1</v>
      </c>
      <c r="I405" s="76"/>
      <c r="J405" s="172"/>
      <c r="L405" s="73"/>
      <c r="M405" s="75"/>
      <c r="N405" s="76"/>
      <c r="O405" s="76"/>
      <c r="P405" s="76"/>
      <c r="Q405" s="76"/>
      <c r="R405" s="76"/>
      <c r="S405" s="76"/>
      <c r="T405" s="77"/>
      <c r="AT405" s="74" t="s">
        <v>124</v>
      </c>
      <c r="AU405" s="74" t="s">
        <v>82</v>
      </c>
      <c r="AV405" s="72" t="s">
        <v>80</v>
      </c>
      <c r="AW405" s="72" t="s">
        <v>29</v>
      </c>
      <c r="AX405" s="72" t="s">
        <v>72</v>
      </c>
      <c r="AY405" s="74" t="s">
        <v>116</v>
      </c>
    </row>
    <row r="406" spans="2:51" s="72" customFormat="1" ht="12">
      <c r="B406" s="168"/>
      <c r="C406" s="76"/>
      <c r="D406" s="169" t="s">
        <v>124</v>
      </c>
      <c r="E406" s="170" t="s">
        <v>1</v>
      </c>
      <c r="F406" s="171" t="s">
        <v>320</v>
      </c>
      <c r="G406" s="76"/>
      <c r="H406" s="170" t="s">
        <v>1</v>
      </c>
      <c r="I406" s="76"/>
      <c r="J406" s="172"/>
      <c r="L406" s="73"/>
      <c r="M406" s="75"/>
      <c r="N406" s="76"/>
      <c r="O406" s="76"/>
      <c r="P406" s="76"/>
      <c r="Q406" s="76"/>
      <c r="R406" s="76"/>
      <c r="S406" s="76"/>
      <c r="T406" s="77"/>
      <c r="AT406" s="74" t="s">
        <v>124</v>
      </c>
      <c r="AU406" s="74" t="s">
        <v>82</v>
      </c>
      <c r="AV406" s="72" t="s">
        <v>80</v>
      </c>
      <c r="AW406" s="72" t="s">
        <v>29</v>
      </c>
      <c r="AX406" s="72" t="s">
        <v>72</v>
      </c>
      <c r="AY406" s="74" t="s">
        <v>116</v>
      </c>
    </row>
    <row r="407" spans="2:51" s="72" customFormat="1" ht="12">
      <c r="B407" s="168"/>
      <c r="C407" s="76"/>
      <c r="D407" s="169" t="s">
        <v>124</v>
      </c>
      <c r="E407" s="170" t="s">
        <v>1</v>
      </c>
      <c r="F407" s="171" t="s">
        <v>321</v>
      </c>
      <c r="G407" s="76"/>
      <c r="H407" s="170" t="s">
        <v>1</v>
      </c>
      <c r="I407" s="76"/>
      <c r="J407" s="172"/>
      <c r="L407" s="73"/>
      <c r="M407" s="75"/>
      <c r="N407" s="76"/>
      <c r="O407" s="76"/>
      <c r="P407" s="76"/>
      <c r="Q407" s="76"/>
      <c r="R407" s="76"/>
      <c r="S407" s="76"/>
      <c r="T407" s="77"/>
      <c r="AT407" s="74" t="s">
        <v>124</v>
      </c>
      <c r="AU407" s="74" t="s">
        <v>82</v>
      </c>
      <c r="AV407" s="72" t="s">
        <v>80</v>
      </c>
      <c r="AW407" s="72" t="s">
        <v>29</v>
      </c>
      <c r="AX407" s="72" t="s">
        <v>72</v>
      </c>
      <c r="AY407" s="74" t="s">
        <v>116</v>
      </c>
    </row>
    <row r="408" spans="2:51" s="72" customFormat="1" ht="12">
      <c r="B408" s="168"/>
      <c r="C408" s="76"/>
      <c r="D408" s="169" t="s">
        <v>124</v>
      </c>
      <c r="E408" s="170" t="s">
        <v>1</v>
      </c>
      <c r="F408" s="171" t="s">
        <v>330</v>
      </c>
      <c r="G408" s="76"/>
      <c r="H408" s="170" t="s">
        <v>1</v>
      </c>
      <c r="I408" s="76"/>
      <c r="J408" s="172"/>
      <c r="L408" s="73"/>
      <c r="M408" s="75"/>
      <c r="N408" s="76"/>
      <c r="O408" s="76"/>
      <c r="P408" s="76"/>
      <c r="Q408" s="76"/>
      <c r="R408" s="76"/>
      <c r="S408" s="76"/>
      <c r="T408" s="77"/>
      <c r="AT408" s="74" t="s">
        <v>124</v>
      </c>
      <c r="AU408" s="74" t="s">
        <v>82</v>
      </c>
      <c r="AV408" s="72" t="s">
        <v>80</v>
      </c>
      <c r="AW408" s="72" t="s">
        <v>29</v>
      </c>
      <c r="AX408" s="72" t="s">
        <v>72</v>
      </c>
      <c r="AY408" s="74" t="s">
        <v>116</v>
      </c>
    </row>
    <row r="409" spans="2:51" s="72" customFormat="1" ht="12">
      <c r="B409" s="168"/>
      <c r="C409" s="76"/>
      <c r="D409" s="169" t="s">
        <v>124</v>
      </c>
      <c r="E409" s="170" t="s">
        <v>1</v>
      </c>
      <c r="F409" s="171" t="s">
        <v>343</v>
      </c>
      <c r="G409" s="76"/>
      <c r="H409" s="170" t="s">
        <v>1</v>
      </c>
      <c r="I409" s="76"/>
      <c r="J409" s="172"/>
      <c r="L409" s="73"/>
      <c r="M409" s="75"/>
      <c r="N409" s="76"/>
      <c r="O409" s="76"/>
      <c r="P409" s="76"/>
      <c r="Q409" s="76"/>
      <c r="R409" s="76"/>
      <c r="S409" s="76"/>
      <c r="T409" s="77"/>
      <c r="AT409" s="74" t="s">
        <v>124</v>
      </c>
      <c r="AU409" s="74" t="s">
        <v>82</v>
      </c>
      <c r="AV409" s="72" t="s">
        <v>80</v>
      </c>
      <c r="AW409" s="72" t="s">
        <v>29</v>
      </c>
      <c r="AX409" s="72" t="s">
        <v>72</v>
      </c>
      <c r="AY409" s="74" t="s">
        <v>116</v>
      </c>
    </row>
    <row r="410" spans="2:51" s="78" customFormat="1" ht="12">
      <c r="B410" s="173"/>
      <c r="C410" s="82"/>
      <c r="D410" s="169" t="s">
        <v>124</v>
      </c>
      <c r="E410" s="174" t="s">
        <v>1</v>
      </c>
      <c r="F410" s="175" t="s">
        <v>80</v>
      </c>
      <c r="G410" s="82"/>
      <c r="H410" s="176">
        <v>1</v>
      </c>
      <c r="I410" s="82"/>
      <c r="J410" s="177"/>
      <c r="L410" s="79"/>
      <c r="M410" s="81"/>
      <c r="N410" s="82"/>
      <c r="O410" s="82"/>
      <c r="P410" s="82"/>
      <c r="Q410" s="82"/>
      <c r="R410" s="82"/>
      <c r="S410" s="82"/>
      <c r="T410" s="83"/>
      <c r="AT410" s="80" t="s">
        <v>124</v>
      </c>
      <c r="AU410" s="80" t="s">
        <v>82</v>
      </c>
      <c r="AV410" s="78" t="s">
        <v>82</v>
      </c>
      <c r="AW410" s="78" t="s">
        <v>29</v>
      </c>
      <c r="AX410" s="78" t="s">
        <v>80</v>
      </c>
      <c r="AY410" s="80" t="s">
        <v>116</v>
      </c>
    </row>
    <row r="411" spans="1:65" s="11" customFormat="1" ht="37.9" customHeight="1">
      <c r="A411" s="8"/>
      <c r="B411" s="120"/>
      <c r="C411" s="61" t="s">
        <v>344</v>
      </c>
      <c r="D411" s="61" t="s">
        <v>118</v>
      </c>
      <c r="E411" s="62" t="s">
        <v>345</v>
      </c>
      <c r="F411" s="63" t="s">
        <v>346</v>
      </c>
      <c r="G411" s="64" t="s">
        <v>235</v>
      </c>
      <c r="H411" s="65">
        <v>1</v>
      </c>
      <c r="I411" s="2"/>
      <c r="J411" s="167">
        <f>ROUND(I411*H411,2)</f>
        <v>0</v>
      </c>
      <c r="K411" s="109"/>
      <c r="L411" s="9"/>
      <c r="M411" s="66" t="s">
        <v>1</v>
      </c>
      <c r="N411" s="67" t="s">
        <v>37</v>
      </c>
      <c r="O411" s="68">
        <v>0</v>
      </c>
      <c r="P411" s="68">
        <f>O411*H411</f>
        <v>0</v>
      </c>
      <c r="Q411" s="68">
        <v>0.8</v>
      </c>
      <c r="R411" s="68">
        <f>Q411*H411</f>
        <v>0.8</v>
      </c>
      <c r="S411" s="68">
        <v>0</v>
      </c>
      <c r="T411" s="69">
        <f>S411*H411</f>
        <v>0</v>
      </c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R411" s="70" t="s">
        <v>122</v>
      </c>
      <c r="AT411" s="70" t="s">
        <v>118</v>
      </c>
      <c r="AU411" s="70" t="s">
        <v>82</v>
      </c>
      <c r="AY411" s="4" t="s">
        <v>116</v>
      </c>
      <c r="BE411" s="71">
        <f>IF(N411="základní",J411,0)</f>
        <v>0</v>
      </c>
      <c r="BF411" s="71">
        <f>IF(N411="snížená",J411,0)</f>
        <v>0</v>
      </c>
      <c r="BG411" s="71">
        <f>IF(N411="zákl. přenesená",J411,0)</f>
        <v>0</v>
      </c>
      <c r="BH411" s="71">
        <f>IF(N411="sníž. přenesená",J411,0)</f>
        <v>0</v>
      </c>
      <c r="BI411" s="71">
        <f>IF(N411="nulová",J411,0)</f>
        <v>0</v>
      </c>
      <c r="BJ411" s="4" t="s">
        <v>80</v>
      </c>
      <c r="BK411" s="71">
        <f>ROUND(I411*H411,2)</f>
        <v>0</v>
      </c>
      <c r="BL411" s="4" t="s">
        <v>122</v>
      </c>
      <c r="BM411" s="70" t="s">
        <v>347</v>
      </c>
    </row>
    <row r="412" spans="2:51" s="72" customFormat="1" ht="12">
      <c r="B412" s="168"/>
      <c r="C412" s="76"/>
      <c r="D412" s="169" t="s">
        <v>124</v>
      </c>
      <c r="E412" s="170" t="s">
        <v>1</v>
      </c>
      <c r="F412" s="171" t="s">
        <v>342</v>
      </c>
      <c r="G412" s="76"/>
      <c r="H412" s="170" t="s">
        <v>1</v>
      </c>
      <c r="I412" s="76"/>
      <c r="J412" s="172"/>
      <c r="L412" s="73"/>
      <c r="M412" s="75"/>
      <c r="N412" s="76"/>
      <c r="O412" s="76"/>
      <c r="P412" s="76"/>
      <c r="Q412" s="76"/>
      <c r="R412" s="76"/>
      <c r="S412" s="76"/>
      <c r="T412" s="77"/>
      <c r="AT412" s="74" t="s">
        <v>124</v>
      </c>
      <c r="AU412" s="74" t="s">
        <v>82</v>
      </c>
      <c r="AV412" s="72" t="s">
        <v>80</v>
      </c>
      <c r="AW412" s="72" t="s">
        <v>29</v>
      </c>
      <c r="AX412" s="72" t="s">
        <v>72</v>
      </c>
      <c r="AY412" s="74" t="s">
        <v>116</v>
      </c>
    </row>
    <row r="413" spans="2:51" s="72" customFormat="1" ht="12">
      <c r="B413" s="168"/>
      <c r="C413" s="76"/>
      <c r="D413" s="169" t="s">
        <v>124</v>
      </c>
      <c r="E413" s="170" t="s">
        <v>1</v>
      </c>
      <c r="F413" s="171" t="s">
        <v>264</v>
      </c>
      <c r="G413" s="76"/>
      <c r="H413" s="170" t="s">
        <v>1</v>
      </c>
      <c r="I413" s="76"/>
      <c r="J413" s="172"/>
      <c r="L413" s="73"/>
      <c r="M413" s="75"/>
      <c r="N413" s="76"/>
      <c r="O413" s="76"/>
      <c r="P413" s="76"/>
      <c r="Q413" s="76"/>
      <c r="R413" s="76"/>
      <c r="S413" s="76"/>
      <c r="T413" s="77"/>
      <c r="AT413" s="74" t="s">
        <v>124</v>
      </c>
      <c r="AU413" s="74" t="s">
        <v>82</v>
      </c>
      <c r="AV413" s="72" t="s">
        <v>80</v>
      </c>
      <c r="AW413" s="72" t="s">
        <v>29</v>
      </c>
      <c r="AX413" s="72" t="s">
        <v>72</v>
      </c>
      <c r="AY413" s="74" t="s">
        <v>116</v>
      </c>
    </row>
    <row r="414" spans="2:51" s="72" customFormat="1" ht="12">
      <c r="B414" s="168"/>
      <c r="C414" s="76"/>
      <c r="D414" s="169" t="s">
        <v>124</v>
      </c>
      <c r="E414" s="170" t="s">
        <v>1</v>
      </c>
      <c r="F414" s="171" t="s">
        <v>265</v>
      </c>
      <c r="G414" s="76"/>
      <c r="H414" s="170" t="s">
        <v>1</v>
      </c>
      <c r="I414" s="76"/>
      <c r="J414" s="172"/>
      <c r="L414" s="73"/>
      <c r="M414" s="75"/>
      <c r="N414" s="76"/>
      <c r="O414" s="76"/>
      <c r="P414" s="76"/>
      <c r="Q414" s="76"/>
      <c r="R414" s="76"/>
      <c r="S414" s="76"/>
      <c r="T414" s="77"/>
      <c r="AT414" s="74" t="s">
        <v>124</v>
      </c>
      <c r="AU414" s="74" t="s">
        <v>82</v>
      </c>
      <c r="AV414" s="72" t="s">
        <v>80</v>
      </c>
      <c r="AW414" s="72" t="s">
        <v>29</v>
      </c>
      <c r="AX414" s="72" t="s">
        <v>72</v>
      </c>
      <c r="AY414" s="74" t="s">
        <v>116</v>
      </c>
    </row>
    <row r="415" spans="2:51" s="72" customFormat="1" ht="12">
      <c r="B415" s="168"/>
      <c r="C415" s="76"/>
      <c r="D415" s="169" t="s">
        <v>124</v>
      </c>
      <c r="E415" s="170" t="s">
        <v>1</v>
      </c>
      <c r="F415" s="171" t="s">
        <v>266</v>
      </c>
      <c r="G415" s="76"/>
      <c r="H415" s="170" t="s">
        <v>1</v>
      </c>
      <c r="I415" s="76"/>
      <c r="J415" s="172"/>
      <c r="L415" s="73"/>
      <c r="M415" s="75"/>
      <c r="N415" s="76"/>
      <c r="O415" s="76"/>
      <c r="P415" s="76"/>
      <c r="Q415" s="76"/>
      <c r="R415" s="76"/>
      <c r="S415" s="76"/>
      <c r="T415" s="77"/>
      <c r="AT415" s="74" t="s">
        <v>124</v>
      </c>
      <c r="AU415" s="74" t="s">
        <v>82</v>
      </c>
      <c r="AV415" s="72" t="s">
        <v>80</v>
      </c>
      <c r="AW415" s="72" t="s">
        <v>29</v>
      </c>
      <c r="AX415" s="72" t="s">
        <v>72</v>
      </c>
      <c r="AY415" s="74" t="s">
        <v>116</v>
      </c>
    </row>
    <row r="416" spans="2:51" s="72" customFormat="1" ht="12">
      <c r="B416" s="168"/>
      <c r="C416" s="76"/>
      <c r="D416" s="169" t="s">
        <v>124</v>
      </c>
      <c r="E416" s="170" t="s">
        <v>1</v>
      </c>
      <c r="F416" s="171" t="s">
        <v>267</v>
      </c>
      <c r="G416" s="76"/>
      <c r="H416" s="170" t="s">
        <v>1</v>
      </c>
      <c r="I416" s="76"/>
      <c r="J416" s="172"/>
      <c r="L416" s="73"/>
      <c r="M416" s="75"/>
      <c r="N416" s="76"/>
      <c r="O416" s="76"/>
      <c r="P416" s="76"/>
      <c r="Q416" s="76"/>
      <c r="R416" s="76"/>
      <c r="S416" s="76"/>
      <c r="T416" s="77"/>
      <c r="AT416" s="74" t="s">
        <v>124</v>
      </c>
      <c r="AU416" s="74" t="s">
        <v>82</v>
      </c>
      <c r="AV416" s="72" t="s">
        <v>80</v>
      </c>
      <c r="AW416" s="72" t="s">
        <v>29</v>
      </c>
      <c r="AX416" s="72" t="s">
        <v>72</v>
      </c>
      <c r="AY416" s="74" t="s">
        <v>116</v>
      </c>
    </row>
    <row r="417" spans="2:51" s="72" customFormat="1" ht="12">
      <c r="B417" s="168"/>
      <c r="C417" s="76"/>
      <c r="D417" s="169" t="s">
        <v>124</v>
      </c>
      <c r="E417" s="170" t="s">
        <v>1</v>
      </c>
      <c r="F417" s="171" t="s">
        <v>290</v>
      </c>
      <c r="G417" s="76"/>
      <c r="H417" s="170" t="s">
        <v>1</v>
      </c>
      <c r="I417" s="76"/>
      <c r="J417" s="172"/>
      <c r="L417" s="73"/>
      <c r="M417" s="75"/>
      <c r="N417" s="76"/>
      <c r="O417" s="76"/>
      <c r="P417" s="76"/>
      <c r="Q417" s="76"/>
      <c r="R417" s="76"/>
      <c r="S417" s="76"/>
      <c r="T417" s="77"/>
      <c r="AT417" s="74" t="s">
        <v>124</v>
      </c>
      <c r="AU417" s="74" t="s">
        <v>82</v>
      </c>
      <c r="AV417" s="72" t="s">
        <v>80</v>
      </c>
      <c r="AW417" s="72" t="s">
        <v>29</v>
      </c>
      <c r="AX417" s="72" t="s">
        <v>72</v>
      </c>
      <c r="AY417" s="74" t="s">
        <v>116</v>
      </c>
    </row>
    <row r="418" spans="2:51" s="72" customFormat="1" ht="12">
      <c r="B418" s="168"/>
      <c r="C418" s="76"/>
      <c r="D418" s="169" t="s">
        <v>124</v>
      </c>
      <c r="E418" s="170" t="s">
        <v>1</v>
      </c>
      <c r="F418" s="171" t="s">
        <v>291</v>
      </c>
      <c r="G418" s="76"/>
      <c r="H418" s="170" t="s">
        <v>1</v>
      </c>
      <c r="I418" s="76"/>
      <c r="J418" s="172"/>
      <c r="L418" s="73"/>
      <c r="M418" s="75"/>
      <c r="N418" s="76"/>
      <c r="O418" s="76"/>
      <c r="P418" s="76"/>
      <c r="Q418" s="76"/>
      <c r="R418" s="76"/>
      <c r="S418" s="76"/>
      <c r="T418" s="77"/>
      <c r="AT418" s="74" t="s">
        <v>124</v>
      </c>
      <c r="AU418" s="74" t="s">
        <v>82</v>
      </c>
      <c r="AV418" s="72" t="s">
        <v>80</v>
      </c>
      <c r="AW418" s="72" t="s">
        <v>29</v>
      </c>
      <c r="AX418" s="72" t="s">
        <v>72</v>
      </c>
      <c r="AY418" s="74" t="s">
        <v>116</v>
      </c>
    </row>
    <row r="419" spans="2:51" s="72" customFormat="1" ht="12">
      <c r="B419" s="168"/>
      <c r="C419" s="76"/>
      <c r="D419" s="169" t="s">
        <v>124</v>
      </c>
      <c r="E419" s="170" t="s">
        <v>1</v>
      </c>
      <c r="F419" s="171" t="s">
        <v>292</v>
      </c>
      <c r="G419" s="76"/>
      <c r="H419" s="170" t="s">
        <v>1</v>
      </c>
      <c r="I419" s="76"/>
      <c r="J419" s="172"/>
      <c r="L419" s="73"/>
      <c r="M419" s="75"/>
      <c r="N419" s="76"/>
      <c r="O419" s="76"/>
      <c r="P419" s="76"/>
      <c r="Q419" s="76"/>
      <c r="R419" s="76"/>
      <c r="S419" s="76"/>
      <c r="T419" s="77"/>
      <c r="AT419" s="74" t="s">
        <v>124</v>
      </c>
      <c r="AU419" s="74" t="s">
        <v>82</v>
      </c>
      <c r="AV419" s="72" t="s">
        <v>80</v>
      </c>
      <c r="AW419" s="72" t="s">
        <v>29</v>
      </c>
      <c r="AX419" s="72" t="s">
        <v>72</v>
      </c>
      <c r="AY419" s="74" t="s">
        <v>116</v>
      </c>
    </row>
    <row r="420" spans="2:51" s="72" customFormat="1" ht="12">
      <c r="B420" s="168"/>
      <c r="C420" s="76"/>
      <c r="D420" s="169" t="s">
        <v>124</v>
      </c>
      <c r="E420" s="170" t="s">
        <v>1</v>
      </c>
      <c r="F420" s="171" t="s">
        <v>293</v>
      </c>
      <c r="G420" s="76"/>
      <c r="H420" s="170" t="s">
        <v>1</v>
      </c>
      <c r="I420" s="76"/>
      <c r="J420" s="172"/>
      <c r="L420" s="73"/>
      <c r="M420" s="75"/>
      <c r="N420" s="76"/>
      <c r="O420" s="76"/>
      <c r="P420" s="76"/>
      <c r="Q420" s="76"/>
      <c r="R420" s="76"/>
      <c r="S420" s="76"/>
      <c r="T420" s="77"/>
      <c r="AT420" s="74" t="s">
        <v>124</v>
      </c>
      <c r="AU420" s="74" t="s">
        <v>82</v>
      </c>
      <c r="AV420" s="72" t="s">
        <v>80</v>
      </c>
      <c r="AW420" s="72" t="s">
        <v>29</v>
      </c>
      <c r="AX420" s="72" t="s">
        <v>72</v>
      </c>
      <c r="AY420" s="74" t="s">
        <v>116</v>
      </c>
    </row>
    <row r="421" spans="2:51" s="72" customFormat="1" ht="12">
      <c r="B421" s="168"/>
      <c r="C421" s="76"/>
      <c r="D421" s="169" t="s">
        <v>124</v>
      </c>
      <c r="E421" s="170" t="s">
        <v>1</v>
      </c>
      <c r="F421" s="171" t="s">
        <v>329</v>
      </c>
      <c r="G421" s="76"/>
      <c r="H421" s="170" t="s">
        <v>1</v>
      </c>
      <c r="I421" s="76"/>
      <c r="J421" s="172"/>
      <c r="L421" s="73"/>
      <c r="M421" s="75"/>
      <c r="N421" s="76"/>
      <c r="O421" s="76"/>
      <c r="P421" s="76"/>
      <c r="Q421" s="76"/>
      <c r="R421" s="76"/>
      <c r="S421" s="76"/>
      <c r="T421" s="77"/>
      <c r="AT421" s="74" t="s">
        <v>124</v>
      </c>
      <c r="AU421" s="74" t="s">
        <v>82</v>
      </c>
      <c r="AV421" s="72" t="s">
        <v>80</v>
      </c>
      <c r="AW421" s="72" t="s">
        <v>29</v>
      </c>
      <c r="AX421" s="72" t="s">
        <v>72</v>
      </c>
      <c r="AY421" s="74" t="s">
        <v>116</v>
      </c>
    </row>
    <row r="422" spans="2:51" s="72" customFormat="1" ht="12">
      <c r="B422" s="168"/>
      <c r="C422" s="76"/>
      <c r="D422" s="169" t="s">
        <v>124</v>
      </c>
      <c r="E422" s="170" t="s">
        <v>1</v>
      </c>
      <c r="F422" s="171" t="s">
        <v>318</v>
      </c>
      <c r="G422" s="76"/>
      <c r="H422" s="170" t="s">
        <v>1</v>
      </c>
      <c r="I422" s="76"/>
      <c r="J422" s="172"/>
      <c r="L422" s="73"/>
      <c r="M422" s="75"/>
      <c r="N422" s="76"/>
      <c r="O422" s="76"/>
      <c r="P422" s="76"/>
      <c r="Q422" s="76"/>
      <c r="R422" s="76"/>
      <c r="S422" s="76"/>
      <c r="T422" s="77"/>
      <c r="AT422" s="74" t="s">
        <v>124</v>
      </c>
      <c r="AU422" s="74" t="s">
        <v>82</v>
      </c>
      <c r="AV422" s="72" t="s">
        <v>80</v>
      </c>
      <c r="AW422" s="72" t="s">
        <v>29</v>
      </c>
      <c r="AX422" s="72" t="s">
        <v>72</v>
      </c>
      <c r="AY422" s="74" t="s">
        <v>116</v>
      </c>
    </row>
    <row r="423" spans="2:51" s="72" customFormat="1" ht="12">
      <c r="B423" s="168"/>
      <c r="C423" s="76"/>
      <c r="D423" s="169" t="s">
        <v>124</v>
      </c>
      <c r="E423" s="170" t="s">
        <v>1</v>
      </c>
      <c r="F423" s="171" t="s">
        <v>336</v>
      </c>
      <c r="G423" s="76"/>
      <c r="H423" s="170" t="s">
        <v>1</v>
      </c>
      <c r="I423" s="76"/>
      <c r="J423" s="172"/>
      <c r="L423" s="73"/>
      <c r="M423" s="75"/>
      <c r="N423" s="76"/>
      <c r="O423" s="76"/>
      <c r="P423" s="76"/>
      <c r="Q423" s="76"/>
      <c r="R423" s="76"/>
      <c r="S423" s="76"/>
      <c r="T423" s="77"/>
      <c r="AT423" s="74" t="s">
        <v>124</v>
      </c>
      <c r="AU423" s="74" t="s">
        <v>82</v>
      </c>
      <c r="AV423" s="72" t="s">
        <v>80</v>
      </c>
      <c r="AW423" s="72" t="s">
        <v>29</v>
      </c>
      <c r="AX423" s="72" t="s">
        <v>72</v>
      </c>
      <c r="AY423" s="74" t="s">
        <v>116</v>
      </c>
    </row>
    <row r="424" spans="2:51" s="72" customFormat="1" ht="12">
      <c r="B424" s="168"/>
      <c r="C424" s="76"/>
      <c r="D424" s="169" t="s">
        <v>124</v>
      </c>
      <c r="E424" s="170" t="s">
        <v>1</v>
      </c>
      <c r="F424" s="171" t="s">
        <v>337</v>
      </c>
      <c r="G424" s="76"/>
      <c r="H424" s="170" t="s">
        <v>1</v>
      </c>
      <c r="I424" s="76"/>
      <c r="J424" s="172"/>
      <c r="L424" s="73"/>
      <c r="M424" s="75"/>
      <c r="N424" s="76"/>
      <c r="O424" s="76"/>
      <c r="P424" s="76"/>
      <c r="Q424" s="76"/>
      <c r="R424" s="76"/>
      <c r="S424" s="76"/>
      <c r="T424" s="77"/>
      <c r="AT424" s="74" t="s">
        <v>124</v>
      </c>
      <c r="AU424" s="74" t="s">
        <v>82</v>
      </c>
      <c r="AV424" s="72" t="s">
        <v>80</v>
      </c>
      <c r="AW424" s="72" t="s">
        <v>29</v>
      </c>
      <c r="AX424" s="72" t="s">
        <v>72</v>
      </c>
      <c r="AY424" s="74" t="s">
        <v>116</v>
      </c>
    </row>
    <row r="425" spans="2:51" s="72" customFormat="1" ht="12">
      <c r="B425" s="168"/>
      <c r="C425" s="76"/>
      <c r="D425" s="169" t="s">
        <v>124</v>
      </c>
      <c r="E425" s="170" t="s">
        <v>1</v>
      </c>
      <c r="F425" s="171" t="s">
        <v>321</v>
      </c>
      <c r="G425" s="76"/>
      <c r="H425" s="170" t="s">
        <v>1</v>
      </c>
      <c r="I425" s="76"/>
      <c r="J425" s="172"/>
      <c r="L425" s="73"/>
      <c r="M425" s="75"/>
      <c r="N425" s="76"/>
      <c r="O425" s="76"/>
      <c r="P425" s="76"/>
      <c r="Q425" s="76"/>
      <c r="R425" s="76"/>
      <c r="S425" s="76"/>
      <c r="T425" s="77"/>
      <c r="AT425" s="74" t="s">
        <v>124</v>
      </c>
      <c r="AU425" s="74" t="s">
        <v>82</v>
      </c>
      <c r="AV425" s="72" t="s">
        <v>80</v>
      </c>
      <c r="AW425" s="72" t="s">
        <v>29</v>
      </c>
      <c r="AX425" s="72" t="s">
        <v>72</v>
      </c>
      <c r="AY425" s="74" t="s">
        <v>116</v>
      </c>
    </row>
    <row r="426" spans="2:51" s="72" customFormat="1" ht="12">
      <c r="B426" s="168"/>
      <c r="C426" s="76"/>
      <c r="D426" s="169" t="s">
        <v>124</v>
      </c>
      <c r="E426" s="170" t="s">
        <v>1</v>
      </c>
      <c r="F426" s="171" t="s">
        <v>330</v>
      </c>
      <c r="G426" s="76"/>
      <c r="H426" s="170" t="s">
        <v>1</v>
      </c>
      <c r="I426" s="76"/>
      <c r="J426" s="172"/>
      <c r="L426" s="73"/>
      <c r="M426" s="75"/>
      <c r="N426" s="76"/>
      <c r="O426" s="76"/>
      <c r="P426" s="76"/>
      <c r="Q426" s="76"/>
      <c r="R426" s="76"/>
      <c r="S426" s="76"/>
      <c r="T426" s="77"/>
      <c r="AT426" s="74" t="s">
        <v>124</v>
      </c>
      <c r="AU426" s="74" t="s">
        <v>82</v>
      </c>
      <c r="AV426" s="72" t="s">
        <v>80</v>
      </c>
      <c r="AW426" s="72" t="s">
        <v>29</v>
      </c>
      <c r="AX426" s="72" t="s">
        <v>72</v>
      </c>
      <c r="AY426" s="74" t="s">
        <v>116</v>
      </c>
    </row>
    <row r="427" spans="2:51" s="72" customFormat="1" ht="12">
      <c r="B427" s="168"/>
      <c r="C427" s="76"/>
      <c r="D427" s="169" t="s">
        <v>124</v>
      </c>
      <c r="E427" s="170" t="s">
        <v>1</v>
      </c>
      <c r="F427" s="171" t="s">
        <v>331</v>
      </c>
      <c r="G427" s="76"/>
      <c r="H427" s="170" t="s">
        <v>1</v>
      </c>
      <c r="I427" s="76"/>
      <c r="J427" s="172"/>
      <c r="L427" s="73"/>
      <c r="M427" s="75"/>
      <c r="N427" s="76"/>
      <c r="O427" s="76"/>
      <c r="P427" s="76"/>
      <c r="Q427" s="76"/>
      <c r="R427" s="76"/>
      <c r="S427" s="76"/>
      <c r="T427" s="77"/>
      <c r="AT427" s="74" t="s">
        <v>124</v>
      </c>
      <c r="AU427" s="74" t="s">
        <v>82</v>
      </c>
      <c r="AV427" s="72" t="s">
        <v>80</v>
      </c>
      <c r="AW427" s="72" t="s">
        <v>29</v>
      </c>
      <c r="AX427" s="72" t="s">
        <v>72</v>
      </c>
      <c r="AY427" s="74" t="s">
        <v>116</v>
      </c>
    </row>
    <row r="428" spans="2:51" s="78" customFormat="1" ht="12">
      <c r="B428" s="173"/>
      <c r="C428" s="82"/>
      <c r="D428" s="169" t="s">
        <v>124</v>
      </c>
      <c r="E428" s="174" t="s">
        <v>1</v>
      </c>
      <c r="F428" s="175" t="s">
        <v>80</v>
      </c>
      <c r="G428" s="82"/>
      <c r="H428" s="176">
        <v>1</v>
      </c>
      <c r="I428" s="82"/>
      <c r="J428" s="177"/>
      <c r="L428" s="79"/>
      <c r="M428" s="81"/>
      <c r="N428" s="82"/>
      <c r="O428" s="82"/>
      <c r="P428" s="82"/>
      <c r="Q428" s="82"/>
      <c r="R428" s="82"/>
      <c r="S428" s="82"/>
      <c r="T428" s="83"/>
      <c r="AT428" s="80" t="s">
        <v>124</v>
      </c>
      <c r="AU428" s="80" t="s">
        <v>82</v>
      </c>
      <c r="AV428" s="78" t="s">
        <v>82</v>
      </c>
      <c r="AW428" s="78" t="s">
        <v>29</v>
      </c>
      <c r="AX428" s="78" t="s">
        <v>80</v>
      </c>
      <c r="AY428" s="80" t="s">
        <v>116</v>
      </c>
    </row>
    <row r="429" spans="1:65" s="11" customFormat="1" ht="24.2" customHeight="1">
      <c r="A429" s="8"/>
      <c r="B429" s="120"/>
      <c r="C429" s="61" t="s">
        <v>348</v>
      </c>
      <c r="D429" s="61" t="s">
        <v>118</v>
      </c>
      <c r="E429" s="62" t="s">
        <v>349</v>
      </c>
      <c r="F429" s="63" t="s">
        <v>350</v>
      </c>
      <c r="G429" s="64" t="s">
        <v>235</v>
      </c>
      <c r="H429" s="65">
        <v>1</v>
      </c>
      <c r="I429" s="2"/>
      <c r="J429" s="167">
        <f>ROUND(I429*H429,2)</f>
        <v>0</v>
      </c>
      <c r="K429" s="109"/>
      <c r="L429" s="9"/>
      <c r="M429" s="66" t="s">
        <v>1</v>
      </c>
      <c r="N429" s="67" t="s">
        <v>37</v>
      </c>
      <c r="O429" s="68">
        <v>0</v>
      </c>
      <c r="P429" s="68">
        <f>O429*H429</f>
        <v>0</v>
      </c>
      <c r="Q429" s="68">
        <v>0.65</v>
      </c>
      <c r="R429" s="68">
        <f>Q429*H429</f>
        <v>0.65</v>
      </c>
      <c r="S429" s="68">
        <v>0</v>
      </c>
      <c r="T429" s="69">
        <f>S429*H429</f>
        <v>0</v>
      </c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R429" s="70" t="s">
        <v>122</v>
      </c>
      <c r="AT429" s="70" t="s">
        <v>118</v>
      </c>
      <c r="AU429" s="70" t="s">
        <v>82</v>
      </c>
      <c r="AY429" s="4" t="s">
        <v>116</v>
      </c>
      <c r="BE429" s="71">
        <f>IF(N429="základní",J429,0)</f>
        <v>0</v>
      </c>
      <c r="BF429" s="71">
        <f>IF(N429="snížená",J429,0)</f>
        <v>0</v>
      </c>
      <c r="BG429" s="71">
        <f>IF(N429="zákl. přenesená",J429,0)</f>
        <v>0</v>
      </c>
      <c r="BH429" s="71">
        <f>IF(N429="sníž. přenesená",J429,0)</f>
        <v>0</v>
      </c>
      <c r="BI429" s="71">
        <f>IF(N429="nulová",J429,0)</f>
        <v>0</v>
      </c>
      <c r="BJ429" s="4" t="s">
        <v>80</v>
      </c>
      <c r="BK429" s="71">
        <f>ROUND(I429*H429,2)</f>
        <v>0</v>
      </c>
      <c r="BL429" s="4" t="s">
        <v>122</v>
      </c>
      <c r="BM429" s="70" t="s">
        <v>351</v>
      </c>
    </row>
    <row r="430" spans="2:51" s="72" customFormat="1" ht="12">
      <c r="B430" s="168"/>
      <c r="C430" s="76"/>
      <c r="D430" s="169" t="s">
        <v>124</v>
      </c>
      <c r="E430" s="170" t="s">
        <v>1</v>
      </c>
      <c r="F430" s="171" t="s">
        <v>352</v>
      </c>
      <c r="G430" s="76"/>
      <c r="H430" s="170" t="s">
        <v>1</v>
      </c>
      <c r="I430" s="76"/>
      <c r="J430" s="172"/>
      <c r="L430" s="73"/>
      <c r="M430" s="75"/>
      <c r="N430" s="76"/>
      <c r="O430" s="76"/>
      <c r="P430" s="76"/>
      <c r="Q430" s="76"/>
      <c r="R430" s="76"/>
      <c r="S430" s="76"/>
      <c r="T430" s="77"/>
      <c r="AT430" s="74" t="s">
        <v>124</v>
      </c>
      <c r="AU430" s="74" t="s">
        <v>82</v>
      </c>
      <c r="AV430" s="72" t="s">
        <v>80</v>
      </c>
      <c r="AW430" s="72" t="s">
        <v>29</v>
      </c>
      <c r="AX430" s="72" t="s">
        <v>72</v>
      </c>
      <c r="AY430" s="74" t="s">
        <v>116</v>
      </c>
    </row>
    <row r="431" spans="2:51" s="72" customFormat="1" ht="12">
      <c r="B431" s="168"/>
      <c r="C431" s="76"/>
      <c r="D431" s="169" t="s">
        <v>124</v>
      </c>
      <c r="E431" s="170" t="s">
        <v>1</v>
      </c>
      <c r="F431" s="171" t="s">
        <v>264</v>
      </c>
      <c r="G431" s="76"/>
      <c r="H431" s="170" t="s">
        <v>1</v>
      </c>
      <c r="I431" s="76"/>
      <c r="J431" s="172"/>
      <c r="L431" s="73"/>
      <c r="M431" s="75"/>
      <c r="N431" s="76"/>
      <c r="O431" s="76"/>
      <c r="P431" s="76"/>
      <c r="Q431" s="76"/>
      <c r="R431" s="76"/>
      <c r="S431" s="76"/>
      <c r="T431" s="77"/>
      <c r="AT431" s="74" t="s">
        <v>124</v>
      </c>
      <c r="AU431" s="74" t="s">
        <v>82</v>
      </c>
      <c r="AV431" s="72" t="s">
        <v>80</v>
      </c>
      <c r="AW431" s="72" t="s">
        <v>29</v>
      </c>
      <c r="AX431" s="72" t="s">
        <v>72</v>
      </c>
      <c r="AY431" s="74" t="s">
        <v>116</v>
      </c>
    </row>
    <row r="432" spans="2:51" s="72" customFormat="1" ht="12">
      <c r="B432" s="168"/>
      <c r="C432" s="76"/>
      <c r="D432" s="169" t="s">
        <v>124</v>
      </c>
      <c r="E432" s="170" t="s">
        <v>1</v>
      </c>
      <c r="F432" s="171" t="s">
        <v>265</v>
      </c>
      <c r="G432" s="76"/>
      <c r="H432" s="170" t="s">
        <v>1</v>
      </c>
      <c r="I432" s="76"/>
      <c r="J432" s="172"/>
      <c r="L432" s="73"/>
      <c r="M432" s="75"/>
      <c r="N432" s="76"/>
      <c r="O432" s="76"/>
      <c r="P432" s="76"/>
      <c r="Q432" s="76"/>
      <c r="R432" s="76"/>
      <c r="S432" s="76"/>
      <c r="T432" s="77"/>
      <c r="AT432" s="74" t="s">
        <v>124</v>
      </c>
      <c r="AU432" s="74" t="s">
        <v>82</v>
      </c>
      <c r="AV432" s="72" t="s">
        <v>80</v>
      </c>
      <c r="AW432" s="72" t="s">
        <v>29</v>
      </c>
      <c r="AX432" s="72" t="s">
        <v>72</v>
      </c>
      <c r="AY432" s="74" t="s">
        <v>116</v>
      </c>
    </row>
    <row r="433" spans="2:51" s="72" customFormat="1" ht="12">
      <c r="B433" s="168"/>
      <c r="C433" s="76"/>
      <c r="D433" s="169" t="s">
        <v>124</v>
      </c>
      <c r="E433" s="170" t="s">
        <v>1</v>
      </c>
      <c r="F433" s="171" t="s">
        <v>266</v>
      </c>
      <c r="G433" s="76"/>
      <c r="H433" s="170" t="s">
        <v>1</v>
      </c>
      <c r="I433" s="76"/>
      <c r="J433" s="172"/>
      <c r="L433" s="73"/>
      <c r="M433" s="75"/>
      <c r="N433" s="76"/>
      <c r="O433" s="76"/>
      <c r="P433" s="76"/>
      <c r="Q433" s="76"/>
      <c r="R433" s="76"/>
      <c r="S433" s="76"/>
      <c r="T433" s="77"/>
      <c r="AT433" s="74" t="s">
        <v>124</v>
      </c>
      <c r="AU433" s="74" t="s">
        <v>82</v>
      </c>
      <c r="AV433" s="72" t="s">
        <v>80</v>
      </c>
      <c r="AW433" s="72" t="s">
        <v>29</v>
      </c>
      <c r="AX433" s="72" t="s">
        <v>72</v>
      </c>
      <c r="AY433" s="74" t="s">
        <v>116</v>
      </c>
    </row>
    <row r="434" spans="2:51" s="72" customFormat="1" ht="12">
      <c r="B434" s="168"/>
      <c r="C434" s="76"/>
      <c r="D434" s="169" t="s">
        <v>124</v>
      </c>
      <c r="E434" s="170" t="s">
        <v>1</v>
      </c>
      <c r="F434" s="171" t="s">
        <v>267</v>
      </c>
      <c r="G434" s="76"/>
      <c r="H434" s="170" t="s">
        <v>1</v>
      </c>
      <c r="I434" s="76"/>
      <c r="J434" s="172"/>
      <c r="L434" s="73"/>
      <c r="M434" s="75"/>
      <c r="N434" s="76"/>
      <c r="O434" s="76"/>
      <c r="P434" s="76"/>
      <c r="Q434" s="76"/>
      <c r="R434" s="76"/>
      <c r="S434" s="76"/>
      <c r="T434" s="77"/>
      <c r="AT434" s="74" t="s">
        <v>124</v>
      </c>
      <c r="AU434" s="74" t="s">
        <v>82</v>
      </c>
      <c r="AV434" s="72" t="s">
        <v>80</v>
      </c>
      <c r="AW434" s="72" t="s">
        <v>29</v>
      </c>
      <c r="AX434" s="72" t="s">
        <v>72</v>
      </c>
      <c r="AY434" s="74" t="s">
        <v>116</v>
      </c>
    </row>
    <row r="435" spans="2:51" s="72" customFormat="1" ht="12">
      <c r="B435" s="168"/>
      <c r="C435" s="76"/>
      <c r="D435" s="169" t="s">
        <v>124</v>
      </c>
      <c r="E435" s="170" t="s">
        <v>1</v>
      </c>
      <c r="F435" s="171" t="s">
        <v>353</v>
      </c>
      <c r="G435" s="76"/>
      <c r="H435" s="170" t="s">
        <v>1</v>
      </c>
      <c r="I435" s="76"/>
      <c r="J435" s="172"/>
      <c r="L435" s="73"/>
      <c r="M435" s="75"/>
      <c r="N435" s="76"/>
      <c r="O435" s="76"/>
      <c r="P435" s="76"/>
      <c r="Q435" s="76"/>
      <c r="R435" s="76"/>
      <c r="S435" s="76"/>
      <c r="T435" s="77"/>
      <c r="AT435" s="74" t="s">
        <v>124</v>
      </c>
      <c r="AU435" s="74" t="s">
        <v>82</v>
      </c>
      <c r="AV435" s="72" t="s">
        <v>80</v>
      </c>
      <c r="AW435" s="72" t="s">
        <v>29</v>
      </c>
      <c r="AX435" s="72" t="s">
        <v>72</v>
      </c>
      <c r="AY435" s="74" t="s">
        <v>116</v>
      </c>
    </row>
    <row r="436" spans="2:51" s="72" customFormat="1" ht="12">
      <c r="B436" s="168"/>
      <c r="C436" s="76"/>
      <c r="D436" s="169" t="s">
        <v>124</v>
      </c>
      <c r="E436" s="170" t="s">
        <v>1</v>
      </c>
      <c r="F436" s="171" t="s">
        <v>354</v>
      </c>
      <c r="G436" s="76"/>
      <c r="H436" s="170" t="s">
        <v>1</v>
      </c>
      <c r="I436" s="76"/>
      <c r="J436" s="172"/>
      <c r="L436" s="73"/>
      <c r="M436" s="75"/>
      <c r="N436" s="76"/>
      <c r="O436" s="76"/>
      <c r="P436" s="76"/>
      <c r="Q436" s="76"/>
      <c r="R436" s="76"/>
      <c r="S436" s="76"/>
      <c r="T436" s="77"/>
      <c r="AT436" s="74" t="s">
        <v>124</v>
      </c>
      <c r="AU436" s="74" t="s">
        <v>82</v>
      </c>
      <c r="AV436" s="72" t="s">
        <v>80</v>
      </c>
      <c r="AW436" s="72" t="s">
        <v>29</v>
      </c>
      <c r="AX436" s="72" t="s">
        <v>72</v>
      </c>
      <c r="AY436" s="74" t="s">
        <v>116</v>
      </c>
    </row>
    <row r="437" spans="2:51" s="72" customFormat="1" ht="12">
      <c r="B437" s="168"/>
      <c r="C437" s="76"/>
      <c r="D437" s="169" t="s">
        <v>124</v>
      </c>
      <c r="E437" s="170" t="s">
        <v>1</v>
      </c>
      <c r="F437" s="171" t="s">
        <v>355</v>
      </c>
      <c r="G437" s="76"/>
      <c r="H437" s="170" t="s">
        <v>1</v>
      </c>
      <c r="I437" s="76"/>
      <c r="J437" s="172"/>
      <c r="L437" s="73"/>
      <c r="M437" s="75"/>
      <c r="N437" s="76"/>
      <c r="O437" s="76"/>
      <c r="P437" s="76"/>
      <c r="Q437" s="76"/>
      <c r="R437" s="76"/>
      <c r="S437" s="76"/>
      <c r="T437" s="77"/>
      <c r="AT437" s="74" t="s">
        <v>124</v>
      </c>
      <c r="AU437" s="74" t="s">
        <v>82</v>
      </c>
      <c r="AV437" s="72" t="s">
        <v>80</v>
      </c>
      <c r="AW437" s="72" t="s">
        <v>29</v>
      </c>
      <c r="AX437" s="72" t="s">
        <v>72</v>
      </c>
      <c r="AY437" s="74" t="s">
        <v>116</v>
      </c>
    </row>
    <row r="438" spans="2:51" s="72" customFormat="1" ht="12">
      <c r="B438" s="168"/>
      <c r="C438" s="76"/>
      <c r="D438" s="169" t="s">
        <v>124</v>
      </c>
      <c r="E438" s="170" t="s">
        <v>1</v>
      </c>
      <c r="F438" s="171" t="s">
        <v>356</v>
      </c>
      <c r="G438" s="76"/>
      <c r="H438" s="170" t="s">
        <v>1</v>
      </c>
      <c r="I438" s="76"/>
      <c r="J438" s="172"/>
      <c r="L438" s="73"/>
      <c r="M438" s="75"/>
      <c r="N438" s="76"/>
      <c r="O438" s="76"/>
      <c r="P438" s="76"/>
      <c r="Q438" s="76"/>
      <c r="R438" s="76"/>
      <c r="S438" s="76"/>
      <c r="T438" s="77"/>
      <c r="AT438" s="74" t="s">
        <v>124</v>
      </c>
      <c r="AU438" s="74" t="s">
        <v>82</v>
      </c>
      <c r="AV438" s="72" t="s">
        <v>80</v>
      </c>
      <c r="AW438" s="72" t="s">
        <v>29</v>
      </c>
      <c r="AX438" s="72" t="s">
        <v>72</v>
      </c>
      <c r="AY438" s="74" t="s">
        <v>116</v>
      </c>
    </row>
    <row r="439" spans="2:51" s="72" customFormat="1" ht="12">
      <c r="B439" s="168"/>
      <c r="C439" s="76"/>
      <c r="D439" s="169" t="s">
        <v>124</v>
      </c>
      <c r="E439" s="170" t="s">
        <v>1</v>
      </c>
      <c r="F439" s="171" t="s">
        <v>357</v>
      </c>
      <c r="G439" s="76"/>
      <c r="H439" s="170" t="s">
        <v>1</v>
      </c>
      <c r="I439" s="76"/>
      <c r="J439" s="172"/>
      <c r="L439" s="73"/>
      <c r="M439" s="75"/>
      <c r="N439" s="76"/>
      <c r="O439" s="76"/>
      <c r="P439" s="76"/>
      <c r="Q439" s="76"/>
      <c r="R439" s="76"/>
      <c r="S439" s="76"/>
      <c r="T439" s="77"/>
      <c r="AT439" s="74" t="s">
        <v>124</v>
      </c>
      <c r="AU439" s="74" t="s">
        <v>82</v>
      </c>
      <c r="AV439" s="72" t="s">
        <v>80</v>
      </c>
      <c r="AW439" s="72" t="s">
        <v>29</v>
      </c>
      <c r="AX439" s="72" t="s">
        <v>72</v>
      </c>
      <c r="AY439" s="74" t="s">
        <v>116</v>
      </c>
    </row>
    <row r="440" spans="2:51" s="72" customFormat="1" ht="12">
      <c r="B440" s="168"/>
      <c r="C440" s="76"/>
      <c r="D440" s="169" t="s">
        <v>124</v>
      </c>
      <c r="E440" s="170" t="s">
        <v>1</v>
      </c>
      <c r="F440" s="171" t="s">
        <v>358</v>
      </c>
      <c r="G440" s="76"/>
      <c r="H440" s="170" t="s">
        <v>1</v>
      </c>
      <c r="I440" s="76"/>
      <c r="J440" s="172"/>
      <c r="L440" s="73"/>
      <c r="M440" s="75"/>
      <c r="N440" s="76"/>
      <c r="O440" s="76"/>
      <c r="P440" s="76"/>
      <c r="Q440" s="76"/>
      <c r="R440" s="76"/>
      <c r="S440" s="76"/>
      <c r="T440" s="77"/>
      <c r="AT440" s="74" t="s">
        <v>124</v>
      </c>
      <c r="AU440" s="74" t="s">
        <v>82</v>
      </c>
      <c r="AV440" s="72" t="s">
        <v>80</v>
      </c>
      <c r="AW440" s="72" t="s">
        <v>29</v>
      </c>
      <c r="AX440" s="72" t="s">
        <v>72</v>
      </c>
      <c r="AY440" s="74" t="s">
        <v>116</v>
      </c>
    </row>
    <row r="441" spans="2:51" s="72" customFormat="1" ht="12">
      <c r="B441" s="168"/>
      <c r="C441" s="76"/>
      <c r="D441" s="169" t="s">
        <v>124</v>
      </c>
      <c r="E441" s="170" t="s">
        <v>1</v>
      </c>
      <c r="F441" s="171" t="s">
        <v>359</v>
      </c>
      <c r="G441" s="76"/>
      <c r="H441" s="170" t="s">
        <v>1</v>
      </c>
      <c r="I441" s="76"/>
      <c r="J441" s="172"/>
      <c r="L441" s="73"/>
      <c r="M441" s="75"/>
      <c r="N441" s="76"/>
      <c r="O441" s="76"/>
      <c r="P441" s="76"/>
      <c r="Q441" s="76"/>
      <c r="R441" s="76"/>
      <c r="S441" s="76"/>
      <c r="T441" s="77"/>
      <c r="AT441" s="74" t="s">
        <v>124</v>
      </c>
      <c r="AU441" s="74" t="s">
        <v>82</v>
      </c>
      <c r="AV441" s="72" t="s">
        <v>80</v>
      </c>
      <c r="AW441" s="72" t="s">
        <v>29</v>
      </c>
      <c r="AX441" s="72" t="s">
        <v>72</v>
      </c>
      <c r="AY441" s="74" t="s">
        <v>116</v>
      </c>
    </row>
    <row r="442" spans="2:51" s="72" customFormat="1" ht="12">
      <c r="B442" s="168"/>
      <c r="C442" s="76"/>
      <c r="D442" s="169" t="s">
        <v>124</v>
      </c>
      <c r="E442" s="170" t="s">
        <v>1</v>
      </c>
      <c r="F442" s="171" t="s">
        <v>360</v>
      </c>
      <c r="G442" s="76"/>
      <c r="H442" s="170" t="s">
        <v>1</v>
      </c>
      <c r="I442" s="76"/>
      <c r="J442" s="172"/>
      <c r="L442" s="73"/>
      <c r="M442" s="75"/>
      <c r="N442" s="76"/>
      <c r="O442" s="76"/>
      <c r="P442" s="76"/>
      <c r="Q442" s="76"/>
      <c r="R442" s="76"/>
      <c r="S442" s="76"/>
      <c r="T442" s="77"/>
      <c r="AT442" s="74" t="s">
        <v>124</v>
      </c>
      <c r="AU442" s="74" t="s">
        <v>82</v>
      </c>
      <c r="AV442" s="72" t="s">
        <v>80</v>
      </c>
      <c r="AW442" s="72" t="s">
        <v>29</v>
      </c>
      <c r="AX442" s="72" t="s">
        <v>72</v>
      </c>
      <c r="AY442" s="74" t="s">
        <v>116</v>
      </c>
    </row>
    <row r="443" spans="2:51" s="72" customFormat="1" ht="12">
      <c r="B443" s="168"/>
      <c r="C443" s="76"/>
      <c r="D443" s="169" t="s">
        <v>124</v>
      </c>
      <c r="E443" s="170" t="s">
        <v>1</v>
      </c>
      <c r="F443" s="171" t="s">
        <v>361</v>
      </c>
      <c r="G443" s="76"/>
      <c r="H443" s="170" t="s">
        <v>1</v>
      </c>
      <c r="I443" s="76"/>
      <c r="J443" s="172"/>
      <c r="L443" s="73"/>
      <c r="M443" s="75"/>
      <c r="N443" s="76"/>
      <c r="O443" s="76"/>
      <c r="P443" s="76"/>
      <c r="Q443" s="76"/>
      <c r="R443" s="76"/>
      <c r="S443" s="76"/>
      <c r="T443" s="77"/>
      <c r="AT443" s="74" t="s">
        <v>124</v>
      </c>
      <c r="AU443" s="74" t="s">
        <v>82</v>
      </c>
      <c r="AV443" s="72" t="s">
        <v>80</v>
      </c>
      <c r="AW443" s="72" t="s">
        <v>29</v>
      </c>
      <c r="AX443" s="72" t="s">
        <v>72</v>
      </c>
      <c r="AY443" s="74" t="s">
        <v>116</v>
      </c>
    </row>
    <row r="444" spans="2:51" s="72" customFormat="1" ht="12">
      <c r="B444" s="168"/>
      <c r="C444" s="76"/>
      <c r="D444" s="169" t="s">
        <v>124</v>
      </c>
      <c r="E444" s="170" t="s">
        <v>1</v>
      </c>
      <c r="F444" s="171" t="s">
        <v>362</v>
      </c>
      <c r="G444" s="76"/>
      <c r="H444" s="170" t="s">
        <v>1</v>
      </c>
      <c r="I444" s="76"/>
      <c r="J444" s="172"/>
      <c r="L444" s="73"/>
      <c r="M444" s="75"/>
      <c r="N444" s="76"/>
      <c r="O444" s="76"/>
      <c r="P444" s="76"/>
      <c r="Q444" s="76"/>
      <c r="R444" s="76"/>
      <c r="S444" s="76"/>
      <c r="T444" s="77"/>
      <c r="AT444" s="74" t="s">
        <v>124</v>
      </c>
      <c r="AU444" s="74" t="s">
        <v>82</v>
      </c>
      <c r="AV444" s="72" t="s">
        <v>80</v>
      </c>
      <c r="AW444" s="72" t="s">
        <v>29</v>
      </c>
      <c r="AX444" s="72" t="s">
        <v>72</v>
      </c>
      <c r="AY444" s="74" t="s">
        <v>116</v>
      </c>
    </row>
    <row r="445" spans="2:51" s="72" customFormat="1" ht="12">
      <c r="B445" s="168"/>
      <c r="C445" s="76"/>
      <c r="D445" s="169" t="s">
        <v>124</v>
      </c>
      <c r="E445" s="170" t="s">
        <v>1</v>
      </c>
      <c r="F445" s="171" t="s">
        <v>363</v>
      </c>
      <c r="G445" s="76"/>
      <c r="H445" s="170" t="s">
        <v>1</v>
      </c>
      <c r="I445" s="76"/>
      <c r="J445" s="172"/>
      <c r="L445" s="73"/>
      <c r="M445" s="75"/>
      <c r="N445" s="76"/>
      <c r="O445" s="76"/>
      <c r="P445" s="76"/>
      <c r="Q445" s="76"/>
      <c r="R445" s="76"/>
      <c r="S445" s="76"/>
      <c r="T445" s="77"/>
      <c r="AT445" s="74" t="s">
        <v>124</v>
      </c>
      <c r="AU445" s="74" t="s">
        <v>82</v>
      </c>
      <c r="AV445" s="72" t="s">
        <v>80</v>
      </c>
      <c r="AW445" s="72" t="s">
        <v>29</v>
      </c>
      <c r="AX445" s="72" t="s">
        <v>72</v>
      </c>
      <c r="AY445" s="74" t="s">
        <v>116</v>
      </c>
    </row>
    <row r="446" spans="2:51" s="78" customFormat="1" ht="12">
      <c r="B446" s="173"/>
      <c r="C446" s="82"/>
      <c r="D446" s="169" t="s">
        <v>124</v>
      </c>
      <c r="E446" s="174" t="s">
        <v>1</v>
      </c>
      <c r="F446" s="175" t="s">
        <v>80</v>
      </c>
      <c r="G446" s="82"/>
      <c r="H446" s="176">
        <v>1</v>
      </c>
      <c r="I446" s="82"/>
      <c r="J446" s="177"/>
      <c r="L446" s="79"/>
      <c r="M446" s="81"/>
      <c r="N446" s="82"/>
      <c r="O446" s="82"/>
      <c r="P446" s="82"/>
      <c r="Q446" s="82"/>
      <c r="R446" s="82"/>
      <c r="S446" s="82"/>
      <c r="T446" s="83"/>
      <c r="AT446" s="80" t="s">
        <v>124</v>
      </c>
      <c r="AU446" s="80" t="s">
        <v>82</v>
      </c>
      <c r="AV446" s="78" t="s">
        <v>82</v>
      </c>
      <c r="AW446" s="78" t="s">
        <v>29</v>
      </c>
      <c r="AX446" s="78" t="s">
        <v>80</v>
      </c>
      <c r="AY446" s="80" t="s">
        <v>116</v>
      </c>
    </row>
    <row r="447" spans="1:65" s="11" customFormat="1" ht="24.2" customHeight="1">
      <c r="A447" s="8"/>
      <c r="B447" s="120"/>
      <c r="C447" s="61" t="s">
        <v>364</v>
      </c>
      <c r="D447" s="61" t="s">
        <v>118</v>
      </c>
      <c r="E447" s="62" t="s">
        <v>365</v>
      </c>
      <c r="F447" s="63" t="s">
        <v>366</v>
      </c>
      <c r="G447" s="64" t="s">
        <v>235</v>
      </c>
      <c r="H447" s="65">
        <v>1</v>
      </c>
      <c r="I447" s="2"/>
      <c r="J447" s="167">
        <f>ROUND(I447*H447,2)</f>
        <v>0</v>
      </c>
      <c r="K447" s="109"/>
      <c r="L447" s="9"/>
      <c r="M447" s="66" t="s">
        <v>1</v>
      </c>
      <c r="N447" s="67" t="s">
        <v>37</v>
      </c>
      <c r="O447" s="68">
        <v>0</v>
      </c>
      <c r="P447" s="68">
        <f>O447*H447</f>
        <v>0</v>
      </c>
      <c r="Q447" s="68">
        <v>1.75</v>
      </c>
      <c r="R447" s="68">
        <f>Q447*H447</f>
        <v>1.75</v>
      </c>
      <c r="S447" s="68">
        <v>0</v>
      </c>
      <c r="T447" s="69">
        <f>S447*H447</f>
        <v>0</v>
      </c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R447" s="70" t="s">
        <v>122</v>
      </c>
      <c r="AT447" s="70" t="s">
        <v>118</v>
      </c>
      <c r="AU447" s="70" t="s">
        <v>82</v>
      </c>
      <c r="AY447" s="4" t="s">
        <v>116</v>
      </c>
      <c r="BE447" s="71">
        <f>IF(N447="základní",J447,0)</f>
        <v>0</v>
      </c>
      <c r="BF447" s="71">
        <f>IF(N447="snížená",J447,0)</f>
        <v>0</v>
      </c>
      <c r="BG447" s="71">
        <f>IF(N447="zákl. přenesená",J447,0)</f>
        <v>0</v>
      </c>
      <c r="BH447" s="71">
        <f>IF(N447="sníž. přenesená",J447,0)</f>
        <v>0</v>
      </c>
      <c r="BI447" s="71">
        <f>IF(N447="nulová",J447,0)</f>
        <v>0</v>
      </c>
      <c r="BJ447" s="4" t="s">
        <v>80</v>
      </c>
      <c r="BK447" s="71">
        <f>ROUND(I447*H447,2)</f>
        <v>0</v>
      </c>
      <c r="BL447" s="4" t="s">
        <v>122</v>
      </c>
      <c r="BM447" s="70" t="s">
        <v>367</v>
      </c>
    </row>
    <row r="448" spans="2:51" s="72" customFormat="1" ht="12">
      <c r="B448" s="168"/>
      <c r="C448" s="76"/>
      <c r="D448" s="169" t="s">
        <v>124</v>
      </c>
      <c r="E448" s="170" t="s">
        <v>1</v>
      </c>
      <c r="F448" s="171" t="s">
        <v>368</v>
      </c>
      <c r="G448" s="76"/>
      <c r="H448" s="170" t="s">
        <v>1</v>
      </c>
      <c r="I448" s="76"/>
      <c r="J448" s="172"/>
      <c r="L448" s="73"/>
      <c r="M448" s="75"/>
      <c r="N448" s="76"/>
      <c r="O448" s="76"/>
      <c r="P448" s="76"/>
      <c r="Q448" s="76"/>
      <c r="R448" s="76"/>
      <c r="S448" s="76"/>
      <c r="T448" s="77"/>
      <c r="AT448" s="74" t="s">
        <v>124</v>
      </c>
      <c r="AU448" s="74" t="s">
        <v>82</v>
      </c>
      <c r="AV448" s="72" t="s">
        <v>80</v>
      </c>
      <c r="AW448" s="72" t="s">
        <v>29</v>
      </c>
      <c r="AX448" s="72" t="s">
        <v>72</v>
      </c>
      <c r="AY448" s="74" t="s">
        <v>116</v>
      </c>
    </row>
    <row r="449" spans="2:51" s="72" customFormat="1" ht="12">
      <c r="B449" s="168"/>
      <c r="C449" s="76"/>
      <c r="D449" s="169" t="s">
        <v>124</v>
      </c>
      <c r="E449" s="170" t="s">
        <v>1</v>
      </c>
      <c r="F449" s="171" t="s">
        <v>369</v>
      </c>
      <c r="G449" s="76"/>
      <c r="H449" s="170" t="s">
        <v>1</v>
      </c>
      <c r="I449" s="76"/>
      <c r="J449" s="172"/>
      <c r="L449" s="73"/>
      <c r="M449" s="75"/>
      <c r="N449" s="76"/>
      <c r="O449" s="76"/>
      <c r="P449" s="76"/>
      <c r="Q449" s="76"/>
      <c r="R449" s="76"/>
      <c r="S449" s="76"/>
      <c r="T449" s="77"/>
      <c r="AT449" s="74" t="s">
        <v>124</v>
      </c>
      <c r="AU449" s="74" t="s">
        <v>82</v>
      </c>
      <c r="AV449" s="72" t="s">
        <v>80</v>
      </c>
      <c r="AW449" s="72" t="s">
        <v>29</v>
      </c>
      <c r="AX449" s="72" t="s">
        <v>72</v>
      </c>
      <c r="AY449" s="74" t="s">
        <v>116</v>
      </c>
    </row>
    <row r="450" spans="2:51" s="72" customFormat="1" ht="12">
      <c r="B450" s="168"/>
      <c r="C450" s="76"/>
      <c r="D450" s="169" t="s">
        <v>124</v>
      </c>
      <c r="E450" s="170" t="s">
        <v>1</v>
      </c>
      <c r="F450" s="171" t="s">
        <v>370</v>
      </c>
      <c r="G450" s="76"/>
      <c r="H450" s="170" t="s">
        <v>1</v>
      </c>
      <c r="I450" s="76"/>
      <c r="J450" s="172"/>
      <c r="L450" s="73"/>
      <c r="M450" s="75"/>
      <c r="N450" s="76"/>
      <c r="O450" s="76"/>
      <c r="P450" s="76"/>
      <c r="Q450" s="76"/>
      <c r="R450" s="76"/>
      <c r="S450" s="76"/>
      <c r="T450" s="77"/>
      <c r="AT450" s="74" t="s">
        <v>124</v>
      </c>
      <c r="AU450" s="74" t="s">
        <v>82</v>
      </c>
      <c r="AV450" s="72" t="s">
        <v>80</v>
      </c>
      <c r="AW450" s="72" t="s">
        <v>29</v>
      </c>
      <c r="AX450" s="72" t="s">
        <v>72</v>
      </c>
      <c r="AY450" s="74" t="s">
        <v>116</v>
      </c>
    </row>
    <row r="451" spans="2:51" s="72" customFormat="1" ht="12">
      <c r="B451" s="168"/>
      <c r="C451" s="76"/>
      <c r="D451" s="169" t="s">
        <v>124</v>
      </c>
      <c r="E451" s="170" t="s">
        <v>1</v>
      </c>
      <c r="F451" s="171" t="s">
        <v>371</v>
      </c>
      <c r="G451" s="76"/>
      <c r="H451" s="170" t="s">
        <v>1</v>
      </c>
      <c r="I451" s="76"/>
      <c r="J451" s="172"/>
      <c r="L451" s="73"/>
      <c r="M451" s="75"/>
      <c r="N451" s="76"/>
      <c r="O451" s="76"/>
      <c r="P451" s="76"/>
      <c r="Q451" s="76"/>
      <c r="R451" s="76"/>
      <c r="S451" s="76"/>
      <c r="T451" s="77"/>
      <c r="AT451" s="74" t="s">
        <v>124</v>
      </c>
      <c r="AU451" s="74" t="s">
        <v>82</v>
      </c>
      <c r="AV451" s="72" t="s">
        <v>80</v>
      </c>
      <c r="AW451" s="72" t="s">
        <v>29</v>
      </c>
      <c r="AX451" s="72" t="s">
        <v>72</v>
      </c>
      <c r="AY451" s="74" t="s">
        <v>116</v>
      </c>
    </row>
    <row r="452" spans="2:51" s="72" customFormat="1" ht="12">
      <c r="B452" s="168"/>
      <c r="C452" s="76"/>
      <c r="D452" s="169" t="s">
        <v>124</v>
      </c>
      <c r="E452" s="170" t="s">
        <v>1</v>
      </c>
      <c r="F452" s="171" t="s">
        <v>372</v>
      </c>
      <c r="G452" s="76"/>
      <c r="H452" s="170" t="s">
        <v>1</v>
      </c>
      <c r="I452" s="76"/>
      <c r="J452" s="172"/>
      <c r="L452" s="73"/>
      <c r="M452" s="75"/>
      <c r="N452" s="76"/>
      <c r="O452" s="76"/>
      <c r="P452" s="76"/>
      <c r="Q452" s="76"/>
      <c r="R452" s="76"/>
      <c r="S452" s="76"/>
      <c r="T452" s="77"/>
      <c r="AT452" s="74" t="s">
        <v>124</v>
      </c>
      <c r="AU452" s="74" t="s">
        <v>82</v>
      </c>
      <c r="AV452" s="72" t="s">
        <v>80</v>
      </c>
      <c r="AW452" s="72" t="s">
        <v>29</v>
      </c>
      <c r="AX452" s="72" t="s">
        <v>72</v>
      </c>
      <c r="AY452" s="74" t="s">
        <v>116</v>
      </c>
    </row>
    <row r="453" spans="2:51" s="72" customFormat="1" ht="12">
      <c r="B453" s="168"/>
      <c r="C453" s="76"/>
      <c r="D453" s="169" t="s">
        <v>124</v>
      </c>
      <c r="E453" s="170" t="s">
        <v>1</v>
      </c>
      <c r="F453" s="171" t="s">
        <v>373</v>
      </c>
      <c r="G453" s="76"/>
      <c r="H453" s="170" t="s">
        <v>1</v>
      </c>
      <c r="I453" s="76"/>
      <c r="J453" s="172"/>
      <c r="L453" s="73"/>
      <c r="M453" s="75"/>
      <c r="N453" s="76"/>
      <c r="O453" s="76"/>
      <c r="P453" s="76"/>
      <c r="Q453" s="76"/>
      <c r="R453" s="76"/>
      <c r="S453" s="76"/>
      <c r="T453" s="77"/>
      <c r="AT453" s="74" t="s">
        <v>124</v>
      </c>
      <c r="AU453" s="74" t="s">
        <v>82</v>
      </c>
      <c r="AV453" s="72" t="s">
        <v>80</v>
      </c>
      <c r="AW453" s="72" t="s">
        <v>29</v>
      </c>
      <c r="AX453" s="72" t="s">
        <v>72</v>
      </c>
      <c r="AY453" s="74" t="s">
        <v>116</v>
      </c>
    </row>
    <row r="454" spans="2:51" s="72" customFormat="1" ht="12">
      <c r="B454" s="168"/>
      <c r="C454" s="76"/>
      <c r="D454" s="169" t="s">
        <v>124</v>
      </c>
      <c r="E454" s="170" t="s">
        <v>1</v>
      </c>
      <c r="F454" s="171" t="s">
        <v>374</v>
      </c>
      <c r="G454" s="76"/>
      <c r="H454" s="170" t="s">
        <v>1</v>
      </c>
      <c r="I454" s="76"/>
      <c r="J454" s="172"/>
      <c r="L454" s="73"/>
      <c r="M454" s="75"/>
      <c r="N454" s="76"/>
      <c r="O454" s="76"/>
      <c r="P454" s="76"/>
      <c r="Q454" s="76"/>
      <c r="R454" s="76"/>
      <c r="S454" s="76"/>
      <c r="T454" s="77"/>
      <c r="AT454" s="74" t="s">
        <v>124</v>
      </c>
      <c r="AU454" s="74" t="s">
        <v>82</v>
      </c>
      <c r="AV454" s="72" t="s">
        <v>80</v>
      </c>
      <c r="AW454" s="72" t="s">
        <v>29</v>
      </c>
      <c r="AX454" s="72" t="s">
        <v>72</v>
      </c>
      <c r="AY454" s="74" t="s">
        <v>116</v>
      </c>
    </row>
    <row r="455" spans="2:51" s="72" customFormat="1" ht="12">
      <c r="B455" s="168"/>
      <c r="C455" s="76"/>
      <c r="D455" s="169" t="s">
        <v>124</v>
      </c>
      <c r="E455" s="170" t="s">
        <v>1</v>
      </c>
      <c r="F455" s="171" t="s">
        <v>375</v>
      </c>
      <c r="G455" s="76"/>
      <c r="H455" s="170" t="s">
        <v>1</v>
      </c>
      <c r="I455" s="76"/>
      <c r="J455" s="172"/>
      <c r="L455" s="73"/>
      <c r="M455" s="75"/>
      <c r="N455" s="76"/>
      <c r="O455" s="76"/>
      <c r="P455" s="76"/>
      <c r="Q455" s="76"/>
      <c r="R455" s="76"/>
      <c r="S455" s="76"/>
      <c r="T455" s="77"/>
      <c r="AT455" s="74" t="s">
        <v>124</v>
      </c>
      <c r="AU455" s="74" t="s">
        <v>82</v>
      </c>
      <c r="AV455" s="72" t="s">
        <v>80</v>
      </c>
      <c r="AW455" s="72" t="s">
        <v>29</v>
      </c>
      <c r="AX455" s="72" t="s">
        <v>72</v>
      </c>
      <c r="AY455" s="74" t="s">
        <v>116</v>
      </c>
    </row>
    <row r="456" spans="2:51" s="72" customFormat="1" ht="12">
      <c r="B456" s="168"/>
      <c r="C456" s="76"/>
      <c r="D456" s="169" t="s">
        <v>124</v>
      </c>
      <c r="E456" s="170" t="s">
        <v>1</v>
      </c>
      <c r="F456" s="171" t="s">
        <v>376</v>
      </c>
      <c r="G456" s="76"/>
      <c r="H456" s="170" t="s">
        <v>1</v>
      </c>
      <c r="I456" s="76"/>
      <c r="J456" s="172"/>
      <c r="L456" s="73"/>
      <c r="M456" s="75"/>
      <c r="N456" s="76"/>
      <c r="O456" s="76"/>
      <c r="P456" s="76"/>
      <c r="Q456" s="76"/>
      <c r="R456" s="76"/>
      <c r="S456" s="76"/>
      <c r="T456" s="77"/>
      <c r="AT456" s="74" t="s">
        <v>124</v>
      </c>
      <c r="AU456" s="74" t="s">
        <v>82</v>
      </c>
      <c r="AV456" s="72" t="s">
        <v>80</v>
      </c>
      <c r="AW456" s="72" t="s">
        <v>29</v>
      </c>
      <c r="AX456" s="72" t="s">
        <v>72</v>
      </c>
      <c r="AY456" s="74" t="s">
        <v>116</v>
      </c>
    </row>
    <row r="457" spans="2:51" s="72" customFormat="1" ht="12">
      <c r="B457" s="168"/>
      <c r="C457" s="76"/>
      <c r="D457" s="169" t="s">
        <v>124</v>
      </c>
      <c r="E457" s="170" t="s">
        <v>1</v>
      </c>
      <c r="F457" s="171" t="s">
        <v>377</v>
      </c>
      <c r="G457" s="76"/>
      <c r="H457" s="170" t="s">
        <v>1</v>
      </c>
      <c r="I457" s="76"/>
      <c r="J457" s="172"/>
      <c r="L457" s="73"/>
      <c r="M457" s="75"/>
      <c r="N457" s="76"/>
      <c r="O457" s="76"/>
      <c r="P457" s="76"/>
      <c r="Q457" s="76"/>
      <c r="R457" s="76"/>
      <c r="S457" s="76"/>
      <c r="T457" s="77"/>
      <c r="AT457" s="74" t="s">
        <v>124</v>
      </c>
      <c r="AU457" s="74" t="s">
        <v>82</v>
      </c>
      <c r="AV457" s="72" t="s">
        <v>80</v>
      </c>
      <c r="AW457" s="72" t="s">
        <v>29</v>
      </c>
      <c r="AX457" s="72" t="s">
        <v>72</v>
      </c>
      <c r="AY457" s="74" t="s">
        <v>116</v>
      </c>
    </row>
    <row r="458" spans="2:51" s="72" customFormat="1" ht="12">
      <c r="B458" s="168"/>
      <c r="C458" s="76"/>
      <c r="D458" s="169" t="s">
        <v>124</v>
      </c>
      <c r="E458" s="170" t="s">
        <v>1</v>
      </c>
      <c r="F458" s="171" t="s">
        <v>378</v>
      </c>
      <c r="G458" s="76"/>
      <c r="H458" s="170" t="s">
        <v>1</v>
      </c>
      <c r="I458" s="76"/>
      <c r="J458" s="172"/>
      <c r="L458" s="73"/>
      <c r="M458" s="75"/>
      <c r="N458" s="76"/>
      <c r="O458" s="76"/>
      <c r="P458" s="76"/>
      <c r="Q458" s="76"/>
      <c r="R458" s="76"/>
      <c r="S458" s="76"/>
      <c r="T458" s="77"/>
      <c r="AT458" s="74" t="s">
        <v>124</v>
      </c>
      <c r="AU458" s="74" t="s">
        <v>82</v>
      </c>
      <c r="AV458" s="72" t="s">
        <v>80</v>
      </c>
      <c r="AW458" s="72" t="s">
        <v>29</v>
      </c>
      <c r="AX458" s="72" t="s">
        <v>72</v>
      </c>
      <c r="AY458" s="74" t="s">
        <v>116</v>
      </c>
    </row>
    <row r="459" spans="2:51" s="72" customFormat="1" ht="12">
      <c r="B459" s="168"/>
      <c r="C459" s="76"/>
      <c r="D459" s="169" t="s">
        <v>124</v>
      </c>
      <c r="E459" s="170" t="s">
        <v>1</v>
      </c>
      <c r="F459" s="171" t="s">
        <v>295</v>
      </c>
      <c r="G459" s="76"/>
      <c r="H459" s="170" t="s">
        <v>1</v>
      </c>
      <c r="I459" s="76"/>
      <c r="J459" s="172"/>
      <c r="L459" s="73"/>
      <c r="M459" s="75"/>
      <c r="N459" s="76"/>
      <c r="O459" s="76"/>
      <c r="P459" s="76"/>
      <c r="Q459" s="76"/>
      <c r="R459" s="76"/>
      <c r="S459" s="76"/>
      <c r="T459" s="77"/>
      <c r="AT459" s="74" t="s">
        <v>124</v>
      </c>
      <c r="AU459" s="74" t="s">
        <v>82</v>
      </c>
      <c r="AV459" s="72" t="s">
        <v>80</v>
      </c>
      <c r="AW459" s="72" t="s">
        <v>29</v>
      </c>
      <c r="AX459" s="72" t="s">
        <v>72</v>
      </c>
      <c r="AY459" s="74" t="s">
        <v>116</v>
      </c>
    </row>
    <row r="460" spans="2:51" s="72" customFormat="1" ht="12">
      <c r="B460" s="168"/>
      <c r="C460" s="76"/>
      <c r="D460" s="169" t="s">
        <v>124</v>
      </c>
      <c r="E460" s="170" t="s">
        <v>1</v>
      </c>
      <c r="F460" s="171" t="s">
        <v>296</v>
      </c>
      <c r="G460" s="76"/>
      <c r="H460" s="170" t="s">
        <v>1</v>
      </c>
      <c r="I460" s="76"/>
      <c r="J460" s="172"/>
      <c r="L460" s="73"/>
      <c r="M460" s="75"/>
      <c r="N460" s="76"/>
      <c r="O460" s="76"/>
      <c r="P460" s="76"/>
      <c r="Q460" s="76"/>
      <c r="R460" s="76"/>
      <c r="S460" s="76"/>
      <c r="T460" s="77"/>
      <c r="AT460" s="74" t="s">
        <v>124</v>
      </c>
      <c r="AU460" s="74" t="s">
        <v>82</v>
      </c>
      <c r="AV460" s="72" t="s">
        <v>80</v>
      </c>
      <c r="AW460" s="72" t="s">
        <v>29</v>
      </c>
      <c r="AX460" s="72" t="s">
        <v>72</v>
      </c>
      <c r="AY460" s="74" t="s">
        <v>116</v>
      </c>
    </row>
    <row r="461" spans="2:51" s="72" customFormat="1" ht="12">
      <c r="B461" s="168"/>
      <c r="C461" s="76"/>
      <c r="D461" s="169" t="s">
        <v>124</v>
      </c>
      <c r="E461" s="170" t="s">
        <v>1</v>
      </c>
      <c r="F461" s="171" t="s">
        <v>297</v>
      </c>
      <c r="G461" s="76"/>
      <c r="H461" s="170" t="s">
        <v>1</v>
      </c>
      <c r="I461" s="76"/>
      <c r="J461" s="172"/>
      <c r="L461" s="73"/>
      <c r="M461" s="75"/>
      <c r="N461" s="76"/>
      <c r="O461" s="76"/>
      <c r="P461" s="76"/>
      <c r="Q461" s="76"/>
      <c r="R461" s="76"/>
      <c r="S461" s="76"/>
      <c r="T461" s="77"/>
      <c r="AT461" s="74" t="s">
        <v>124</v>
      </c>
      <c r="AU461" s="74" t="s">
        <v>82</v>
      </c>
      <c r="AV461" s="72" t="s">
        <v>80</v>
      </c>
      <c r="AW461" s="72" t="s">
        <v>29</v>
      </c>
      <c r="AX461" s="72" t="s">
        <v>72</v>
      </c>
      <c r="AY461" s="74" t="s">
        <v>116</v>
      </c>
    </row>
    <row r="462" spans="2:51" s="72" customFormat="1" ht="12">
      <c r="B462" s="168"/>
      <c r="C462" s="76"/>
      <c r="D462" s="169" t="s">
        <v>124</v>
      </c>
      <c r="E462" s="170" t="s">
        <v>1</v>
      </c>
      <c r="F462" s="171" t="s">
        <v>379</v>
      </c>
      <c r="G462" s="76"/>
      <c r="H462" s="170" t="s">
        <v>1</v>
      </c>
      <c r="I462" s="76"/>
      <c r="J462" s="172"/>
      <c r="L462" s="73"/>
      <c r="M462" s="75"/>
      <c r="N462" s="76"/>
      <c r="O462" s="76"/>
      <c r="P462" s="76"/>
      <c r="Q462" s="76"/>
      <c r="R462" s="76"/>
      <c r="S462" s="76"/>
      <c r="T462" s="77"/>
      <c r="AT462" s="74" t="s">
        <v>124</v>
      </c>
      <c r="AU462" s="74" t="s">
        <v>82</v>
      </c>
      <c r="AV462" s="72" t="s">
        <v>80</v>
      </c>
      <c r="AW462" s="72" t="s">
        <v>29</v>
      </c>
      <c r="AX462" s="72" t="s">
        <v>72</v>
      </c>
      <c r="AY462" s="74" t="s">
        <v>116</v>
      </c>
    </row>
    <row r="463" spans="2:51" s="72" customFormat="1" ht="12">
      <c r="B463" s="168"/>
      <c r="C463" s="76"/>
      <c r="D463" s="169" t="s">
        <v>124</v>
      </c>
      <c r="E463" s="170" t="s">
        <v>1</v>
      </c>
      <c r="F463" s="171" t="s">
        <v>363</v>
      </c>
      <c r="G463" s="76"/>
      <c r="H463" s="170" t="s">
        <v>1</v>
      </c>
      <c r="I463" s="76"/>
      <c r="J463" s="172"/>
      <c r="L463" s="73"/>
      <c r="M463" s="75"/>
      <c r="N463" s="76"/>
      <c r="O463" s="76"/>
      <c r="P463" s="76"/>
      <c r="Q463" s="76"/>
      <c r="R463" s="76"/>
      <c r="S463" s="76"/>
      <c r="T463" s="77"/>
      <c r="AT463" s="74" t="s">
        <v>124</v>
      </c>
      <c r="AU463" s="74" t="s">
        <v>82</v>
      </c>
      <c r="AV463" s="72" t="s">
        <v>80</v>
      </c>
      <c r="AW463" s="72" t="s">
        <v>29</v>
      </c>
      <c r="AX463" s="72" t="s">
        <v>72</v>
      </c>
      <c r="AY463" s="74" t="s">
        <v>116</v>
      </c>
    </row>
    <row r="464" spans="2:51" s="78" customFormat="1" ht="12">
      <c r="B464" s="173"/>
      <c r="C464" s="82"/>
      <c r="D464" s="169" t="s">
        <v>124</v>
      </c>
      <c r="E464" s="174" t="s">
        <v>1</v>
      </c>
      <c r="F464" s="175" t="s">
        <v>80</v>
      </c>
      <c r="G464" s="82"/>
      <c r="H464" s="176">
        <v>1</v>
      </c>
      <c r="I464" s="82"/>
      <c r="J464" s="177"/>
      <c r="L464" s="79"/>
      <c r="M464" s="81"/>
      <c r="N464" s="82"/>
      <c r="O464" s="82"/>
      <c r="P464" s="82"/>
      <c r="Q464" s="82"/>
      <c r="R464" s="82"/>
      <c r="S464" s="82"/>
      <c r="T464" s="83"/>
      <c r="AT464" s="80" t="s">
        <v>124</v>
      </c>
      <c r="AU464" s="80" t="s">
        <v>82</v>
      </c>
      <c r="AV464" s="78" t="s">
        <v>82</v>
      </c>
      <c r="AW464" s="78" t="s">
        <v>29</v>
      </c>
      <c r="AX464" s="78" t="s">
        <v>80</v>
      </c>
      <c r="AY464" s="80" t="s">
        <v>116</v>
      </c>
    </row>
    <row r="465" spans="1:65" s="11" customFormat="1" ht="24.2" customHeight="1">
      <c r="A465" s="8"/>
      <c r="B465" s="120"/>
      <c r="C465" s="61" t="s">
        <v>380</v>
      </c>
      <c r="D465" s="61" t="s">
        <v>118</v>
      </c>
      <c r="E465" s="62" t="s">
        <v>381</v>
      </c>
      <c r="F465" s="63" t="s">
        <v>382</v>
      </c>
      <c r="G465" s="64" t="s">
        <v>235</v>
      </c>
      <c r="H465" s="65">
        <v>213</v>
      </c>
      <c r="I465" s="2"/>
      <c r="J465" s="167">
        <f>ROUND(I465*H465,2)</f>
        <v>0</v>
      </c>
      <c r="K465" s="109"/>
      <c r="L465" s="9"/>
      <c r="M465" s="66" t="s">
        <v>1</v>
      </c>
      <c r="N465" s="67" t="s">
        <v>37</v>
      </c>
      <c r="O465" s="68">
        <v>0.104</v>
      </c>
      <c r="P465" s="68">
        <f>O465*H465</f>
        <v>22.151999999999997</v>
      </c>
      <c r="Q465" s="68">
        <v>1E-05</v>
      </c>
      <c r="R465" s="68">
        <f>Q465*H465</f>
        <v>0.0021300000000000004</v>
      </c>
      <c r="S465" s="68">
        <v>0</v>
      </c>
      <c r="T465" s="69">
        <f>S465*H465</f>
        <v>0</v>
      </c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R465" s="70" t="s">
        <v>122</v>
      </c>
      <c r="AT465" s="70" t="s">
        <v>118</v>
      </c>
      <c r="AU465" s="70" t="s">
        <v>82</v>
      </c>
      <c r="AY465" s="4" t="s">
        <v>116</v>
      </c>
      <c r="BE465" s="71">
        <f>IF(N465="základní",J465,0)</f>
        <v>0</v>
      </c>
      <c r="BF465" s="71">
        <f>IF(N465="snížená",J465,0)</f>
        <v>0</v>
      </c>
      <c r="BG465" s="71">
        <f>IF(N465="zákl. přenesená",J465,0)</f>
        <v>0</v>
      </c>
      <c r="BH465" s="71">
        <f>IF(N465="sníž. přenesená",J465,0)</f>
        <v>0</v>
      </c>
      <c r="BI465" s="71">
        <f>IF(N465="nulová",J465,0)</f>
        <v>0</v>
      </c>
      <c r="BJ465" s="4" t="s">
        <v>80</v>
      </c>
      <c r="BK465" s="71">
        <f>ROUND(I465*H465,2)</f>
        <v>0</v>
      </c>
      <c r="BL465" s="4" t="s">
        <v>122</v>
      </c>
      <c r="BM465" s="70" t="s">
        <v>383</v>
      </c>
    </row>
    <row r="466" spans="2:51" s="72" customFormat="1" ht="12">
      <c r="B466" s="168"/>
      <c r="C466" s="76"/>
      <c r="D466" s="169" t="s">
        <v>124</v>
      </c>
      <c r="E466" s="170" t="s">
        <v>1</v>
      </c>
      <c r="F466" s="171" t="s">
        <v>168</v>
      </c>
      <c r="G466" s="76"/>
      <c r="H466" s="170" t="s">
        <v>1</v>
      </c>
      <c r="I466" s="76"/>
      <c r="J466" s="172"/>
      <c r="L466" s="73"/>
      <c r="M466" s="75"/>
      <c r="N466" s="76"/>
      <c r="O466" s="76"/>
      <c r="P466" s="76"/>
      <c r="Q466" s="76"/>
      <c r="R466" s="76"/>
      <c r="S466" s="76"/>
      <c r="T466" s="77"/>
      <c r="AT466" s="74" t="s">
        <v>124</v>
      </c>
      <c r="AU466" s="74" t="s">
        <v>82</v>
      </c>
      <c r="AV466" s="72" t="s">
        <v>80</v>
      </c>
      <c r="AW466" s="72" t="s">
        <v>29</v>
      </c>
      <c r="AX466" s="72" t="s">
        <v>72</v>
      </c>
      <c r="AY466" s="74" t="s">
        <v>116</v>
      </c>
    </row>
    <row r="467" spans="2:51" s="78" customFormat="1" ht="12">
      <c r="B467" s="173"/>
      <c r="C467" s="82"/>
      <c r="D467" s="169" t="s">
        <v>124</v>
      </c>
      <c r="E467" s="174" t="s">
        <v>1</v>
      </c>
      <c r="F467" s="175" t="s">
        <v>384</v>
      </c>
      <c r="G467" s="82"/>
      <c r="H467" s="176">
        <v>16</v>
      </c>
      <c r="I467" s="82"/>
      <c r="J467" s="177"/>
      <c r="L467" s="79"/>
      <c r="M467" s="81"/>
      <c r="N467" s="82"/>
      <c r="O467" s="82"/>
      <c r="P467" s="82"/>
      <c r="Q467" s="82"/>
      <c r="R467" s="82"/>
      <c r="S467" s="82"/>
      <c r="T467" s="83"/>
      <c r="AT467" s="80" t="s">
        <v>124</v>
      </c>
      <c r="AU467" s="80" t="s">
        <v>82</v>
      </c>
      <c r="AV467" s="78" t="s">
        <v>82</v>
      </c>
      <c r="AW467" s="78" t="s">
        <v>29</v>
      </c>
      <c r="AX467" s="78" t="s">
        <v>72</v>
      </c>
      <c r="AY467" s="80" t="s">
        <v>116</v>
      </c>
    </row>
    <row r="468" spans="2:51" s="72" customFormat="1" ht="12">
      <c r="B468" s="168"/>
      <c r="C468" s="76"/>
      <c r="D468" s="169" t="s">
        <v>124</v>
      </c>
      <c r="E468" s="170" t="s">
        <v>1</v>
      </c>
      <c r="F468" s="171" t="s">
        <v>170</v>
      </c>
      <c r="G468" s="76"/>
      <c r="H468" s="170" t="s">
        <v>1</v>
      </c>
      <c r="I468" s="76"/>
      <c r="J468" s="172"/>
      <c r="L468" s="73"/>
      <c r="M468" s="75"/>
      <c r="N468" s="76"/>
      <c r="O468" s="76"/>
      <c r="P468" s="76"/>
      <c r="Q468" s="76"/>
      <c r="R468" s="76"/>
      <c r="S468" s="76"/>
      <c r="T468" s="77"/>
      <c r="AT468" s="74" t="s">
        <v>124</v>
      </c>
      <c r="AU468" s="74" t="s">
        <v>82</v>
      </c>
      <c r="AV468" s="72" t="s">
        <v>80</v>
      </c>
      <c r="AW468" s="72" t="s">
        <v>29</v>
      </c>
      <c r="AX468" s="72" t="s">
        <v>72</v>
      </c>
      <c r="AY468" s="74" t="s">
        <v>116</v>
      </c>
    </row>
    <row r="469" spans="2:51" s="78" customFormat="1" ht="12">
      <c r="B469" s="173"/>
      <c r="C469" s="82"/>
      <c r="D469" s="169" t="s">
        <v>124</v>
      </c>
      <c r="E469" s="174" t="s">
        <v>1</v>
      </c>
      <c r="F469" s="175" t="s">
        <v>385</v>
      </c>
      <c r="G469" s="82"/>
      <c r="H469" s="176">
        <v>64</v>
      </c>
      <c r="I469" s="82"/>
      <c r="J469" s="177"/>
      <c r="L469" s="79"/>
      <c r="M469" s="81"/>
      <c r="N469" s="82"/>
      <c r="O469" s="82"/>
      <c r="P469" s="82"/>
      <c r="Q469" s="82"/>
      <c r="R469" s="82"/>
      <c r="S469" s="82"/>
      <c r="T469" s="83"/>
      <c r="AT469" s="80" t="s">
        <v>124</v>
      </c>
      <c r="AU469" s="80" t="s">
        <v>82</v>
      </c>
      <c r="AV469" s="78" t="s">
        <v>82</v>
      </c>
      <c r="AW469" s="78" t="s">
        <v>29</v>
      </c>
      <c r="AX469" s="78" t="s">
        <v>72</v>
      </c>
      <c r="AY469" s="80" t="s">
        <v>116</v>
      </c>
    </row>
    <row r="470" spans="2:51" s="72" customFormat="1" ht="12">
      <c r="B470" s="168"/>
      <c r="C470" s="76"/>
      <c r="D470" s="169" t="s">
        <v>124</v>
      </c>
      <c r="E470" s="170" t="s">
        <v>1</v>
      </c>
      <c r="F470" s="171" t="s">
        <v>172</v>
      </c>
      <c r="G470" s="76"/>
      <c r="H470" s="170" t="s">
        <v>1</v>
      </c>
      <c r="I470" s="76"/>
      <c r="J470" s="172"/>
      <c r="L470" s="73"/>
      <c r="M470" s="75"/>
      <c r="N470" s="76"/>
      <c r="O470" s="76"/>
      <c r="P470" s="76"/>
      <c r="Q470" s="76"/>
      <c r="R470" s="76"/>
      <c r="S470" s="76"/>
      <c r="T470" s="77"/>
      <c r="AT470" s="74" t="s">
        <v>124</v>
      </c>
      <c r="AU470" s="74" t="s">
        <v>82</v>
      </c>
      <c r="AV470" s="72" t="s">
        <v>80</v>
      </c>
      <c r="AW470" s="72" t="s">
        <v>29</v>
      </c>
      <c r="AX470" s="72" t="s">
        <v>72</v>
      </c>
      <c r="AY470" s="74" t="s">
        <v>116</v>
      </c>
    </row>
    <row r="471" spans="2:51" s="78" customFormat="1" ht="12">
      <c r="B471" s="173"/>
      <c r="C471" s="82"/>
      <c r="D471" s="169" t="s">
        <v>124</v>
      </c>
      <c r="E471" s="174" t="s">
        <v>1</v>
      </c>
      <c r="F471" s="175" t="s">
        <v>386</v>
      </c>
      <c r="G471" s="82"/>
      <c r="H471" s="176">
        <v>3</v>
      </c>
      <c r="I471" s="82"/>
      <c r="J471" s="177"/>
      <c r="L471" s="79"/>
      <c r="M471" s="81"/>
      <c r="N471" s="82"/>
      <c r="O471" s="82"/>
      <c r="P471" s="82"/>
      <c r="Q471" s="82"/>
      <c r="R471" s="82"/>
      <c r="S471" s="82"/>
      <c r="T471" s="83"/>
      <c r="AT471" s="80" t="s">
        <v>124</v>
      </c>
      <c r="AU471" s="80" t="s">
        <v>82</v>
      </c>
      <c r="AV471" s="78" t="s">
        <v>82</v>
      </c>
      <c r="AW471" s="78" t="s">
        <v>29</v>
      </c>
      <c r="AX471" s="78" t="s">
        <v>72</v>
      </c>
      <c r="AY471" s="80" t="s">
        <v>116</v>
      </c>
    </row>
    <row r="472" spans="2:51" s="72" customFormat="1" ht="12">
      <c r="B472" s="168"/>
      <c r="C472" s="76"/>
      <c r="D472" s="169" t="s">
        <v>124</v>
      </c>
      <c r="E472" s="170" t="s">
        <v>1</v>
      </c>
      <c r="F472" s="171" t="s">
        <v>174</v>
      </c>
      <c r="G472" s="76"/>
      <c r="H472" s="170" t="s">
        <v>1</v>
      </c>
      <c r="I472" s="76"/>
      <c r="J472" s="172"/>
      <c r="L472" s="73"/>
      <c r="M472" s="75"/>
      <c r="N472" s="76"/>
      <c r="O472" s="76"/>
      <c r="P472" s="76"/>
      <c r="Q472" s="76"/>
      <c r="R472" s="76"/>
      <c r="S472" s="76"/>
      <c r="T472" s="77"/>
      <c r="AT472" s="74" t="s">
        <v>124</v>
      </c>
      <c r="AU472" s="74" t="s">
        <v>82</v>
      </c>
      <c r="AV472" s="72" t="s">
        <v>80</v>
      </c>
      <c r="AW472" s="72" t="s">
        <v>29</v>
      </c>
      <c r="AX472" s="72" t="s">
        <v>72</v>
      </c>
      <c r="AY472" s="74" t="s">
        <v>116</v>
      </c>
    </row>
    <row r="473" spans="2:51" s="78" customFormat="1" ht="12">
      <c r="B473" s="173"/>
      <c r="C473" s="82"/>
      <c r="D473" s="169" t="s">
        <v>124</v>
      </c>
      <c r="E473" s="174" t="s">
        <v>1</v>
      </c>
      <c r="F473" s="175" t="s">
        <v>387</v>
      </c>
      <c r="G473" s="82"/>
      <c r="H473" s="176">
        <v>2</v>
      </c>
      <c r="I473" s="82"/>
      <c r="J473" s="177"/>
      <c r="L473" s="79"/>
      <c r="M473" s="81"/>
      <c r="N473" s="82"/>
      <c r="O473" s="82"/>
      <c r="P473" s="82"/>
      <c r="Q473" s="82"/>
      <c r="R473" s="82"/>
      <c r="S473" s="82"/>
      <c r="T473" s="83"/>
      <c r="AT473" s="80" t="s">
        <v>124</v>
      </c>
      <c r="AU473" s="80" t="s">
        <v>82</v>
      </c>
      <c r="AV473" s="78" t="s">
        <v>82</v>
      </c>
      <c r="AW473" s="78" t="s">
        <v>29</v>
      </c>
      <c r="AX473" s="78" t="s">
        <v>72</v>
      </c>
      <c r="AY473" s="80" t="s">
        <v>116</v>
      </c>
    </row>
    <row r="474" spans="2:51" s="72" customFormat="1" ht="12">
      <c r="B474" s="168"/>
      <c r="C474" s="76"/>
      <c r="D474" s="169" t="s">
        <v>124</v>
      </c>
      <c r="E474" s="170" t="s">
        <v>1</v>
      </c>
      <c r="F474" s="171" t="s">
        <v>176</v>
      </c>
      <c r="G474" s="76"/>
      <c r="H474" s="170" t="s">
        <v>1</v>
      </c>
      <c r="I474" s="76"/>
      <c r="J474" s="172"/>
      <c r="L474" s="73"/>
      <c r="M474" s="75"/>
      <c r="N474" s="76"/>
      <c r="O474" s="76"/>
      <c r="P474" s="76"/>
      <c r="Q474" s="76"/>
      <c r="R474" s="76"/>
      <c r="S474" s="76"/>
      <c r="T474" s="77"/>
      <c r="AT474" s="74" t="s">
        <v>124</v>
      </c>
      <c r="AU474" s="74" t="s">
        <v>82</v>
      </c>
      <c r="AV474" s="72" t="s">
        <v>80</v>
      </c>
      <c r="AW474" s="72" t="s">
        <v>29</v>
      </c>
      <c r="AX474" s="72" t="s">
        <v>72</v>
      </c>
      <c r="AY474" s="74" t="s">
        <v>116</v>
      </c>
    </row>
    <row r="475" spans="2:51" s="78" customFormat="1" ht="12">
      <c r="B475" s="173"/>
      <c r="C475" s="82"/>
      <c r="D475" s="169" t="s">
        <v>124</v>
      </c>
      <c r="E475" s="174" t="s">
        <v>1</v>
      </c>
      <c r="F475" s="175" t="s">
        <v>388</v>
      </c>
      <c r="G475" s="82"/>
      <c r="H475" s="176">
        <v>4</v>
      </c>
      <c r="I475" s="82"/>
      <c r="J475" s="177"/>
      <c r="L475" s="79"/>
      <c r="M475" s="81"/>
      <c r="N475" s="82"/>
      <c r="O475" s="82"/>
      <c r="P475" s="82"/>
      <c r="Q475" s="82"/>
      <c r="R475" s="82"/>
      <c r="S475" s="82"/>
      <c r="T475" s="83"/>
      <c r="AT475" s="80" t="s">
        <v>124</v>
      </c>
      <c r="AU475" s="80" t="s">
        <v>82</v>
      </c>
      <c r="AV475" s="78" t="s">
        <v>82</v>
      </c>
      <c r="AW475" s="78" t="s">
        <v>29</v>
      </c>
      <c r="AX475" s="78" t="s">
        <v>72</v>
      </c>
      <c r="AY475" s="80" t="s">
        <v>116</v>
      </c>
    </row>
    <row r="476" spans="2:51" s="72" customFormat="1" ht="12">
      <c r="B476" s="168"/>
      <c r="C476" s="76"/>
      <c r="D476" s="169" t="s">
        <v>124</v>
      </c>
      <c r="E476" s="170" t="s">
        <v>1</v>
      </c>
      <c r="F476" s="171" t="s">
        <v>178</v>
      </c>
      <c r="G476" s="76"/>
      <c r="H476" s="170" t="s">
        <v>1</v>
      </c>
      <c r="I476" s="76"/>
      <c r="J476" s="172"/>
      <c r="L476" s="73"/>
      <c r="M476" s="75"/>
      <c r="N476" s="76"/>
      <c r="O476" s="76"/>
      <c r="P476" s="76"/>
      <c r="Q476" s="76"/>
      <c r="R476" s="76"/>
      <c r="S476" s="76"/>
      <c r="T476" s="77"/>
      <c r="AT476" s="74" t="s">
        <v>124</v>
      </c>
      <c r="AU476" s="74" t="s">
        <v>82</v>
      </c>
      <c r="AV476" s="72" t="s">
        <v>80</v>
      </c>
      <c r="AW476" s="72" t="s">
        <v>29</v>
      </c>
      <c r="AX476" s="72" t="s">
        <v>72</v>
      </c>
      <c r="AY476" s="74" t="s">
        <v>116</v>
      </c>
    </row>
    <row r="477" spans="2:51" s="78" customFormat="1" ht="12">
      <c r="B477" s="173"/>
      <c r="C477" s="82"/>
      <c r="D477" s="169" t="s">
        <v>124</v>
      </c>
      <c r="E477" s="174" t="s">
        <v>1</v>
      </c>
      <c r="F477" s="175" t="s">
        <v>387</v>
      </c>
      <c r="G477" s="82"/>
      <c r="H477" s="176">
        <v>2</v>
      </c>
      <c r="I477" s="82"/>
      <c r="J477" s="177"/>
      <c r="L477" s="79"/>
      <c r="M477" s="81"/>
      <c r="N477" s="82"/>
      <c r="O477" s="82"/>
      <c r="P477" s="82"/>
      <c r="Q477" s="82"/>
      <c r="R477" s="82"/>
      <c r="S477" s="82"/>
      <c r="T477" s="83"/>
      <c r="AT477" s="80" t="s">
        <v>124</v>
      </c>
      <c r="AU477" s="80" t="s">
        <v>82</v>
      </c>
      <c r="AV477" s="78" t="s">
        <v>82</v>
      </c>
      <c r="AW477" s="78" t="s">
        <v>29</v>
      </c>
      <c r="AX477" s="78" t="s">
        <v>72</v>
      </c>
      <c r="AY477" s="80" t="s">
        <v>116</v>
      </c>
    </row>
    <row r="478" spans="2:51" s="72" customFormat="1" ht="12">
      <c r="B478" s="168"/>
      <c r="C478" s="76"/>
      <c r="D478" s="169" t="s">
        <v>124</v>
      </c>
      <c r="E478" s="170" t="s">
        <v>1</v>
      </c>
      <c r="F478" s="171" t="s">
        <v>180</v>
      </c>
      <c r="G478" s="76"/>
      <c r="H478" s="170" t="s">
        <v>1</v>
      </c>
      <c r="I478" s="76"/>
      <c r="J478" s="172"/>
      <c r="L478" s="73"/>
      <c r="M478" s="75"/>
      <c r="N478" s="76"/>
      <c r="O478" s="76"/>
      <c r="P478" s="76"/>
      <c r="Q478" s="76"/>
      <c r="R478" s="76"/>
      <c r="S478" s="76"/>
      <c r="T478" s="77"/>
      <c r="AT478" s="74" t="s">
        <v>124</v>
      </c>
      <c r="AU478" s="74" t="s">
        <v>82</v>
      </c>
      <c r="AV478" s="72" t="s">
        <v>80</v>
      </c>
      <c r="AW478" s="72" t="s">
        <v>29</v>
      </c>
      <c r="AX478" s="72" t="s">
        <v>72</v>
      </c>
      <c r="AY478" s="74" t="s">
        <v>116</v>
      </c>
    </row>
    <row r="479" spans="2:51" s="78" customFormat="1" ht="12">
      <c r="B479" s="173"/>
      <c r="C479" s="82"/>
      <c r="D479" s="169" t="s">
        <v>124</v>
      </c>
      <c r="E479" s="174" t="s">
        <v>1</v>
      </c>
      <c r="F479" s="175" t="s">
        <v>389</v>
      </c>
      <c r="G479" s="82"/>
      <c r="H479" s="176">
        <v>18</v>
      </c>
      <c r="I479" s="82"/>
      <c r="J479" s="177"/>
      <c r="L479" s="79"/>
      <c r="M479" s="81"/>
      <c r="N479" s="82"/>
      <c r="O479" s="82"/>
      <c r="P479" s="82"/>
      <c r="Q479" s="82"/>
      <c r="R479" s="82"/>
      <c r="S479" s="82"/>
      <c r="T479" s="83"/>
      <c r="AT479" s="80" t="s">
        <v>124</v>
      </c>
      <c r="AU479" s="80" t="s">
        <v>82</v>
      </c>
      <c r="AV479" s="78" t="s">
        <v>82</v>
      </c>
      <c r="AW479" s="78" t="s">
        <v>29</v>
      </c>
      <c r="AX479" s="78" t="s">
        <v>72</v>
      </c>
      <c r="AY479" s="80" t="s">
        <v>116</v>
      </c>
    </row>
    <row r="480" spans="2:51" s="72" customFormat="1" ht="12">
      <c r="B480" s="168"/>
      <c r="C480" s="76"/>
      <c r="D480" s="169" t="s">
        <v>124</v>
      </c>
      <c r="E480" s="170" t="s">
        <v>1</v>
      </c>
      <c r="F480" s="171" t="s">
        <v>390</v>
      </c>
      <c r="G480" s="76"/>
      <c r="H480" s="170" t="s">
        <v>1</v>
      </c>
      <c r="I480" s="76"/>
      <c r="J480" s="172"/>
      <c r="L480" s="73"/>
      <c r="M480" s="75"/>
      <c r="N480" s="76"/>
      <c r="O480" s="76"/>
      <c r="P480" s="76"/>
      <c r="Q480" s="76"/>
      <c r="R480" s="76"/>
      <c r="S480" s="76"/>
      <c r="T480" s="77"/>
      <c r="AT480" s="74" t="s">
        <v>124</v>
      </c>
      <c r="AU480" s="74" t="s">
        <v>82</v>
      </c>
      <c r="AV480" s="72" t="s">
        <v>80</v>
      </c>
      <c r="AW480" s="72" t="s">
        <v>29</v>
      </c>
      <c r="AX480" s="72" t="s">
        <v>72</v>
      </c>
      <c r="AY480" s="74" t="s">
        <v>116</v>
      </c>
    </row>
    <row r="481" spans="2:51" s="78" customFormat="1" ht="12">
      <c r="B481" s="173"/>
      <c r="C481" s="82"/>
      <c r="D481" s="169" t="s">
        <v>124</v>
      </c>
      <c r="E481" s="174" t="s">
        <v>1</v>
      </c>
      <c r="F481" s="175" t="s">
        <v>391</v>
      </c>
      <c r="G481" s="82"/>
      <c r="H481" s="176">
        <v>32</v>
      </c>
      <c r="I481" s="82"/>
      <c r="J481" s="177"/>
      <c r="L481" s="79"/>
      <c r="M481" s="81"/>
      <c r="N481" s="82"/>
      <c r="O481" s="82"/>
      <c r="P481" s="82"/>
      <c r="Q481" s="82"/>
      <c r="R481" s="82"/>
      <c r="S481" s="82"/>
      <c r="T481" s="83"/>
      <c r="AT481" s="80" t="s">
        <v>124</v>
      </c>
      <c r="AU481" s="80" t="s">
        <v>82</v>
      </c>
      <c r="AV481" s="78" t="s">
        <v>82</v>
      </c>
      <c r="AW481" s="78" t="s">
        <v>29</v>
      </c>
      <c r="AX481" s="78" t="s">
        <v>72</v>
      </c>
      <c r="AY481" s="80" t="s">
        <v>116</v>
      </c>
    </row>
    <row r="482" spans="2:51" s="72" customFormat="1" ht="12">
      <c r="B482" s="168"/>
      <c r="C482" s="76"/>
      <c r="D482" s="169" t="s">
        <v>124</v>
      </c>
      <c r="E482" s="170" t="s">
        <v>1</v>
      </c>
      <c r="F482" s="171" t="s">
        <v>184</v>
      </c>
      <c r="G482" s="76"/>
      <c r="H482" s="170" t="s">
        <v>1</v>
      </c>
      <c r="I482" s="76"/>
      <c r="J482" s="172"/>
      <c r="L482" s="73"/>
      <c r="M482" s="75"/>
      <c r="N482" s="76"/>
      <c r="O482" s="76"/>
      <c r="P482" s="76"/>
      <c r="Q482" s="76"/>
      <c r="R482" s="76"/>
      <c r="S482" s="76"/>
      <c r="T482" s="77"/>
      <c r="AT482" s="74" t="s">
        <v>124</v>
      </c>
      <c r="AU482" s="74" t="s">
        <v>82</v>
      </c>
      <c r="AV482" s="72" t="s">
        <v>80</v>
      </c>
      <c r="AW482" s="72" t="s">
        <v>29</v>
      </c>
      <c r="AX482" s="72" t="s">
        <v>72</v>
      </c>
      <c r="AY482" s="74" t="s">
        <v>116</v>
      </c>
    </row>
    <row r="483" spans="2:51" s="78" customFormat="1" ht="12">
      <c r="B483" s="173"/>
      <c r="C483" s="82"/>
      <c r="D483" s="169" t="s">
        <v>124</v>
      </c>
      <c r="E483" s="174" t="s">
        <v>1</v>
      </c>
      <c r="F483" s="175" t="s">
        <v>392</v>
      </c>
      <c r="G483" s="82"/>
      <c r="H483" s="176">
        <v>32</v>
      </c>
      <c r="I483" s="82"/>
      <c r="J483" s="177"/>
      <c r="L483" s="79"/>
      <c r="M483" s="81"/>
      <c r="N483" s="82"/>
      <c r="O483" s="82"/>
      <c r="P483" s="82"/>
      <c r="Q483" s="82"/>
      <c r="R483" s="82"/>
      <c r="S483" s="82"/>
      <c r="T483" s="83"/>
      <c r="AT483" s="80" t="s">
        <v>124</v>
      </c>
      <c r="AU483" s="80" t="s">
        <v>82</v>
      </c>
      <c r="AV483" s="78" t="s">
        <v>82</v>
      </c>
      <c r="AW483" s="78" t="s">
        <v>29</v>
      </c>
      <c r="AX483" s="78" t="s">
        <v>72</v>
      </c>
      <c r="AY483" s="80" t="s">
        <v>116</v>
      </c>
    </row>
    <row r="484" spans="2:51" s="72" customFormat="1" ht="12">
      <c r="B484" s="168"/>
      <c r="C484" s="76"/>
      <c r="D484" s="169" t="s">
        <v>124</v>
      </c>
      <c r="E484" s="170" t="s">
        <v>1</v>
      </c>
      <c r="F484" s="171" t="s">
        <v>186</v>
      </c>
      <c r="G484" s="76"/>
      <c r="H484" s="170" t="s">
        <v>1</v>
      </c>
      <c r="I484" s="76"/>
      <c r="J484" s="172"/>
      <c r="L484" s="73"/>
      <c r="M484" s="75"/>
      <c r="N484" s="76"/>
      <c r="O484" s="76"/>
      <c r="P484" s="76"/>
      <c r="Q484" s="76"/>
      <c r="R484" s="76"/>
      <c r="S484" s="76"/>
      <c r="T484" s="77"/>
      <c r="AT484" s="74" t="s">
        <v>124</v>
      </c>
      <c r="AU484" s="74" t="s">
        <v>82</v>
      </c>
      <c r="AV484" s="72" t="s">
        <v>80</v>
      </c>
      <c r="AW484" s="72" t="s">
        <v>29</v>
      </c>
      <c r="AX484" s="72" t="s">
        <v>72</v>
      </c>
      <c r="AY484" s="74" t="s">
        <v>116</v>
      </c>
    </row>
    <row r="485" spans="2:51" s="78" customFormat="1" ht="12">
      <c r="B485" s="173"/>
      <c r="C485" s="82"/>
      <c r="D485" s="169" t="s">
        <v>124</v>
      </c>
      <c r="E485" s="174" t="s">
        <v>1</v>
      </c>
      <c r="F485" s="175" t="s">
        <v>393</v>
      </c>
      <c r="G485" s="82"/>
      <c r="H485" s="176">
        <v>40</v>
      </c>
      <c r="I485" s="82"/>
      <c r="J485" s="177"/>
      <c r="L485" s="79"/>
      <c r="M485" s="81"/>
      <c r="N485" s="82"/>
      <c r="O485" s="82"/>
      <c r="P485" s="82"/>
      <c r="Q485" s="82"/>
      <c r="R485" s="82"/>
      <c r="S485" s="82"/>
      <c r="T485" s="83"/>
      <c r="AT485" s="80" t="s">
        <v>124</v>
      </c>
      <c r="AU485" s="80" t="s">
        <v>82</v>
      </c>
      <c r="AV485" s="78" t="s">
        <v>82</v>
      </c>
      <c r="AW485" s="78" t="s">
        <v>29</v>
      </c>
      <c r="AX485" s="78" t="s">
        <v>72</v>
      </c>
      <c r="AY485" s="80" t="s">
        <v>116</v>
      </c>
    </row>
    <row r="486" spans="2:51" s="84" customFormat="1" ht="12">
      <c r="B486" s="178"/>
      <c r="C486" s="88"/>
      <c r="D486" s="169" t="s">
        <v>124</v>
      </c>
      <c r="E486" s="179" t="s">
        <v>1</v>
      </c>
      <c r="F486" s="180" t="s">
        <v>134</v>
      </c>
      <c r="G486" s="88"/>
      <c r="H486" s="181">
        <v>213</v>
      </c>
      <c r="I486" s="88"/>
      <c r="J486" s="182"/>
      <c r="L486" s="85"/>
      <c r="M486" s="87"/>
      <c r="N486" s="88"/>
      <c r="O486" s="88"/>
      <c r="P486" s="88"/>
      <c r="Q486" s="88"/>
      <c r="R486" s="88"/>
      <c r="S486" s="88"/>
      <c r="T486" s="89"/>
      <c r="AT486" s="86" t="s">
        <v>124</v>
      </c>
      <c r="AU486" s="86" t="s">
        <v>82</v>
      </c>
      <c r="AV486" s="84" t="s">
        <v>122</v>
      </c>
      <c r="AW486" s="84" t="s">
        <v>29</v>
      </c>
      <c r="AX486" s="84" t="s">
        <v>80</v>
      </c>
      <c r="AY486" s="86" t="s">
        <v>116</v>
      </c>
    </row>
    <row r="487" spans="1:65" s="11" customFormat="1" ht="24.2" customHeight="1">
      <c r="A487" s="8"/>
      <c r="B487" s="120"/>
      <c r="C487" s="61" t="s">
        <v>394</v>
      </c>
      <c r="D487" s="61" t="s">
        <v>118</v>
      </c>
      <c r="E487" s="62" t="s">
        <v>395</v>
      </c>
      <c r="F487" s="63" t="s">
        <v>396</v>
      </c>
      <c r="G487" s="64" t="s">
        <v>235</v>
      </c>
      <c r="H487" s="65">
        <v>213</v>
      </c>
      <c r="I487" s="2"/>
      <c r="J487" s="167">
        <f>ROUND(I487*H487,2)</f>
        <v>0</v>
      </c>
      <c r="K487" s="109"/>
      <c r="L487" s="9"/>
      <c r="M487" s="66" t="s">
        <v>1</v>
      </c>
      <c r="N487" s="67" t="s">
        <v>37</v>
      </c>
      <c r="O487" s="68">
        <v>0.056</v>
      </c>
      <c r="P487" s="68">
        <f>O487*H487</f>
        <v>11.928</v>
      </c>
      <c r="Q487" s="68">
        <v>0.00013</v>
      </c>
      <c r="R487" s="68">
        <f>Q487*H487</f>
        <v>0.027689999999999996</v>
      </c>
      <c r="S487" s="68">
        <v>0</v>
      </c>
      <c r="T487" s="69">
        <f>S487*H487</f>
        <v>0</v>
      </c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R487" s="70" t="s">
        <v>122</v>
      </c>
      <c r="AT487" s="70" t="s">
        <v>118</v>
      </c>
      <c r="AU487" s="70" t="s">
        <v>82</v>
      </c>
      <c r="AY487" s="4" t="s">
        <v>116</v>
      </c>
      <c r="BE487" s="71">
        <f>IF(N487="základní",J487,0)</f>
        <v>0</v>
      </c>
      <c r="BF487" s="71">
        <f>IF(N487="snížená",J487,0)</f>
        <v>0</v>
      </c>
      <c r="BG487" s="71">
        <f>IF(N487="zákl. přenesená",J487,0)</f>
        <v>0</v>
      </c>
      <c r="BH487" s="71">
        <f>IF(N487="sníž. přenesená",J487,0)</f>
        <v>0</v>
      </c>
      <c r="BI487" s="71">
        <f>IF(N487="nulová",J487,0)</f>
        <v>0</v>
      </c>
      <c r="BJ487" s="4" t="s">
        <v>80</v>
      </c>
      <c r="BK487" s="71">
        <f>ROUND(I487*H487,2)</f>
        <v>0</v>
      </c>
      <c r="BL487" s="4" t="s">
        <v>122</v>
      </c>
      <c r="BM487" s="70" t="s">
        <v>397</v>
      </c>
    </row>
    <row r="488" spans="2:63" s="52" customFormat="1" ht="22.9" customHeight="1">
      <c r="B488" s="161"/>
      <c r="C488" s="56"/>
      <c r="D488" s="162" t="s">
        <v>71</v>
      </c>
      <c r="E488" s="165" t="s">
        <v>398</v>
      </c>
      <c r="F488" s="165" t="s">
        <v>399</v>
      </c>
      <c r="G488" s="56"/>
      <c r="H488" s="56"/>
      <c r="I488" s="56"/>
      <c r="J488" s="166">
        <f>BK488</f>
        <v>0</v>
      </c>
      <c r="L488" s="53"/>
      <c r="M488" s="55"/>
      <c r="N488" s="56"/>
      <c r="O488" s="56"/>
      <c r="P488" s="57">
        <f>SUM(P489:P492)</f>
        <v>166.33101</v>
      </c>
      <c r="Q488" s="56"/>
      <c r="R488" s="57">
        <f>SUM(R489:R492)</f>
        <v>0</v>
      </c>
      <c r="S488" s="56"/>
      <c r="T488" s="58">
        <f>SUM(T489:T492)</f>
        <v>0</v>
      </c>
      <c r="AR488" s="54" t="s">
        <v>80</v>
      </c>
      <c r="AT488" s="59" t="s">
        <v>71</v>
      </c>
      <c r="AU488" s="59" t="s">
        <v>80</v>
      </c>
      <c r="AY488" s="54" t="s">
        <v>116</v>
      </c>
      <c r="BK488" s="60">
        <f>SUM(BK489:BK492)</f>
        <v>0</v>
      </c>
    </row>
    <row r="489" spans="1:65" s="11" customFormat="1" ht="24.2" customHeight="1">
      <c r="A489" s="8"/>
      <c r="B489" s="120"/>
      <c r="C489" s="61" t="s">
        <v>400</v>
      </c>
      <c r="D489" s="61" t="s">
        <v>118</v>
      </c>
      <c r="E489" s="62" t="s">
        <v>401</v>
      </c>
      <c r="F489" s="63" t="s">
        <v>402</v>
      </c>
      <c r="G489" s="64" t="s">
        <v>151</v>
      </c>
      <c r="H489" s="65">
        <v>114.256</v>
      </c>
      <c r="I489" s="2"/>
      <c r="J489" s="167">
        <f>ROUND(I489*H489,2)</f>
        <v>0</v>
      </c>
      <c r="K489" s="109"/>
      <c r="L489" s="9"/>
      <c r="M489" s="66" t="s">
        <v>1</v>
      </c>
      <c r="N489" s="67" t="s">
        <v>37</v>
      </c>
      <c r="O489" s="68">
        <v>1.27</v>
      </c>
      <c r="P489" s="68">
        <f>O489*H489</f>
        <v>145.10512</v>
      </c>
      <c r="Q489" s="68">
        <v>0</v>
      </c>
      <c r="R489" s="68">
        <f>Q489*H489</f>
        <v>0</v>
      </c>
      <c r="S489" s="68">
        <v>0</v>
      </c>
      <c r="T489" s="69">
        <f>S489*H489</f>
        <v>0</v>
      </c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R489" s="70" t="s">
        <v>122</v>
      </c>
      <c r="AT489" s="70" t="s">
        <v>118</v>
      </c>
      <c r="AU489" s="70" t="s">
        <v>82</v>
      </c>
      <c r="AY489" s="4" t="s">
        <v>116</v>
      </c>
      <c r="BE489" s="71">
        <f>IF(N489="základní",J489,0)</f>
        <v>0</v>
      </c>
      <c r="BF489" s="71">
        <f>IF(N489="snížená",J489,0)</f>
        <v>0</v>
      </c>
      <c r="BG489" s="71">
        <f>IF(N489="zákl. přenesená",J489,0)</f>
        <v>0</v>
      </c>
      <c r="BH489" s="71">
        <f>IF(N489="sníž. přenesená",J489,0)</f>
        <v>0</v>
      </c>
      <c r="BI489" s="71">
        <f>IF(N489="nulová",J489,0)</f>
        <v>0</v>
      </c>
      <c r="BJ489" s="4" t="s">
        <v>80</v>
      </c>
      <c r="BK489" s="71">
        <f>ROUND(I489*H489,2)</f>
        <v>0</v>
      </c>
      <c r="BL489" s="4" t="s">
        <v>122</v>
      </c>
      <c r="BM489" s="70" t="s">
        <v>403</v>
      </c>
    </row>
    <row r="490" spans="2:51" s="78" customFormat="1" ht="12">
      <c r="B490" s="173"/>
      <c r="C490" s="82"/>
      <c r="D490" s="169" t="s">
        <v>124</v>
      </c>
      <c r="E490" s="82"/>
      <c r="F490" s="175" t="s">
        <v>404</v>
      </c>
      <c r="G490" s="82"/>
      <c r="H490" s="176">
        <v>114.256</v>
      </c>
      <c r="I490" s="82"/>
      <c r="J490" s="177"/>
      <c r="L490" s="79"/>
      <c r="M490" s="81"/>
      <c r="N490" s="82"/>
      <c r="O490" s="82"/>
      <c r="P490" s="82"/>
      <c r="Q490" s="82"/>
      <c r="R490" s="82"/>
      <c r="S490" s="82"/>
      <c r="T490" s="83"/>
      <c r="AT490" s="80" t="s">
        <v>124</v>
      </c>
      <c r="AU490" s="80" t="s">
        <v>82</v>
      </c>
      <c r="AV490" s="78" t="s">
        <v>82</v>
      </c>
      <c r="AW490" s="78" t="s">
        <v>3</v>
      </c>
      <c r="AX490" s="78" t="s">
        <v>80</v>
      </c>
      <c r="AY490" s="80" t="s">
        <v>116</v>
      </c>
    </row>
    <row r="491" spans="1:65" s="11" customFormat="1" ht="24.2" customHeight="1">
      <c r="A491" s="8"/>
      <c r="B491" s="120"/>
      <c r="C491" s="61" t="s">
        <v>405</v>
      </c>
      <c r="D491" s="61" t="s">
        <v>118</v>
      </c>
      <c r="E491" s="62" t="s">
        <v>406</v>
      </c>
      <c r="F491" s="63" t="s">
        <v>407</v>
      </c>
      <c r="G491" s="64" t="s">
        <v>151</v>
      </c>
      <c r="H491" s="65">
        <v>6.013</v>
      </c>
      <c r="I491" s="2"/>
      <c r="J491" s="167">
        <f>ROUND(I491*H491,2)</f>
        <v>0</v>
      </c>
      <c r="K491" s="109"/>
      <c r="L491" s="9"/>
      <c r="M491" s="66" t="s">
        <v>1</v>
      </c>
      <c r="N491" s="67" t="s">
        <v>37</v>
      </c>
      <c r="O491" s="68">
        <v>3.53</v>
      </c>
      <c r="P491" s="68">
        <f>O491*H491</f>
        <v>21.22589</v>
      </c>
      <c r="Q491" s="68">
        <v>0</v>
      </c>
      <c r="R491" s="68">
        <f>Q491*H491</f>
        <v>0</v>
      </c>
      <c r="S491" s="68">
        <v>0</v>
      </c>
      <c r="T491" s="69">
        <f>S491*H491</f>
        <v>0</v>
      </c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R491" s="70" t="s">
        <v>122</v>
      </c>
      <c r="AT491" s="70" t="s">
        <v>118</v>
      </c>
      <c r="AU491" s="70" t="s">
        <v>82</v>
      </c>
      <c r="AY491" s="4" t="s">
        <v>116</v>
      </c>
      <c r="BE491" s="71">
        <f>IF(N491="základní",J491,0)</f>
        <v>0</v>
      </c>
      <c r="BF491" s="71">
        <f>IF(N491="snížená",J491,0)</f>
        <v>0</v>
      </c>
      <c r="BG491" s="71">
        <f>IF(N491="zákl. přenesená",J491,0)</f>
        <v>0</v>
      </c>
      <c r="BH491" s="71">
        <f>IF(N491="sníž. přenesená",J491,0)</f>
        <v>0</v>
      </c>
      <c r="BI491" s="71">
        <f>IF(N491="nulová",J491,0)</f>
        <v>0</v>
      </c>
      <c r="BJ491" s="4" t="s">
        <v>80</v>
      </c>
      <c r="BK491" s="71">
        <f>ROUND(I491*H491,2)</f>
        <v>0</v>
      </c>
      <c r="BL491" s="4" t="s">
        <v>122</v>
      </c>
      <c r="BM491" s="70" t="s">
        <v>408</v>
      </c>
    </row>
    <row r="492" spans="2:51" s="78" customFormat="1" ht="12">
      <c r="B492" s="173"/>
      <c r="C492" s="82"/>
      <c r="D492" s="169" t="s">
        <v>124</v>
      </c>
      <c r="E492" s="82"/>
      <c r="F492" s="175" t="s">
        <v>409</v>
      </c>
      <c r="G492" s="82"/>
      <c r="H492" s="176">
        <v>6.013</v>
      </c>
      <c r="I492" s="82"/>
      <c r="J492" s="177"/>
      <c r="L492" s="79"/>
      <c r="M492" s="81"/>
      <c r="N492" s="82"/>
      <c r="O492" s="82"/>
      <c r="P492" s="82"/>
      <c r="Q492" s="82"/>
      <c r="R492" s="82"/>
      <c r="S492" s="82"/>
      <c r="T492" s="83"/>
      <c r="AT492" s="80" t="s">
        <v>124</v>
      </c>
      <c r="AU492" s="80" t="s">
        <v>82</v>
      </c>
      <c r="AV492" s="78" t="s">
        <v>82</v>
      </c>
      <c r="AW492" s="78" t="s">
        <v>3</v>
      </c>
      <c r="AX492" s="78" t="s">
        <v>80</v>
      </c>
      <c r="AY492" s="80" t="s">
        <v>116</v>
      </c>
    </row>
    <row r="493" spans="2:63" s="52" customFormat="1" ht="25.9" customHeight="1">
      <c r="B493" s="161"/>
      <c r="C493" s="56"/>
      <c r="D493" s="162" t="s">
        <v>71</v>
      </c>
      <c r="E493" s="163" t="s">
        <v>410</v>
      </c>
      <c r="F493" s="163" t="s">
        <v>411</v>
      </c>
      <c r="G493" s="56"/>
      <c r="H493" s="56"/>
      <c r="I493" s="56"/>
      <c r="J493" s="164">
        <f>BK493</f>
        <v>0</v>
      </c>
      <c r="L493" s="53"/>
      <c r="M493" s="55"/>
      <c r="N493" s="56"/>
      <c r="O493" s="56"/>
      <c r="P493" s="57">
        <f>P494+P498</f>
        <v>0</v>
      </c>
      <c r="Q493" s="56"/>
      <c r="R493" s="57">
        <f>R494+R498</f>
        <v>0</v>
      </c>
      <c r="S493" s="56"/>
      <c r="T493" s="58">
        <f>T494+T498</f>
        <v>0</v>
      </c>
      <c r="AR493" s="54" t="s">
        <v>148</v>
      </c>
      <c r="AT493" s="59" t="s">
        <v>71</v>
      </c>
      <c r="AU493" s="59" t="s">
        <v>72</v>
      </c>
      <c r="AY493" s="54" t="s">
        <v>116</v>
      </c>
      <c r="BK493" s="60">
        <f>BK494+BK498</f>
        <v>0</v>
      </c>
    </row>
    <row r="494" spans="2:63" s="52" customFormat="1" ht="22.9" customHeight="1">
      <c r="B494" s="161"/>
      <c r="C494" s="56"/>
      <c r="D494" s="162" t="s">
        <v>71</v>
      </c>
      <c r="E494" s="165" t="s">
        <v>412</v>
      </c>
      <c r="F494" s="165" t="s">
        <v>413</v>
      </c>
      <c r="G494" s="56"/>
      <c r="H494" s="56"/>
      <c r="I494" s="56"/>
      <c r="J494" s="166">
        <f>BK494</f>
        <v>0</v>
      </c>
      <c r="L494" s="53"/>
      <c r="M494" s="55"/>
      <c r="N494" s="56"/>
      <c r="O494" s="56"/>
      <c r="P494" s="57">
        <f>SUM(P495:P497)</f>
        <v>0</v>
      </c>
      <c r="Q494" s="56"/>
      <c r="R494" s="57">
        <f>SUM(R495:R497)</f>
        <v>0</v>
      </c>
      <c r="S494" s="56"/>
      <c r="T494" s="58">
        <f>SUM(T495:T497)</f>
        <v>0</v>
      </c>
      <c r="AR494" s="54" t="s">
        <v>148</v>
      </c>
      <c r="AT494" s="59" t="s">
        <v>71</v>
      </c>
      <c r="AU494" s="59" t="s">
        <v>80</v>
      </c>
      <c r="AY494" s="54" t="s">
        <v>116</v>
      </c>
      <c r="BK494" s="60">
        <f>SUM(BK495:BK497)</f>
        <v>0</v>
      </c>
    </row>
    <row r="495" spans="1:65" s="11" customFormat="1" ht="16.5" customHeight="1">
      <c r="A495" s="8"/>
      <c r="B495" s="120"/>
      <c r="C495" s="61" t="s">
        <v>414</v>
      </c>
      <c r="D495" s="61" t="s">
        <v>118</v>
      </c>
      <c r="E495" s="62" t="s">
        <v>415</v>
      </c>
      <c r="F495" s="63" t="s">
        <v>413</v>
      </c>
      <c r="G495" s="64" t="s">
        <v>416</v>
      </c>
      <c r="H495" s="65">
        <v>1</v>
      </c>
      <c r="I495" s="2"/>
      <c r="J495" s="167">
        <f>ROUND(I495*H495,2)</f>
        <v>0</v>
      </c>
      <c r="K495" s="109"/>
      <c r="L495" s="9"/>
      <c r="M495" s="66" t="s">
        <v>1</v>
      </c>
      <c r="N495" s="67" t="s">
        <v>37</v>
      </c>
      <c r="O495" s="68">
        <v>0</v>
      </c>
      <c r="P495" s="68">
        <f>O495*H495</f>
        <v>0</v>
      </c>
      <c r="Q495" s="68">
        <v>0</v>
      </c>
      <c r="R495" s="68">
        <f>Q495*H495</f>
        <v>0</v>
      </c>
      <c r="S495" s="68">
        <v>0</v>
      </c>
      <c r="T495" s="69">
        <f>S495*H495</f>
        <v>0</v>
      </c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R495" s="70" t="s">
        <v>417</v>
      </c>
      <c r="AT495" s="70" t="s">
        <v>118</v>
      </c>
      <c r="AU495" s="70" t="s">
        <v>82</v>
      </c>
      <c r="AY495" s="4" t="s">
        <v>116</v>
      </c>
      <c r="BE495" s="71">
        <f>IF(N495="základní",J495,0)</f>
        <v>0</v>
      </c>
      <c r="BF495" s="71">
        <f>IF(N495="snížená",J495,0)</f>
        <v>0</v>
      </c>
      <c r="BG495" s="71">
        <f>IF(N495="zákl. přenesená",J495,0)</f>
        <v>0</v>
      </c>
      <c r="BH495" s="71">
        <f>IF(N495="sníž. přenesená",J495,0)</f>
        <v>0</v>
      </c>
      <c r="BI495" s="71">
        <f>IF(N495="nulová",J495,0)</f>
        <v>0</v>
      </c>
      <c r="BJ495" s="4" t="s">
        <v>80</v>
      </c>
      <c r="BK495" s="71">
        <f>ROUND(I495*H495,2)</f>
        <v>0</v>
      </c>
      <c r="BL495" s="4" t="s">
        <v>417</v>
      </c>
      <c r="BM495" s="70" t="s">
        <v>418</v>
      </c>
    </row>
    <row r="496" spans="2:51" s="72" customFormat="1" ht="12">
      <c r="B496" s="168"/>
      <c r="C496" s="76"/>
      <c r="D496" s="169" t="s">
        <v>124</v>
      </c>
      <c r="E496" s="170" t="s">
        <v>1</v>
      </c>
      <c r="F496" s="171" t="s">
        <v>419</v>
      </c>
      <c r="G496" s="76"/>
      <c r="H496" s="170" t="s">
        <v>1</v>
      </c>
      <c r="I496" s="76"/>
      <c r="J496" s="172"/>
      <c r="L496" s="73"/>
      <c r="M496" s="75"/>
      <c r="N496" s="76"/>
      <c r="O496" s="76"/>
      <c r="P496" s="76"/>
      <c r="Q496" s="76"/>
      <c r="R496" s="76"/>
      <c r="S496" s="76"/>
      <c r="T496" s="77"/>
      <c r="AT496" s="74" t="s">
        <v>124</v>
      </c>
      <c r="AU496" s="74" t="s">
        <v>82</v>
      </c>
      <c r="AV496" s="72" t="s">
        <v>80</v>
      </c>
      <c r="AW496" s="72" t="s">
        <v>29</v>
      </c>
      <c r="AX496" s="72" t="s">
        <v>72</v>
      </c>
      <c r="AY496" s="74" t="s">
        <v>116</v>
      </c>
    </row>
    <row r="497" spans="2:51" s="78" customFormat="1" ht="12">
      <c r="B497" s="173"/>
      <c r="C497" s="82"/>
      <c r="D497" s="169" t="s">
        <v>124</v>
      </c>
      <c r="E497" s="174" t="s">
        <v>1</v>
      </c>
      <c r="F497" s="175" t="s">
        <v>80</v>
      </c>
      <c r="G497" s="82"/>
      <c r="H497" s="176">
        <v>1</v>
      </c>
      <c r="I497" s="82"/>
      <c r="J497" s="177"/>
      <c r="L497" s="79"/>
      <c r="M497" s="81"/>
      <c r="N497" s="82"/>
      <c r="O497" s="82"/>
      <c r="P497" s="82"/>
      <c r="Q497" s="82"/>
      <c r="R497" s="82"/>
      <c r="S497" s="82"/>
      <c r="T497" s="83"/>
      <c r="AT497" s="80" t="s">
        <v>124</v>
      </c>
      <c r="AU497" s="80" t="s">
        <v>82</v>
      </c>
      <c r="AV497" s="78" t="s">
        <v>82</v>
      </c>
      <c r="AW497" s="78" t="s">
        <v>29</v>
      </c>
      <c r="AX497" s="78" t="s">
        <v>80</v>
      </c>
      <c r="AY497" s="80" t="s">
        <v>116</v>
      </c>
    </row>
    <row r="498" spans="2:63" s="52" customFormat="1" ht="22.9" customHeight="1">
      <c r="B498" s="161"/>
      <c r="C498" s="56"/>
      <c r="D498" s="162" t="s">
        <v>71</v>
      </c>
      <c r="E498" s="165" t="s">
        <v>420</v>
      </c>
      <c r="F498" s="165" t="s">
        <v>421</v>
      </c>
      <c r="G498" s="56"/>
      <c r="H498" s="56"/>
      <c r="I498" s="56"/>
      <c r="J498" s="166">
        <f>BK498</f>
        <v>0</v>
      </c>
      <c r="L498" s="53"/>
      <c r="M498" s="55"/>
      <c r="N498" s="56"/>
      <c r="O498" s="56"/>
      <c r="P498" s="57">
        <f>P499</f>
        <v>0</v>
      </c>
      <c r="Q498" s="56"/>
      <c r="R498" s="57">
        <f>R499</f>
        <v>0</v>
      </c>
      <c r="S498" s="56"/>
      <c r="T498" s="58">
        <f>T499</f>
        <v>0</v>
      </c>
      <c r="AR498" s="54" t="s">
        <v>148</v>
      </c>
      <c r="AT498" s="59" t="s">
        <v>71</v>
      </c>
      <c r="AU498" s="59" t="s">
        <v>80</v>
      </c>
      <c r="AY498" s="54" t="s">
        <v>116</v>
      </c>
      <c r="BK498" s="60">
        <f>BK499</f>
        <v>0</v>
      </c>
    </row>
    <row r="499" spans="1:65" s="11" customFormat="1" ht="16.5" customHeight="1">
      <c r="A499" s="8"/>
      <c r="B499" s="120"/>
      <c r="C499" s="61" t="s">
        <v>422</v>
      </c>
      <c r="D499" s="61" t="s">
        <v>118</v>
      </c>
      <c r="E499" s="62" t="s">
        <v>423</v>
      </c>
      <c r="F499" s="63" t="s">
        <v>421</v>
      </c>
      <c r="G499" s="64" t="s">
        <v>416</v>
      </c>
      <c r="H499" s="65">
        <v>1</v>
      </c>
      <c r="I499" s="2"/>
      <c r="J499" s="167">
        <f>ROUND(I499*H499,2)</f>
        <v>0</v>
      </c>
      <c r="K499" s="109"/>
      <c r="L499" s="9"/>
      <c r="M499" s="104" t="s">
        <v>1</v>
      </c>
      <c r="N499" s="105" t="s">
        <v>37</v>
      </c>
      <c r="O499" s="106">
        <v>0</v>
      </c>
      <c r="P499" s="106">
        <f>O499*H499</f>
        <v>0</v>
      </c>
      <c r="Q499" s="106">
        <v>0</v>
      </c>
      <c r="R499" s="106">
        <f>Q499*H499</f>
        <v>0</v>
      </c>
      <c r="S499" s="106">
        <v>0</v>
      </c>
      <c r="T499" s="107">
        <f>S499*H499</f>
        <v>0</v>
      </c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R499" s="70" t="s">
        <v>417</v>
      </c>
      <c r="AT499" s="70" t="s">
        <v>118</v>
      </c>
      <c r="AU499" s="70" t="s">
        <v>82</v>
      </c>
      <c r="AY499" s="4" t="s">
        <v>116</v>
      </c>
      <c r="BE499" s="71">
        <f>IF(N499="základní",J499,0)</f>
        <v>0</v>
      </c>
      <c r="BF499" s="71">
        <f>IF(N499="snížená",J499,0)</f>
        <v>0</v>
      </c>
      <c r="BG499" s="71">
        <f>IF(N499="zákl. přenesená",J499,0)</f>
        <v>0</v>
      </c>
      <c r="BH499" s="71">
        <f>IF(N499="sníž. přenesená",J499,0)</f>
        <v>0</v>
      </c>
      <c r="BI499" s="71">
        <f>IF(N499="nulová",J499,0)</f>
        <v>0</v>
      </c>
      <c r="BJ499" s="4" t="s">
        <v>80</v>
      </c>
      <c r="BK499" s="71">
        <f>ROUND(I499*H499,2)</f>
        <v>0</v>
      </c>
      <c r="BL499" s="4" t="s">
        <v>417</v>
      </c>
      <c r="BM499" s="70" t="s">
        <v>424</v>
      </c>
    </row>
    <row r="500" spans="1:31" s="11" customFormat="1" ht="6.95" customHeight="1">
      <c r="A500" s="8"/>
      <c r="B500" s="189"/>
      <c r="C500" s="190"/>
      <c r="D500" s="190"/>
      <c r="E500" s="190"/>
      <c r="F500" s="190"/>
      <c r="G500" s="190"/>
      <c r="H500" s="190"/>
      <c r="I500" s="190"/>
      <c r="J500" s="191"/>
      <c r="K500" s="28"/>
      <c r="L500" s="9"/>
      <c r="M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</row>
  </sheetData>
  <sheetProtection algorithmName="SHA-512" hashValue="8lA5Fof8RR1GBLtzaPUDLMUlhxQLSosCw7gecbTI0kByRgKHLVDgCh/dQnGJBrH6GIkaC1zAvqcAfv1Umr5w6Q==" saltValue="DMKIXdYfu6MZ/w9Y/Wk+rw==" spinCount="100000" sheet="1" selectLockedCells="1"/>
  <autoFilter ref="C125:K499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DESKTOP-HQ1BQMS\ntb</dc:creator>
  <cp:keywords/>
  <dc:description/>
  <cp:lastModifiedBy>Trejbal Tomáš</cp:lastModifiedBy>
  <dcterms:created xsi:type="dcterms:W3CDTF">2021-10-07T07:14:02Z</dcterms:created>
  <dcterms:modified xsi:type="dcterms:W3CDTF">2021-12-15T10:10:57Z</dcterms:modified>
  <cp:category/>
  <cp:version/>
  <cp:contentType/>
  <cp:contentStatus/>
</cp:coreProperties>
</file>