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930" yWindow="0" windowWidth="26355" windowHeight="12225" firstSheet="2" activeTab="2"/>
  </bookViews>
  <sheets>
    <sheet name="Rekapitulace stavby" sheetId="1" r:id="rId1"/>
    <sheet name="D.1.1 - Stavební část" sheetId="2" r:id="rId2"/>
    <sheet name="D.1.4.A - Vytápění" sheetId="3" r:id="rId3"/>
    <sheet name="D.1.4.E - Zařízení techni..." sheetId="4" r:id="rId4"/>
    <sheet name="D.1.4.G - Elektroinstalace" sheetId="5" r:id="rId5"/>
    <sheet name="D.1.4.C - Vzduchotechnika" sheetId="7" r:id="rId6"/>
    <sheet name="VRN - Vedlejší a ostatní ..." sheetId="6" r:id="rId7"/>
  </sheets>
  <definedNames>
    <definedName name="_xlnm._FilterDatabase" localSheetId="1" hidden="1">'D.1.1 - Stavební část'!$C$131:$L$1207</definedName>
    <definedName name="_xlnm._FilterDatabase" localSheetId="2" hidden="1">'D.1.4.A - Vytápění'!$C$120:$L$152</definedName>
    <definedName name="_xlnm._FilterDatabase" localSheetId="5" hidden="1">'D.1.4.C - Vzduchotechnika'!$C$117:$L$122</definedName>
    <definedName name="_xlnm._FilterDatabase" localSheetId="3" hidden="1">'D.1.4.E - Zařízení techni...'!$C$120:$L$244</definedName>
    <definedName name="_xlnm._FilterDatabase" localSheetId="4" hidden="1">'D.1.4.G - Elektroinstalace'!$C$124:$L$200</definedName>
    <definedName name="_xlnm._FilterDatabase" localSheetId="6" hidden="1">'VRN - Vedlejší a ostatní ...'!$C$121:$L$138</definedName>
    <definedName name="_xlnm.Print_Area" localSheetId="1">'D.1.1 - Stavební část'!$C$82:$K$113,'D.1.1 - Stavební část'!$C$119:$L$1207</definedName>
    <definedName name="_xlnm.Print_Area" localSheetId="2">'D.1.4.A - Vytápění'!$C$82:$K$102,'D.1.4.A - Vytápění'!$C$108:$L$152</definedName>
    <definedName name="_xlnm.Print_Area" localSheetId="5">'D.1.4.C - Vzduchotechnika'!$C$82:$K$99,'D.1.4.C - Vzduchotechnika'!$C$105:$L$122</definedName>
    <definedName name="_xlnm.Print_Area" localSheetId="3">'D.1.4.E - Zařízení techni...'!$C$82:$K$102,'D.1.4.E - Zařízení techni...'!$C$108:$L$244</definedName>
    <definedName name="_xlnm.Print_Area" localSheetId="4">'D.1.4.G - Elektroinstalace'!$C$82:$K$106,'D.1.4.G - Elektroinstalace'!$C$112:$L$200</definedName>
    <definedName name="_xlnm.Print_Area" localSheetId="0">'Rekapitulace stavby'!$D$4:$AO$76,'Rekapitulace stavby'!$C$82:$AQ$101</definedName>
    <definedName name="_xlnm.Print_Area" localSheetId="6">'VRN - Vedlejší a ostatní ...'!$C$82:$K$103,'VRN - Vedlejší a ostatní ...'!$C$109:$L$138</definedName>
    <definedName name="_xlnm.Print_Titles" localSheetId="0">'Rekapitulace stavby'!$92:$92</definedName>
    <definedName name="_xlnm.Print_Titles" localSheetId="1">'D.1.1 - Stavební část'!$131:$131</definedName>
    <definedName name="_xlnm.Print_Titles" localSheetId="2">'D.1.4.A - Vytápění'!$120:$120</definedName>
    <definedName name="_xlnm.Print_Titles" localSheetId="3">'D.1.4.E - Zařízení techni...'!$120:$120</definedName>
    <definedName name="_xlnm.Print_Titles" localSheetId="4">'D.1.4.G - Elektroinstalace'!$124:$124</definedName>
    <definedName name="_xlnm.Print_Titles" localSheetId="5">'D.1.4.C - Vzduchotechnika'!$117:$117</definedName>
    <definedName name="_xlnm.Print_Titles" localSheetId="6">'VRN - Vedlejší a ostatní ...'!$121:$121</definedName>
  </definedNames>
  <calcPr calcId="162913"/>
</workbook>
</file>

<file path=xl/sharedStrings.xml><?xml version="1.0" encoding="utf-8"?>
<sst xmlns="http://schemas.openxmlformats.org/spreadsheetml/2006/main" count="13330" uniqueCount="1284">
  <si>
    <t>Export Komplet</t>
  </si>
  <si>
    <t/>
  </si>
  <si>
    <t>2.0</t>
  </si>
  <si>
    <t>ZAMOK</t>
  </si>
  <si>
    <t>False</t>
  </si>
  <si>
    <t>True</t>
  </si>
  <si>
    <t>{911bfa0d-3c06-43c7-8cac-a4969b00b3b1}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</si>
  <si>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</si>
  <si>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</si>
  <si>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</si>
  <si>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</si>
  <si>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</si>
  <si>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</si>
  <si>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</si>
  <si>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</si>
  <si>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IMPORT(1)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</si>
  <si>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</si>
  <si>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</si>
  <si>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ŠVERMOVA PAVILON B - SOCIÁLNÍ ZAŘÍZENÍ 20.12.</t>
  </si>
  <si>
    <t>KSO:</t>
  </si>
  <si>
    <t>CC-CZ:</t>
  </si>
  <si>
    <t>Místo:</t>
  </si>
  <si>
    <t xml:space="preserve"> </t>
  </si>
  <si>
    <t>Datum:</t>
  </si>
  <si>
    <t>22.12.2021</t>
  </si>
  <si>
    <t>Zadavatel:</t>
  </si>
  <si>
    <t>IČ:</t>
  </si>
  <si>
    <t>DIČ:</t>
  </si>
  <si>
    <t>Uchazeč:</t>
  </si>
  <si>
    <t>Vyplň údaj</t>
  </si>
  <si>
    <t>Projektant: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</si>
  <si>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</si>
  <si>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</si>
  <si>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</si>
  <si>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</si>
  <si>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</si>
  <si>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</si>
  <si>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</si>
  <si>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</si>
  <si>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</si>
  <si>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</si>
  <si>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</si>
  <si>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</si>
  <si>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</si>
  <si>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</si>
  <si>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</si>
  <si>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</si>
  <si>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</si>
  <si>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</si>
  <si>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</si>
  <si>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</si>
  <si>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</si>
  <si>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</si>
  <si>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</si>
  <si>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</si>
  <si>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</si>
  <si>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</si>
  <si>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</si>
  <si>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</si>
  <si>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</si>
  <si>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</si>
  <si>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</si>
  <si>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</si>
  <si>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</si>
  <si>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</si>
  <si>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</si>
  <si>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</si>
  <si>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</si>
  <si>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</si>
  <si>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</si>
  <si>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</si>
  <si>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</si>
  <si>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</si>
  <si>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</si>
  <si>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</si>
  <si>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</si>
  <si>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</si>
  <si>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</si>
  <si>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</si>
  <si>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</si>
  <si>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D.1.1</t>
  </si>
  <si>
    <t>Stavební část</t>
  </si>
  <si>
    <t>STA</t>
  </si>
  <si>
    <t>1</t>
  </si>
  <si>
    <t>{d566ce09-d079-4c9d-9a4f-c5b05b7d6163}</t>
  </si>
  <si>
    <t>2</t>
  </si>
  <si>
    <t>D.1.4.A</t>
  </si>
  <si>
    <t>Vytápění</t>
  </si>
  <si>
    <t>{7e391f7c-cde2-4cbe-9633-b7bb167b136a}</t>
  </si>
  <si>
    <t>D.1.4.E</t>
  </si>
  <si>
    <t>Zařízení techni...</t>
  </si>
  <si>
    <t>{e3c6018b-146b-4151-87f4-4ce0ec386fc9}</t>
  </si>
  <si>
    <t>D.1.4.G</t>
  </si>
  <si>
    <t>Elektroinstalace</t>
  </si>
  <si>
    <t>{1a142c95-42c2-44b6-bf37-e8be21e1076d}</t>
  </si>
  <si>
    <t>VRN</t>
  </si>
  <si>
    <t>Vedlejší a ostatní ...</t>
  </si>
  <si>
    <t>VON</t>
  </si>
  <si>
    <t>{2e2a92b8-c4be-4eb8-bc9a-cc4ee7cbc3f5}</t>
  </si>
  <si>
    <t>D.1.4.C</t>
  </si>
  <si>
    <t>Vzduchotechnika</t>
  </si>
  <si>
    <t>{21806b02-e1bd-4d3e-9395-7aa77a2167f6}</t>
  </si>
  <si>
    <t>KRYCÍ LIST SOUPISU PRACÍ</t>
  </si>
  <si>
    <t>Objekt:</t>
  </si>
  <si>
    <t>D.1.1 - Stavební část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</si>
  <si>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</si>
  <si>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</si>
  <si>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</si>
  <si>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</si>
  <si>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</si>
  <si>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</si>
  <si>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</si>
  <si>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</si>
  <si>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</si>
  <si>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</si>
  <si>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</si>
  <si>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</si>
  <si>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</si>
  <si>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</si>
  <si>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</si>
  <si>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</si>
  <si>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</si>
  <si>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</si>
  <si>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</si>
  <si>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</si>
  <si>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</si>
  <si>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</si>
  <si>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</si>
  <si>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</si>
  <si>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</si>
  <si>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</si>
  <si>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</si>
  <si>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</si>
  <si>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</si>
  <si>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</si>
  <si>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</si>
  <si>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</si>
  <si>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</si>
  <si>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</si>
  <si>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</si>
  <si>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</si>
  <si>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</si>
  <si>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</si>
  <si>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</si>
  <si>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</si>
  <si>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</si>
  <si>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</si>
  <si>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</si>
  <si>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</si>
  <si>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</si>
  <si>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</si>
  <si>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</si>
  <si>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</si>
  <si>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342272225</t>
  </si>
  <si>
    <t>Příčky z pórobetonových tvárnic hladkých na tenké maltové lože objemová hmotnost do 500 kg/m3, tloušťka příčky 100 mm</t>
  </si>
  <si>
    <t>m2</t>
  </si>
  <si>
    <t>CS ÚRS 2021 02</t>
  </si>
  <si>
    <t>4</t>
  </si>
  <si>
    <t>-1685441294</t>
  </si>
  <si>
    <t>PP</t>
  </si>
  <si>
    <t>VV</t>
  </si>
  <si>
    <t>sociálky 1.NP</t>
  </si>
  <si>
    <t>(2,9+1,975)*3,1-0,8*2,02-1,25*0,25</t>
  </si>
  <si>
    <t>1,5*3,1</t>
  </si>
  <si>
    <t>1,5*3,1-0,8*2,02-1,25*0,25</t>
  </si>
  <si>
    <t>(0,275+1,885)*3,1</t>
  </si>
  <si>
    <t>(2,145+0,1+2,130)*3,1-0,9*2,02*2-1,25*0,25*2</t>
  </si>
  <si>
    <t>0,7*2,02*2</t>
  </si>
  <si>
    <t>(5,215-0,25)*3,1+5,215*3,1-0,8*2,02*5-1,25*0,25*5</t>
  </si>
  <si>
    <t>1,31*3,1*4</t>
  </si>
  <si>
    <t>-((1,5+1,335+1,9+1,2*2+1,9+1,215)*0,9)</t>
  </si>
  <si>
    <t>214 a+b</t>
  </si>
  <si>
    <t>(4,9+1,3*3)*3,1-0,8*2,02-1,25*0,25</t>
  </si>
  <si>
    <t>311 a+b</t>
  </si>
  <si>
    <t>Součet</t>
  </si>
  <si>
    <t>317142422</t>
  </si>
  <si>
    <t>Překlady nenosné z pórobetonu osazené do tenkého maltového lože, výšky do 250 mm, šířky překladu 100 mm, délky překladu přes 1000 do 1250 mm</t>
  </si>
  <si>
    <t>kus</t>
  </si>
  <si>
    <t>-697497876</t>
  </si>
  <si>
    <t>9</t>
  </si>
  <si>
    <t>317168012</t>
  </si>
  <si>
    <t>Překlady keramické ploché osazené do maltového lože, výšky překladu 71 mm šířky 115 mm, délky 1250 mm</t>
  </si>
  <si>
    <t>773557699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</si>
  <si>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</si>
  <si>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</si>
  <si>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</si>
  <si>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</si>
  <si>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-659707816</t>
  </si>
  <si>
    <t>5</t>
  </si>
  <si>
    <t>611321141</t>
  </si>
  <si>
    <t>Omítka vápenocementová vnitřních ploch  nanášená ručně dvouvrstvá, tloušťky jádrové omítky do 10 mm a tloušťky štuku do 3 mm štuková vodorovných konstrukcí stropů rovných</t>
  </si>
  <si>
    <t>1645659676</t>
  </si>
  <si>
    <t>114m</t>
  </si>
  <si>
    <t>11,15</t>
  </si>
  <si>
    <t>115m</t>
  </si>
  <si>
    <t>7,1</t>
  </si>
  <si>
    <t>116m</t>
  </si>
  <si>
    <t>2,25</t>
  </si>
  <si>
    <t>117m</t>
  </si>
  <si>
    <t>4,7</t>
  </si>
  <si>
    <t>118m</t>
  </si>
  <si>
    <t>12,20</t>
  </si>
  <si>
    <t>119m</t>
  </si>
  <si>
    <t>4,70</t>
  </si>
  <si>
    <t>120m</t>
  </si>
  <si>
    <t>9,80</t>
  </si>
  <si>
    <t>214am</t>
  </si>
  <si>
    <t>2,20</t>
  </si>
  <si>
    <t>214bm</t>
  </si>
  <si>
    <t>4,10</t>
  </si>
  <si>
    <t>215m</t>
  </si>
  <si>
    <t>9,04</t>
  </si>
  <si>
    <t>216m</t>
  </si>
  <si>
    <t>5,84</t>
  </si>
  <si>
    <t>217m</t>
  </si>
  <si>
    <t>8,32</t>
  </si>
  <si>
    <t>218m</t>
  </si>
  <si>
    <t>5,44</t>
  </si>
  <si>
    <t>219m</t>
  </si>
  <si>
    <t>1,84</t>
  </si>
  <si>
    <t>312m</t>
  </si>
  <si>
    <t>313m</t>
  </si>
  <si>
    <t>314m</t>
  </si>
  <si>
    <t>315m</t>
  </si>
  <si>
    <t>316m</t>
  </si>
  <si>
    <t>100</t>
  </si>
  <si>
    <t>6113251R</t>
  </si>
  <si>
    <t>Vápenocementová štuková omítka rýh ve stropech a stěnách š do 150 mm - začištění po VZT</t>
  </si>
  <si>
    <t>1290253397</t>
  </si>
  <si>
    <t>Vápenocementová štuková omítka rýh ve stropech a stěnách š do 150 mm vnějších i vnitřních - zazdívky vyústění VZT potrubí na fasádě objektu a prostupů VZT v místnostech, začištění šliců po elektro rozvodech připojení VZT</t>
  </si>
  <si>
    <t>612131121</t>
  </si>
  <si>
    <t>Podkladní a spojovací vrstva vnitřních omítaných ploch  penetrace akrylát-silikonová nanášená ručně stěn</t>
  </si>
  <si>
    <t>981879256</t>
  </si>
  <si>
    <t>128,683</t>
  </si>
  <si>
    <t>194,070</t>
  </si>
  <si>
    <t>449,843</t>
  </si>
  <si>
    <t>7</t>
  </si>
  <si>
    <t>612311131</t>
  </si>
  <si>
    <t>Potažení vnitřních ploch štukem tloušťky do 3 mm svislých konstrukcí stěn</t>
  </si>
  <si>
    <t>-1585766142</t>
  </si>
  <si>
    <t>13,95*3,1-0,8*2,02-0,9*0,5</t>
  </si>
  <si>
    <t>10,71*3,1-0,9*2,02*2</t>
  </si>
  <si>
    <t>20,07*3,1-0,9*2,02-0,7*2,02*4-0,9*1,4</t>
  </si>
  <si>
    <t>10,52*3,1-0,9*2,02*2</t>
  </si>
  <si>
    <t>5,58*3,1-0,7*2,02</t>
  </si>
  <si>
    <t>23,42*3,1-0,9*2,02-0,7*2,02*6-0,9*1,4</t>
  </si>
  <si>
    <t>10,73*3,1-0,9*2,02</t>
  </si>
  <si>
    <t>odečet obkladů v těchto místnostech</t>
  </si>
  <si>
    <t>-231,232</t>
  </si>
  <si>
    <t>8</t>
  </si>
  <si>
    <t>612321111</t>
  </si>
  <si>
    <t>Omítka vápenocementová vnitřních ploch  nanášená ručně jednovrstvá, tloušťky do 10 mm hrubá zatřená svislých konstrukcí stěn</t>
  </si>
  <si>
    <t>1338058332</t>
  </si>
  <si>
    <t>pod obklad</t>
  </si>
  <si>
    <t>součet obkladů sociálek 1., 2., 3. NP</t>
  </si>
  <si>
    <t>612321141</t>
  </si>
  <si>
    <t>Omítka vápenocementová vnitřních ploch  nanášená ručně dvouvrstvá, tloušťky jádrové omítky do 10 mm a tloušťky štuku do 3 mm štuková svislých konstrukcí stěn</t>
  </si>
  <si>
    <t>-2012416928</t>
  </si>
  <si>
    <t>24,60*3,1-0,9*2,02*2-0,8*2,02*4</t>
  </si>
  <si>
    <t>10,64*3,1-0,9*2,02-2,4*1,2</t>
  </si>
  <si>
    <t>5,99*3,1-0,9*2,02</t>
  </si>
  <si>
    <t>8,61*3,1-0,9*2,02*2</t>
  </si>
  <si>
    <t>27,37*3,1-0,9*2,02-0,8*2,02*6-0,9*0,5</t>
  </si>
  <si>
    <t>9,14*3,1-0,9*2,02*2</t>
  </si>
  <si>
    <t>22,14*3,1-0,9*2,02-0,8*2,02*4-0,9*0,5</t>
  </si>
  <si>
    <t>214m</t>
  </si>
  <si>
    <t>(4,9+1,4)*3,1</t>
  </si>
  <si>
    <t>214a</t>
  </si>
  <si>
    <t>(1,6+1,3*2)*3,1</t>
  </si>
  <si>
    <t>214b</t>
  </si>
  <si>
    <t>(1,3*3+1,5*2)*3,1</t>
  </si>
  <si>
    <t>-0,8*2,02*2</t>
  </si>
  <si>
    <t>311a</t>
  </si>
  <si>
    <t>311b</t>
  </si>
  <si>
    <t>311m</t>
  </si>
  <si>
    <t>odečet obklad v těchto místnostech</t>
  </si>
  <si>
    <t>-(192,105+10,564+15,942)</t>
  </si>
  <si>
    <t>10</t>
  </si>
  <si>
    <t>61232530.R.1</t>
  </si>
  <si>
    <t>Vápenocementová omítka ostění nebo nadpraží štuková Otlučení stávající omítky, očištění stěn, penetrace, nová štuková omítka.</t>
  </si>
  <si>
    <t>1408167721</t>
  </si>
  <si>
    <t>ostění u stávajících vnějších otvorů</t>
  </si>
  <si>
    <t>2.NP</t>
  </si>
  <si>
    <t>(0,9+2*1,4)*0,5*2</t>
  </si>
  <si>
    <t>3.NP</t>
  </si>
  <si>
    <t>ostění měněných otvorů</t>
  </si>
  <si>
    <t>O1</t>
  </si>
  <si>
    <t>(1,5+0,9+1,5)*0,5*2</t>
  </si>
  <si>
    <t>O2</t>
  </si>
  <si>
    <t>(2,1+2,4+2,1)*0,5*1</t>
  </si>
  <si>
    <t>11</t>
  </si>
  <si>
    <t>631311115</t>
  </si>
  <si>
    <t>Mazanina z betonu  prostého bez zvýšených nároků na prostředí tl. přes 50 do 80 mm tř. C 20/25</t>
  </si>
  <si>
    <t>m3</t>
  </si>
  <si>
    <t>249259147</t>
  </si>
  <si>
    <t>sociálky 1NP bourání 50% plochy</t>
  </si>
  <si>
    <t>(11,15+7,10+2,25+4,70+12,20+4,70+9,80)/2*0,050</t>
  </si>
  <si>
    <t>12</t>
  </si>
  <si>
    <t>631311125</t>
  </si>
  <si>
    <t>Mazanina z betonu  prostého bez zvýšených nároků na prostředí tl. přes 80 do 120 mm tř. C 20/25</t>
  </si>
  <si>
    <t>1759914655</t>
  </si>
  <si>
    <t>(11,15+7,10+2,25+4,70+12,20+4,70+9,80)/2*0,120</t>
  </si>
  <si>
    <t>13</t>
  </si>
  <si>
    <t>631362021</t>
  </si>
  <si>
    <t>Výztuž mazanin  ze svařovaných sítí z drátů typu KARI</t>
  </si>
  <si>
    <t>t</t>
  </si>
  <si>
    <t>-196509531</t>
  </si>
  <si>
    <t>3,03/m2</t>
  </si>
  <si>
    <t>(11,15+7,10+2,25+4,70+12,20+4,70+9,80)/2*3,03/1000</t>
  </si>
  <si>
    <t>Ostatní konstrukce a práce, bourání</t>
  </si>
  <si>
    <t>14</t>
  </si>
  <si>
    <t>962031133</t>
  </si>
  <si>
    <t>Bourání příček z cihel, tvárnic nebo příčkovek  z cihel pálených, plných nebo dutých na maltu vápennou nebo vápenocementovou, tl. do 150 mm</t>
  </si>
  <si>
    <t>-1231054210</t>
  </si>
  <si>
    <t>(1,85+0,1+0,9)*3,1-0,9*2,02</t>
  </si>
  <si>
    <t>0,9*3,1</t>
  </si>
  <si>
    <t>1,25*2*3,1</t>
  </si>
  <si>
    <t>(0,1+0,78+0,1+0,78)*3,1-0,7*2,02</t>
  </si>
  <si>
    <t>4,165*3,1*2-0,7*2,02*4</t>
  </si>
  <si>
    <t>1,25*2*3,1+0,4*3,1</t>
  </si>
  <si>
    <t>(2,2+0,125+2,1+3,16+1,35)*3,1-0,9*2,02</t>
  </si>
  <si>
    <t>(1,25*2+0,765*2+1,065+0,05*2)*3,1-0,7*2,02*3</t>
  </si>
  <si>
    <t>(1,25+0,760*2+0,05)*3,1-0,7*2,02*2</t>
  </si>
  <si>
    <t>(1,43*2+0,815*3+0,05*2)*3,1-0,7*2,02*3</t>
  </si>
  <si>
    <t>(1,4+1,57)*3,1-0,7*2,02*2</t>
  </si>
  <si>
    <t>965042141</t>
  </si>
  <si>
    <t>Bourání mazanin betonových nebo z litého asfaltu tl. do 100 mm, plochy přes 4 m2</t>
  </si>
  <si>
    <t>-875478063</t>
  </si>
  <si>
    <t>(11,15+7,10+2,25+4,70+12,20+4,70+9,80)/2*(0,05+0,120)</t>
  </si>
  <si>
    <t>16</t>
  </si>
  <si>
    <t>965049112</t>
  </si>
  <si>
    <t>Bourání mazanin Příplatek k cenám za bourání mazanin betonových se svařovanou sítí, tl. přes 100 mm</t>
  </si>
  <si>
    <t>1191182472</t>
  </si>
  <si>
    <t>17</t>
  </si>
  <si>
    <t>968062375</t>
  </si>
  <si>
    <t>Vybourání dřevěných rámů oken s křídly, dveřních zárubní, vrat, stěn, ostění nebo obkladů  rámů oken s křídly zdvojených, plochy do 2 m2</t>
  </si>
  <si>
    <t>1064358755</t>
  </si>
  <si>
    <t>0,9*1,5*2</t>
  </si>
  <si>
    <t>18</t>
  </si>
  <si>
    <t>968062377</t>
  </si>
  <si>
    <t>Vybourání dřevěných rámů oken s křídly, dveřních zárubní, vrat, stěn, ostění nebo obkladů  rámů oken s křídly zdvojených, plochy přes 4 m2</t>
  </si>
  <si>
    <t>1853418005</t>
  </si>
  <si>
    <t>2,4*2,1*1</t>
  </si>
  <si>
    <t>19</t>
  </si>
  <si>
    <t>968072455</t>
  </si>
  <si>
    <t>Vybourání kovových rámů oken s křídly, dveřních zárubní, vrat, stěn, ostění nebo obkladů  dveřních zárubní, plochy do 2 m2</t>
  </si>
  <si>
    <t>-232972927</t>
  </si>
  <si>
    <t>0,6*1,97*7</t>
  </si>
  <si>
    <t>0,8*1,97*7</t>
  </si>
  <si>
    <t>20</t>
  </si>
  <si>
    <t>967031132</t>
  </si>
  <si>
    <t>Přisekání (špicování) plošné nebo rovných ostění zdiva z cihel pálených  rovných ostění, bez odstupu, po hrubém vybourání otvorů, na maltu vápennou nebo vápenocementovou</t>
  </si>
  <si>
    <t>1819240829</t>
  </si>
  <si>
    <t>sociálky překlad</t>
  </si>
  <si>
    <t>(1,25+2*0,25)*0,125</t>
  </si>
  <si>
    <t>sociálky</t>
  </si>
  <si>
    <t>(0,9+2*2,02)*0,125</t>
  </si>
  <si>
    <t>971033431</t>
  </si>
  <si>
    <t>Vybourání otvorů ve zdivu základovém nebo nadzákladovém z cihel, tvárnic, příčkovek  z cihel pálených na maltu vápennou nebo vápenocementovou plochy do 0,25 m2, tl. do 150 mm</t>
  </si>
  <si>
    <t>-768952982</t>
  </si>
  <si>
    <t>22</t>
  </si>
  <si>
    <t>971033531</t>
  </si>
  <si>
    <t>Vybourání otvorů ve zdivu základovém nebo nadzákladovém z cihel, tvárnic, příčkovek  z cihel pálených na maltu vápennou nebo vápenocementovou plochy do 1 m2, tl. do 150 mm</t>
  </si>
  <si>
    <t>121970356</t>
  </si>
  <si>
    <t>1,25*0,25</t>
  </si>
  <si>
    <t>23</t>
  </si>
  <si>
    <t>971033631</t>
  </si>
  <si>
    <t>Vybourání otvorů ve zdivu základovém nebo nadzákladovém z cihel, tvárnic, příčkovek  z cihel pálených na maltu vápennou nebo vápenocementovou plochy do 4 m2, tl. do 150 mm</t>
  </si>
  <si>
    <t>658933121</t>
  </si>
  <si>
    <t>0,9*2,02</t>
  </si>
  <si>
    <t>1,7*2</t>
  </si>
  <si>
    <t>24</t>
  </si>
  <si>
    <t>974031167</t>
  </si>
  <si>
    <t>Vysekání rýh ve zdivu cihelném na maltu vápennou nebo vápenocementovou  do hl. 150 mm a šířky do 300 mm</t>
  </si>
  <si>
    <t>m</t>
  </si>
  <si>
    <t>1852270229</t>
  </si>
  <si>
    <t xml:space="preserve">stoupačka </t>
  </si>
  <si>
    <t>1.NP</t>
  </si>
  <si>
    <t>3,6*1</t>
  </si>
  <si>
    <t>3,6*2</t>
  </si>
  <si>
    <t>25</t>
  </si>
  <si>
    <t>9.R.stoupačka</t>
  </si>
  <si>
    <t>Zapravení otvoru po protažení kanalizačního potrubí ve stěně Vyzdění otvoru po osazení stoupačky, omítka (napojení na stávající), výmalba</t>
  </si>
  <si>
    <t>41116636</t>
  </si>
  <si>
    <t>(0,3+0,3+0,3)*3,6*1</t>
  </si>
  <si>
    <t>3,240*2</t>
  </si>
  <si>
    <t>102</t>
  </si>
  <si>
    <t>977151R</t>
  </si>
  <si>
    <t>Vybourání otvorů pro protažení VZT potrubí</t>
  </si>
  <si>
    <t>1101974112</t>
  </si>
  <si>
    <t>101</t>
  </si>
  <si>
    <t>977151123</t>
  </si>
  <si>
    <t>Jádrové vrty diamantovými korunkami do stavebních materiálů D přes 130 do 150 mm</t>
  </si>
  <si>
    <t>CS ÚRS 2022 01</t>
  </si>
  <si>
    <t>-1142686579</t>
  </si>
  <si>
    <t>Jádrové vrty diamantovými korunkami do stavebních materiálů (železobetonu, betonu, cihel, obkladů, dlažeb, kamene) průměru přes 130 do 150 mm</t>
  </si>
  <si>
    <t>26</t>
  </si>
  <si>
    <t>978011191</t>
  </si>
  <si>
    <t>Otlučení vápenných nebo vápenocementových omítek vnitřních ploch stropů, v rozsahu přes 50 do 100 %</t>
  </si>
  <si>
    <t>-680296657</t>
  </si>
  <si>
    <t>7,8</t>
  </si>
  <si>
    <t>10,24</t>
  </si>
  <si>
    <t>5,8</t>
  </si>
  <si>
    <t>10,10</t>
  </si>
  <si>
    <t>5,40</t>
  </si>
  <si>
    <t>8,30</t>
  </si>
  <si>
    <t>27</t>
  </si>
  <si>
    <t>978013191</t>
  </si>
  <si>
    <t>Otlučení vápenných nebo vápenocementových omítek vnitřních ploch stěn s vyškrabáním spar, s očištěním zdiva, v rozsahu přes 50 do 100 %</t>
  </si>
  <si>
    <t>1714983447</t>
  </si>
  <si>
    <t>sociálky nebourané stěny nad obkladem do stropu</t>
  </si>
  <si>
    <t>40,0</t>
  </si>
  <si>
    <t>28</t>
  </si>
  <si>
    <t>949101111</t>
  </si>
  <si>
    <t>Lešení pomocné pracovní pro objekty pozemních staveb  pro zatížení do 150 kg/m2, o výšce lešeňové podlahy do 1,9 m</t>
  </si>
  <si>
    <t>94231265</t>
  </si>
  <si>
    <t>sociálky 1.NP, 2.NP, 3.NP</t>
  </si>
  <si>
    <t>118,360</t>
  </si>
  <si>
    <t>29</t>
  </si>
  <si>
    <t>952901111</t>
  </si>
  <si>
    <t>Vyčištění budov nebo objektů před předáním do užívání  budov bytové nebo občanské výstavby, světlé výšky podlaží do 4 m</t>
  </si>
  <si>
    <t>-697826689</t>
  </si>
  <si>
    <t>30</t>
  </si>
  <si>
    <t>619991.R</t>
  </si>
  <si>
    <t>Zakrytí podlah a výplní otvorů před znečištěním fólií přilepenou lepící páskou</t>
  </si>
  <si>
    <t>kpl.</t>
  </si>
  <si>
    <t>-681179123</t>
  </si>
  <si>
    <t>997</t>
  </si>
  <si>
    <t>Přesun sutě</t>
  </si>
  <si>
    <t>31</t>
  </si>
  <si>
    <t>997013112</t>
  </si>
  <si>
    <t>Vnitrostaveništní doprava suti a vybouraných hmot  vodorovně do 50 m svisle s použitím mechanizace pro budovy a haly výšky přes 6 do 9 m</t>
  </si>
  <si>
    <t>-2021192293</t>
  </si>
  <si>
    <t>32</t>
  </si>
  <si>
    <t>997013501</t>
  </si>
  <si>
    <t>Odvoz suti a vybouraných hmot na skládku nebo meziskládku  se složením, na vzdálenost do 1 km</t>
  </si>
  <si>
    <t>508222634</t>
  </si>
  <si>
    <t>33</t>
  </si>
  <si>
    <t>997013509</t>
  </si>
  <si>
    <t>Odvoz suti a vybouraných hmot na skládku nebo meziskládku  se složením, na vzdálenost Příplatek k ceně za každý další i započatý 1 km přes 1 km</t>
  </si>
  <si>
    <t>724350415</t>
  </si>
  <si>
    <t>skládka 5 km</t>
  </si>
  <si>
    <t>66,158*4</t>
  </si>
  <si>
    <t>34</t>
  </si>
  <si>
    <t>997013811</t>
  </si>
  <si>
    <t>Poplatek za uložení stavebního odpadu na skládce (skládkovné) dřevěného zatříděného do Katalogu odpadů pod kódem 17 02 01</t>
  </si>
  <si>
    <t>349934274</t>
  </si>
  <si>
    <t>35</t>
  </si>
  <si>
    <t>997013813</t>
  </si>
  <si>
    <t>Poplatek za uložení stavebního odpadu na skládce (skládkovné) z plastických hmot zatříděného do Katalogu odpadů pod kódem 17 02 03</t>
  </si>
  <si>
    <t>1566254954</t>
  </si>
  <si>
    <t>36</t>
  </si>
  <si>
    <t>997013814</t>
  </si>
  <si>
    <t>Poplatek za uložení stavebního odpadu na skládce (skládkovné) z izolačních materiálů zatříděného do Katalogu odpadů pod kódem 17 06 04</t>
  </si>
  <si>
    <t>-59348726</t>
  </si>
  <si>
    <t>37</t>
  </si>
  <si>
    <t>997013861</t>
  </si>
  <si>
    <t>Poplatek za uložení stavebního odpadu na recyklační skládce (skládkovné) z prostého betonu zatříděného do Katalogu odpadů pod kódem 17 01 01</t>
  </si>
  <si>
    <t>-272592468</t>
  </si>
  <si>
    <t>38</t>
  </si>
  <si>
    <t>997013863</t>
  </si>
  <si>
    <t>Poplatek za uložení stavebního odpadu na recyklační skládce (skládkovné) cihelného zatříděného do Katalogu odpadů pod kódem 17 01 02</t>
  </si>
  <si>
    <t>-267372940</t>
  </si>
  <si>
    <t>39</t>
  </si>
  <si>
    <t>997013867</t>
  </si>
  <si>
    <t>Poplatek za uložení stavebního odpadu na recyklační skládce (skládkovné) z tašek a keramických výrobků zatříděného do Katalogu odpadů pod kódem 17 01 03</t>
  </si>
  <si>
    <t>-143609807</t>
  </si>
  <si>
    <t>40</t>
  </si>
  <si>
    <t>997013871</t>
  </si>
  <si>
    <t>Poplatek za uložení stavebního odpadu na recyklační skládce (skládkovné) směsného stavebního a demoličního zatříděného do Katalogu odpadů pod kódem 17 09 04</t>
  </si>
  <si>
    <t>-447663135</t>
  </si>
  <si>
    <t>998</t>
  </si>
  <si>
    <t>Přesun hmot</t>
  </si>
  <si>
    <t>41</t>
  </si>
  <si>
    <t>998011002</t>
  </si>
  <si>
    <t>Přesun hmot pro budovy občanské výstavby, bydlení, výrobu a služby  s nosnou svislou konstrukcí zděnou z cihel, tvárnic nebo kamene vodorovná dopravní vzdálenost do 100 m pro budovy výšky přes 6 do 12 m</t>
  </si>
  <si>
    <t>-397836625</t>
  </si>
  <si>
    <t>PSV</t>
  </si>
  <si>
    <t>Práce a dodávky PSV</t>
  </si>
  <si>
    <t>713</t>
  </si>
  <si>
    <t>Izolace tepelné</t>
  </si>
  <si>
    <t>42</t>
  </si>
  <si>
    <t>713120811</t>
  </si>
  <si>
    <t>Odstranění tepelné izolace podlah z rohoží, pásů, dílců, desek, bloků podlah volně kladených nebo mezi trámy z vláknitých materiálů suchých, tloušťka izolace do 100 mm</t>
  </si>
  <si>
    <t>-810742038</t>
  </si>
  <si>
    <t>(11,15+7,10+2,25+4,70+12,20+4,70+9,80)/2</t>
  </si>
  <si>
    <t>43</t>
  </si>
  <si>
    <t>713121111</t>
  </si>
  <si>
    <t>Montáž tepelné izolace podlah rohožemi, pásy, deskami, dílci, bloky (izolační materiál ve specifikaci) kladenými volně jednovrstvá</t>
  </si>
  <si>
    <t>575957768</t>
  </si>
  <si>
    <t>44</t>
  </si>
  <si>
    <t>M</t>
  </si>
  <si>
    <t>28375873</t>
  </si>
  <si>
    <t>deska EPS 70 se zvýšenou pevností λ=0,039 tl 100mm</t>
  </si>
  <si>
    <t>1582895482</t>
  </si>
  <si>
    <t>25,95*1,02 "Přepočtené koeficientem množství</t>
  </si>
  <si>
    <t>45</t>
  </si>
  <si>
    <t>713131141</t>
  </si>
  <si>
    <t>Montáž tepelné izolace stěn rohožemi, pásy, deskami, dílci, bloky (izolační materiál ve specifikaci) lepením celoplošně</t>
  </si>
  <si>
    <t>443287146</t>
  </si>
  <si>
    <t>XPS parapety vybourané otvory na š.  zdi</t>
  </si>
  <si>
    <t>(0,9*2+2,4*1)*0,4</t>
  </si>
  <si>
    <t>46</t>
  </si>
  <si>
    <t>28376414</t>
  </si>
  <si>
    <t>deska z polystyrénu XPS, hrana polodrážková a hladký povrch 300kPa tl 20mm</t>
  </si>
  <si>
    <t>413859090</t>
  </si>
  <si>
    <t>1,68*1,05 "Přepočtené koeficientem množství</t>
  </si>
  <si>
    <t>47</t>
  </si>
  <si>
    <t>998713102</t>
  </si>
  <si>
    <t>Přesun hmot pro izolace tepelné stanovený z hmotnosti přesunovaného materiálu vodorovná dopravní vzdálenost do 50 m v objektech výšky přes 6 m do 12 m</t>
  </si>
  <si>
    <t>-904618590</t>
  </si>
  <si>
    <t>725</t>
  </si>
  <si>
    <t>Zdravotechnika - zařizovací předměty</t>
  </si>
  <si>
    <t>48</t>
  </si>
  <si>
    <t>725.R.1</t>
  </si>
  <si>
    <t>Sanitární vybavení: koše 32 ks dávkovač mýdla 18 ks dývkovač papírových ručníků 10 ks dávkovač dezinfekce 10 ks</t>
  </si>
  <si>
    <t>soub.</t>
  </si>
  <si>
    <t>1286393106</t>
  </si>
  <si>
    <t>49</t>
  </si>
  <si>
    <t>725110811</t>
  </si>
  <si>
    <t>Demontáž klozetů  splachovacích s nádrží nebo tlakovým splachovačem</t>
  </si>
  <si>
    <t>soubor</t>
  </si>
  <si>
    <t>1335076439</t>
  </si>
  <si>
    <t>50</t>
  </si>
  <si>
    <t>725122816</t>
  </si>
  <si>
    <t>Demontáž pisoárů  s nádrží a 4 záchodky</t>
  </si>
  <si>
    <t>-1148344906</t>
  </si>
  <si>
    <t>51</t>
  </si>
  <si>
    <t>725210821</t>
  </si>
  <si>
    <t>Demontáž umyvadel  bez výtokových armatur umyvadel</t>
  </si>
  <si>
    <t>1616516039</t>
  </si>
  <si>
    <t>763</t>
  </si>
  <si>
    <t>Konstrukce suché výstavby</t>
  </si>
  <si>
    <t>52</t>
  </si>
  <si>
    <t>7631214.R.1.1</t>
  </si>
  <si>
    <t>montáž + materiál</t>
  </si>
  <si>
    <t>641156456</t>
  </si>
  <si>
    <t>Kastlík u měněných WC kombi</t>
  </si>
  <si>
    <t>(0,16+0,3)*0,760*2</t>
  </si>
  <si>
    <t>(0,16+0,3)*0,765*3</t>
  </si>
  <si>
    <t>53</t>
  </si>
  <si>
    <t>763121411</t>
  </si>
  <si>
    <t>Stěna předsazená ze sádrokartonových desek s nosnou konstrukcí z ocelových profilů CW, UW jednoduše opláštěná deskou standardní A tl. 12,5 mm bez izolace, EI 15, stěna tl. 62,5 mm, profil 50</t>
  </si>
  <si>
    <t>-232871138</t>
  </si>
  <si>
    <t>(0,2+0,2)*3,1</t>
  </si>
  <si>
    <t>1,240</t>
  </si>
  <si>
    <t>(0,2+0,2)*3,0</t>
  </si>
  <si>
    <t>54</t>
  </si>
  <si>
    <t>763121422</t>
  </si>
  <si>
    <t>Stěna předsazená ze sádrokartonových desek s nosnou konstrukcí z ocelových profilů CW, UW jednoduše opláštěná deskou impregnovanou H2 tl. 12,5 mm bez izolace, EI 15, stěna tl. 62,5 mm, profil 50</t>
  </si>
  <si>
    <t>914098189</t>
  </si>
  <si>
    <t>120m - SAN</t>
  </si>
  <si>
    <t>0,9*5*3,3</t>
  </si>
  <si>
    <t>kastlík WC</t>
  </si>
  <si>
    <t>(0,16+0,3)*(1,3*2+0,8*5+0,8*3)</t>
  </si>
  <si>
    <t>217m + 314m</t>
  </si>
  <si>
    <t>(0,16+0,16)*3,3*2</t>
  </si>
  <si>
    <t>55</t>
  </si>
  <si>
    <t>76341111.R.1</t>
  </si>
  <si>
    <t>Sanitární příčky z masivní dřevotřísky tl.28mm s povrchem 0,3mm melaminu, osazené do AL profilů s nerezovými stojkami, kování nerez, rámová hliníková konstrukce</t>
  </si>
  <si>
    <t>CS ÚRS 2020 01</t>
  </si>
  <si>
    <t>336281155</t>
  </si>
  <si>
    <t>(1,43*2+0,815*3)*2,05-0,7*1,97*3</t>
  </si>
  <si>
    <t>(1,4+0,785*2)*2,05-0,7*1,97*2</t>
  </si>
  <si>
    <t>56</t>
  </si>
  <si>
    <t>76341112.R</t>
  </si>
  <si>
    <t>Dveře sanitárních příček z masivní dřevotřísky tl.28mm s povrchem 0,3mm melaminu, osazené do AL profilů s nerezovými stojkami, kování nerez, rámová hliníková konstrukce</t>
  </si>
  <si>
    <t>-1198053103</t>
  </si>
  <si>
    <t>57</t>
  </si>
  <si>
    <t>998763302</t>
  </si>
  <si>
    <t>Přesun hmot pro konstrukce montované z desek  sádrokartonových, sádrovláknitých, cementovláknitých nebo cementových stanovený z hmotnosti přesunovaného materiálu vodorovná dopravní vzdálenost do 50 m v objektech výšky přes 6 do 12 m</t>
  </si>
  <si>
    <t>975665467</t>
  </si>
  <si>
    <t>766</t>
  </si>
  <si>
    <t>Konstrukce truhlářské</t>
  </si>
  <si>
    <t>58</t>
  </si>
  <si>
    <t>766441811</t>
  </si>
  <si>
    <t>Demontáž parapetních desek dřevěných nebo plastových šířky do 300 mm délky do 1 m</t>
  </si>
  <si>
    <t>-1260302989</t>
  </si>
  <si>
    <t>59</t>
  </si>
  <si>
    <t>766441821</t>
  </si>
  <si>
    <t>Demontáž parapetních desek dřevěných nebo plastových šířky do 300 mm délky přes 1 m</t>
  </si>
  <si>
    <t>-1579607632</t>
  </si>
  <si>
    <t>60</t>
  </si>
  <si>
    <t>766691914</t>
  </si>
  <si>
    <t>Ostatní práce  vyvěšení nebo zavěšení křídel s případným uložením a opětovným zavěšením po provedení stavebních změn dřevěných dveřních, plochy do 2 m2</t>
  </si>
  <si>
    <t>-166871279</t>
  </si>
  <si>
    <t>61</t>
  </si>
  <si>
    <t>766.R.O1</t>
  </si>
  <si>
    <t>Plastové tepelně izolační okno, otevíravé s ventilací, jednodílné 900x1500mm. Zasklení izolačním trojsklem Uwmax = 0,96 W/m²K. Pojistka otvírání, s mikrovenilací, kování dle výběru investora, barva bílá. Okna opatřeny na styku se stěnou/stropem parotěsnou</t>
  </si>
  <si>
    <t>ks</t>
  </si>
  <si>
    <t>1451153880</t>
  </si>
  <si>
    <t>Plastové tepelně izolační okno, otevíravé s ventilací, jednodílné 900x1500mm. Zasklení izolačním trojsklem Uwmax = 0,96 W/m²K. Pojistka otvírání, s mikrovenilací, kování dle výběru investora, barva bílá. Okna opatřeny na styku se stěnou/stropem parotěsnou a difuzní páskou. Osazení na zateplení podparapetní profil (ref.výr. podokenní profil Toral)</t>
  </si>
  <si>
    <t>62</t>
  </si>
  <si>
    <t>766.R.O2</t>
  </si>
  <si>
    <t>Plastové tepelně izolační okno-sestava, otevíravé s ventilací, vertikálně rozděleno 1/2, horizontálně 1/4 ku 3/4, 2400x2100mm. Zasklení izolačním trojsklem, vrstvené bezpečnostní sklo typu Connex, Uwmax = 0,96 W/m²K. Pojistka otvírání se zámkem, s mikrove</t>
  </si>
  <si>
    <t>406382914</t>
  </si>
  <si>
    <t>Plastové tepelně izolační okno-sestava, otevíravé s ventilací, vertikálně rozděleno 1/2, horizontálně 1/4 ku 3/4, 2400x2100mm. Zasklení izolačním trojsklem, vrstvené bezpečnostní sklo typu Connex, Uwmax = 0,96 W/m²K. Pojistka otvírání se zámkem, s mikrovenilací, kování dle výběru investora, barva bílá. Okna opatřeny na styku se stěnou/stropem parotěsnou a difuzní páskou. Osazení na zateplení podparapetní profil (ref.výr. podokenní profil Toral)</t>
  </si>
  <si>
    <t>63</t>
  </si>
  <si>
    <t>766.R.T.D2</t>
  </si>
  <si>
    <t>Vnitřní dveře, plné, zárubeň obložková, materiál MDF s výplní odlehčenou DTD, povrch laminát 0,8mm, vzhled povrchu dle výběru investora. Kování klika/klika, zámek s vložkou typu FAB.</t>
  </si>
  <si>
    <t>2068108460</t>
  </si>
  <si>
    <t>64</t>
  </si>
  <si>
    <t>766.R.T.D3</t>
  </si>
  <si>
    <t>402627103</t>
  </si>
  <si>
    <t>65</t>
  </si>
  <si>
    <t>766.R.T.D1</t>
  </si>
  <si>
    <t>2062805165</t>
  </si>
  <si>
    <t>1+1</t>
  </si>
  <si>
    <t>66</t>
  </si>
  <si>
    <t>766694111</t>
  </si>
  <si>
    <t>Montáž ostatních truhlářských konstrukcí parapetních desek dřevěných nebo plastových šířky do 300 mm, délky do 1000 mm</t>
  </si>
  <si>
    <t>1868170927</t>
  </si>
  <si>
    <t>67</t>
  </si>
  <si>
    <t>766694113</t>
  </si>
  <si>
    <t>Montáž ostatních truhlářských konstrukcí parapetních desek dřevěných nebo plastových šířky do 300 mm, délky přes 1600 do 2600 mm</t>
  </si>
  <si>
    <t>16515747</t>
  </si>
  <si>
    <t>68</t>
  </si>
  <si>
    <t>6114440.R</t>
  </si>
  <si>
    <t>parapet plastový vnitřní komůrkový 150x20x1000mm</t>
  </si>
  <si>
    <t>-2116274083</t>
  </si>
  <si>
    <t>0,95*2</t>
  </si>
  <si>
    <t>2,45</t>
  </si>
  <si>
    <t>69</t>
  </si>
  <si>
    <t>61140076</t>
  </si>
  <si>
    <t>koncovka k parapetu oboustranná š 600mm, barva bílá</t>
  </si>
  <si>
    <t>312170363</t>
  </si>
  <si>
    <t>3*2</t>
  </si>
  <si>
    <t>70</t>
  </si>
  <si>
    <t>998766202</t>
  </si>
  <si>
    <t>Přesun hmot pro konstrukce truhlářské stanovený procentní sazbou (%) z ceny vodorovná dopravní vzdálenost do 50 m v objektech výšky přes 6 do 12 m</t>
  </si>
  <si>
    <t>%</t>
  </si>
  <si>
    <t>-1044924835</t>
  </si>
  <si>
    <t>771</t>
  </si>
  <si>
    <t>Podlahy z dlaždic</t>
  </si>
  <si>
    <t>71</t>
  </si>
  <si>
    <t>771573810</t>
  </si>
  <si>
    <t>Demontáž podlah z dlaždic keramických lepených</t>
  </si>
  <si>
    <t>453845897</t>
  </si>
  <si>
    <t>214a + 214b</t>
  </si>
  <si>
    <t>1,4*4,9</t>
  </si>
  <si>
    <t>72</t>
  </si>
  <si>
    <t>771471810</t>
  </si>
  <si>
    <t>Demontáž soklíků z dlaždic keramických  kladených do malty rovných</t>
  </si>
  <si>
    <t>1459102435</t>
  </si>
  <si>
    <t>1,4+4,9</t>
  </si>
  <si>
    <t>73</t>
  </si>
  <si>
    <t>633811111</t>
  </si>
  <si>
    <t>Broušení betonových podlah  nerovností do 2 mm (stržení šlemu)</t>
  </si>
  <si>
    <t>993916013</t>
  </si>
  <si>
    <t>74</t>
  </si>
  <si>
    <t>771121011</t>
  </si>
  <si>
    <t>Příprava podkladu před provedením dlažby nátěr penetrační na podlahu</t>
  </si>
  <si>
    <t>2080616325</t>
  </si>
  <si>
    <t>75</t>
  </si>
  <si>
    <t>771151014</t>
  </si>
  <si>
    <t>Příprava podkladu před provedením dlažby samonivelační stěrka min.pevnosti 20 MPa, tloušťky přes 8 do 10 mm</t>
  </si>
  <si>
    <t>466133223</t>
  </si>
  <si>
    <t>76</t>
  </si>
  <si>
    <t>771574115</t>
  </si>
  <si>
    <t>Montáž podlah z dlaždic keramických lepených flexibilním lepidlem maloformátových hladkých přes 22 do 25 ks/m2</t>
  </si>
  <si>
    <t>2075571889</t>
  </si>
  <si>
    <t>sociálky 2.NP</t>
  </si>
  <si>
    <t>sociálky 3.NP</t>
  </si>
  <si>
    <t>77</t>
  </si>
  <si>
    <t>59761013</t>
  </si>
  <si>
    <t>dlažba keramická hutná reliéfní do interiéru přes 22 do 25ks/m2</t>
  </si>
  <si>
    <t>-1404165452</t>
  </si>
  <si>
    <t>118,36*1,1 "Přepočtené koeficientem množství</t>
  </si>
  <si>
    <t>78</t>
  </si>
  <si>
    <t>771591112</t>
  </si>
  <si>
    <t>Izolace podlahy pod dlažbu nátěrem nebo stěrkou ve dvou vrstvách</t>
  </si>
  <si>
    <t>-75981671</t>
  </si>
  <si>
    <t>79</t>
  </si>
  <si>
    <t>771591241</t>
  </si>
  <si>
    <t>Izolace podlahy pod dlažbu těsnícími izolačními pásy vnitřní kout</t>
  </si>
  <si>
    <t>-297373897</t>
  </si>
  <si>
    <t>4+5</t>
  </si>
  <si>
    <t>1,3+1,6+1,3+1,6-0,8+0,5*4</t>
  </si>
  <si>
    <t>1,5*4+1,3*4-0,8*3+0,5*9</t>
  </si>
  <si>
    <t>80</t>
  </si>
  <si>
    <t>771591242</t>
  </si>
  <si>
    <t>Izolace podlahy pod dlažbu těsnícími izolačními pásy vnější roh</t>
  </si>
  <si>
    <t>-1592654844</t>
  </si>
  <si>
    <t>81</t>
  </si>
  <si>
    <t>77159126.R</t>
  </si>
  <si>
    <t>Izolace těsnícími pásy podlaha a stěny</t>
  </si>
  <si>
    <t>-181117067</t>
  </si>
  <si>
    <t>24,60-0,9*2-0,8*4+2,1*5+0,5*10</t>
  </si>
  <si>
    <t>5,99-0,9+0,5*6</t>
  </si>
  <si>
    <t>8,61-0,9*2+0,5*4</t>
  </si>
  <si>
    <t>27,37-0,9-0,8*6+18*0,5</t>
  </si>
  <si>
    <t>9,14-0,9*2+8*0,5</t>
  </si>
  <si>
    <t>22,14-0,9-0,8*4+16*0,15</t>
  </si>
  <si>
    <t>13,95-0,9+0,5*10</t>
  </si>
  <si>
    <t>10,72-0,9+0,5*6</t>
  </si>
  <si>
    <t>21,02-0,9+0,5*8</t>
  </si>
  <si>
    <t>10,52-0,9*2+6*0,5</t>
  </si>
  <si>
    <t>5,58-0,7+6*0,5</t>
  </si>
  <si>
    <t>22,86-0,9+8*0,5</t>
  </si>
  <si>
    <t>10,73-0,9*2+0,5*6</t>
  </si>
  <si>
    <t>14,77-0,9+0,5*10</t>
  </si>
  <si>
    <t>10,52-0,9*2+0,5*6</t>
  </si>
  <si>
    <t>5,60-0,7+0,5*6</t>
  </si>
  <si>
    <t>82</t>
  </si>
  <si>
    <t>998771102</t>
  </si>
  <si>
    <t>Přesun hmot pro podlahy z dlaždic stanovený z hmotnosti přesunovaného materiálu vodorovná dopravní vzdálenost do 50 m v objektech výšky přes 6 do 12 m</t>
  </si>
  <si>
    <t>2136655442</t>
  </si>
  <si>
    <t>776</t>
  </si>
  <si>
    <t>Podlahy povlakové</t>
  </si>
  <si>
    <t>83</t>
  </si>
  <si>
    <t>776201812</t>
  </si>
  <si>
    <t>Demontáž povlakových podlahovin lepených ručně s podložkou</t>
  </si>
  <si>
    <t>-26883274</t>
  </si>
  <si>
    <t>777</t>
  </si>
  <si>
    <t>Podlahy lité</t>
  </si>
  <si>
    <t>84</t>
  </si>
  <si>
    <t>93013896</t>
  </si>
  <si>
    <t>85</t>
  </si>
  <si>
    <t>-1321165348</t>
  </si>
  <si>
    <t>86</t>
  </si>
  <si>
    <t>-423512036</t>
  </si>
  <si>
    <t>87</t>
  </si>
  <si>
    <t>777611131</t>
  </si>
  <si>
    <t>Krycí nátěr podlahy antistatický epoxidový</t>
  </si>
  <si>
    <t>40715283</t>
  </si>
  <si>
    <t>88</t>
  </si>
  <si>
    <t>998777102</t>
  </si>
  <si>
    <t>Přesun hmot pro podlahy lité  stanovený z hmotnosti přesunovaného materiálu vodorovná dopravní vzdálenost do 50 m v objektech výšky přes 6 do 12 m</t>
  </si>
  <si>
    <t>1613264403</t>
  </si>
  <si>
    <t>781</t>
  </si>
  <si>
    <t>Dokončovací práce - obklady</t>
  </si>
  <si>
    <t>89</t>
  </si>
  <si>
    <t>781473810</t>
  </si>
  <si>
    <t>Demontáž obkladů z dlaždic keramických lepených</t>
  </si>
  <si>
    <t>1517863165</t>
  </si>
  <si>
    <t>(0,9*2+1,6)*2,1</t>
  </si>
  <si>
    <t>14,70*2,1-0,9*2,02-0,7*2,02*2-2,4*0,9</t>
  </si>
  <si>
    <t>12,0*2,1-0,9*2,02*2</t>
  </si>
  <si>
    <t>10,83*2,1-0,9*2,02*2</t>
  </si>
  <si>
    <t>21,18*2,1-0,9*2,02-0,7*2,02*5-0,9*0,9</t>
  </si>
  <si>
    <t>10,33*2,1-0,9*2,02*2-0,7*2,02</t>
  </si>
  <si>
    <t>19,85*2,1-0,9*2,02-0,9*0,9-0,7*2,02*2</t>
  </si>
  <si>
    <t>23,57*2,1-0,9*2,02-0,7*2,02*6-0,9*0,5</t>
  </si>
  <si>
    <t>10,71*2,1-0,9*2,02*2</t>
  </si>
  <si>
    <t>20,07*2,1-0,9*2,02-0,7*2,02*4-0,9*0,5</t>
  </si>
  <si>
    <t>10,52*2,1-0,9*2,02*2</t>
  </si>
  <si>
    <t>5,58*2,1-0,7*2,02</t>
  </si>
  <si>
    <t>23,42*2,1-0,9*2,02-0,7*2,02*6-0,9*0,5</t>
  </si>
  <si>
    <t>10,73*2,1-0,9*2,02*2</t>
  </si>
  <si>
    <t>90</t>
  </si>
  <si>
    <t>781121011</t>
  </si>
  <si>
    <t>Příprava podkladu před provedením obkladu nátěr penetrační na stěnu</t>
  </si>
  <si>
    <t>572261110</t>
  </si>
  <si>
    <t>91</t>
  </si>
  <si>
    <t>781131112</t>
  </si>
  <si>
    <t>Izolace stěny pod obklad izolace nátěrem nebo stěrkou ve dvou vrstvách</t>
  </si>
  <si>
    <t>98526146</t>
  </si>
  <si>
    <t>(24,60-0,9*2-0,8*4)*0,5+(1,5+2,075+0,5+1,0)*1,6</t>
  </si>
  <si>
    <t>(5,99-0,9)*0,5+(1,5+0,5+0,5)*1,0</t>
  </si>
  <si>
    <t>(8,61-0,9*2)*0,5+(0,5+1,885+0,5)*1,0</t>
  </si>
  <si>
    <t>(27,37-0,9-0,8*6)*0,5+(0,5+0,5)*1,0</t>
  </si>
  <si>
    <t>(9,14-0,9*2)*0,5+1,0*1,0</t>
  </si>
  <si>
    <t>(22,14-0,9-0,8*4)*0,15</t>
  </si>
  <si>
    <t>(1,3+1,6+1,3+1,6-0,8)*0,5</t>
  </si>
  <si>
    <t>(1,5*4+1,3*4-0,8)*0,5</t>
  </si>
  <si>
    <t>(1,3+0,5+0,5)*1,5</t>
  </si>
  <si>
    <t>(13,95-0,9)*,05</t>
  </si>
  <si>
    <t>(10,72-0,9)*0,5</t>
  </si>
  <si>
    <t>(1,66+0,5+0,5)*1,5</t>
  </si>
  <si>
    <t>(21,02-0,9)*0,5</t>
  </si>
  <si>
    <t>(10,52-0,9*2)*0,5</t>
  </si>
  <si>
    <t>(5,58-0,7)*0,5</t>
  </si>
  <si>
    <t>(1,44+0,5+0,5)*1,5</t>
  </si>
  <si>
    <t>(22,86-0,9)*0,5</t>
  </si>
  <si>
    <t>(10,73-0,9*2)*0,5</t>
  </si>
  <si>
    <t>(14,77-0,9)*0,5</t>
  </si>
  <si>
    <t>(5,60-0,7)*0,5</t>
  </si>
  <si>
    <t>92</t>
  </si>
  <si>
    <t>781151031</t>
  </si>
  <si>
    <t>Příprava podkladu před provedením obkladu celoplošné vyrovnání podkladu stěrkou, tloušťky 3mm</t>
  </si>
  <si>
    <t>-1323116339</t>
  </si>
  <si>
    <t>obklad v místě bouraných obkladů</t>
  </si>
  <si>
    <t>93</t>
  </si>
  <si>
    <t>781474115</t>
  </si>
  <si>
    <t>Montáž obkladů vnitřních stěn z dlaždic keramických lepených flexibilním lepidlem maloformátových hladkých přes 22 do 25 ks/m2</t>
  </si>
  <si>
    <t>-1382464938</t>
  </si>
  <si>
    <t>24,60*2,1-0,9*2,02*2-0,8*2,02*4</t>
  </si>
  <si>
    <t>5,99*2,1-0,9*2,02</t>
  </si>
  <si>
    <t>8,61*2,1-0,9*2,02*2</t>
  </si>
  <si>
    <t>27,37*2,1-0,9*2,02-0,8*2,02*6-0,9*0,5</t>
  </si>
  <si>
    <t>9,14*2,1-0,9*2,02*2</t>
  </si>
  <si>
    <t>22,14*2,1-0,9*2,02-0,8*2,02*4-0,9*0,5</t>
  </si>
  <si>
    <t>Mezisoučet</t>
  </si>
  <si>
    <t>(1,6*2+1,3*2)*2,1-0,8*2,02</t>
  </si>
  <si>
    <t>(1,5*4+1,3*3)*2,1-0,8*2,02*3</t>
  </si>
  <si>
    <t>13,95*2,1-0,8*2,02-0,9*0,5</t>
  </si>
  <si>
    <t>22,87*2,1-0,9*2,02-0,9*0,5</t>
  </si>
  <si>
    <t>14,77*2,1-0,9*2,02-0,9*0,5</t>
  </si>
  <si>
    <t>94</t>
  </si>
  <si>
    <t>59761039</t>
  </si>
  <si>
    <t>obklad keramický hladký přes 22 do 25ks/m2</t>
  </si>
  <si>
    <t>275264006</t>
  </si>
  <si>
    <t>449,843*1,1 "Přepočtené koeficientem množství</t>
  </si>
  <si>
    <t>95</t>
  </si>
  <si>
    <t>781494511</t>
  </si>
  <si>
    <t>Obklad - dokončující práce profily ukončovací lepené flexibilním lepidlem ukončovací</t>
  </si>
  <si>
    <t>-984090435</t>
  </si>
  <si>
    <t>24,60</t>
  </si>
  <si>
    <t>5,99</t>
  </si>
  <si>
    <t>8,61</t>
  </si>
  <si>
    <t>27,37</t>
  </si>
  <si>
    <t>9,14</t>
  </si>
  <si>
    <t>22,14</t>
  </si>
  <si>
    <t>1,6*2+1,3*2</t>
  </si>
  <si>
    <t>(1,5*4+1,3*3)</t>
  </si>
  <si>
    <t>13,95</t>
  </si>
  <si>
    <t>10,71</t>
  </si>
  <si>
    <t>20,07</t>
  </si>
  <si>
    <t>10,52</t>
  </si>
  <si>
    <t>5,58</t>
  </si>
  <si>
    <t>22,87</t>
  </si>
  <si>
    <t>10,73</t>
  </si>
  <si>
    <t>14,77</t>
  </si>
  <si>
    <t>96</t>
  </si>
  <si>
    <t>998781102</t>
  </si>
  <si>
    <t>Přesun hmot pro obklady keramické  stanovený z hmotnosti přesunovaného materiálu vodorovná dopravní vzdálenost do 50 m v objektech výšky přes 6 do 12 m</t>
  </si>
  <si>
    <t>-138095476</t>
  </si>
  <si>
    <t>784</t>
  </si>
  <si>
    <t>Dokončovací práce - malby a tapety</t>
  </si>
  <si>
    <t>97</t>
  </si>
  <si>
    <t>784121001</t>
  </si>
  <si>
    <t>Oškrabání malby v místnostech výšky do 3,80 m</t>
  </si>
  <si>
    <t>148515322</t>
  </si>
  <si>
    <t>12,25*3,25</t>
  </si>
  <si>
    <t>114a</t>
  </si>
  <si>
    <t>7,13*3,25</t>
  </si>
  <si>
    <t>114b</t>
  </si>
  <si>
    <t>5,2*3,25</t>
  </si>
  <si>
    <t>10,88*3,25</t>
  </si>
  <si>
    <t>6*3,25</t>
  </si>
  <si>
    <t>8,6*3,25</t>
  </si>
  <si>
    <t>23,38*3,25</t>
  </si>
  <si>
    <t>9,13*3,25</t>
  </si>
  <si>
    <t>20,05*3,25</t>
  </si>
  <si>
    <t>10,72*3,25</t>
  </si>
  <si>
    <t>17,94*3,25</t>
  </si>
  <si>
    <t>10,52*3,25</t>
  </si>
  <si>
    <t>5,58*3,25</t>
  </si>
  <si>
    <t xml:space="preserve">odečet nových omítek </t>
  </si>
  <si>
    <t>-194,070</t>
  </si>
  <si>
    <t>stropy</t>
  </si>
  <si>
    <t>119,160</t>
  </si>
  <si>
    <t>98</t>
  </si>
  <si>
    <t>784181111</t>
  </si>
  <si>
    <t>Penetrace podkladu jednonásobná základní silikátová v místnostech výšky do 3,80 m</t>
  </si>
  <si>
    <t>-144134145</t>
  </si>
  <si>
    <t>99</t>
  </si>
  <si>
    <t>784221101</t>
  </si>
  <si>
    <t>Malby z malířských směsí otěruvzdorných za sucha dvojnásobné, bílé za sucha otěruvzdorné dobře v místnostech výšky do 3,80 m</t>
  </si>
  <si>
    <t>-1408237527</t>
  </si>
  <si>
    <t>30,88*3,05-2,4*2,0</t>
  </si>
  <si>
    <t>21,23*3,25-2,4*2,0</t>
  </si>
  <si>
    <t>odečet obkladu</t>
  </si>
  <si>
    <t>-449,843</t>
  </si>
  <si>
    <t>D.1.4.A - Vytápění</t>
  </si>
  <si>
    <t xml:space="preserve">    730 - Ústřední vytápění</t>
  </si>
  <si>
    <t xml:space="preserve">    730.2 - Potrubí vč. dodávky, montáže  a tvarovek</t>
  </si>
  <si>
    <t xml:space="preserve">    735 - Ústřední vytápění - otopná tělesa</t>
  </si>
  <si>
    <t>OST - Ostatní</t>
  </si>
  <si>
    <t>730</t>
  </si>
  <si>
    <t>Ústřední vytápění</t>
  </si>
  <si>
    <t>730.2</t>
  </si>
  <si>
    <t>Potrubí vč. dodávky, montáže  a tvarovek</t>
  </si>
  <si>
    <t>733121154</t>
  </si>
  <si>
    <t>Potrubí z trubek ocelových hladkých bezešvých tvářených za tepla nízkotlakých a středotlakých Ø 31,8/2,6</t>
  </si>
  <si>
    <t>-1106512701</t>
  </si>
  <si>
    <t>733811252</t>
  </si>
  <si>
    <t>Ochrana potrubí termoizolačními trubicemi z pěnového polyetylenu PE přilepenými v příčných a podélných spojích, tloušťky izolace přes 20 do 25 mm, vnitřního průměru izolace DN přes 22 do 45 mm</t>
  </si>
  <si>
    <t>-724504494</t>
  </si>
  <si>
    <t>20*1,2 "Přepočtené koeficientem množství</t>
  </si>
  <si>
    <t>733.D1</t>
  </si>
  <si>
    <t>dočasné zaslepení přípravy potrubní trasy</t>
  </si>
  <si>
    <t>-1544478696</t>
  </si>
  <si>
    <t>735</t>
  </si>
  <si>
    <t>Ústřední vytápění - otopná tělesa</t>
  </si>
  <si>
    <t>OST</t>
  </si>
  <si>
    <t>Ostatní</t>
  </si>
  <si>
    <t>783614551</t>
  </si>
  <si>
    <t>Základní nátěr armatur a kovových potrub dvounásobný potrubí do DN 65 mm syntetický</t>
  </si>
  <si>
    <t>262144</t>
  </si>
  <si>
    <t>1127778318</t>
  </si>
  <si>
    <t>2301700.R.1</t>
  </si>
  <si>
    <t>Zkouška těsnosti potrubí  DN do 40</t>
  </si>
  <si>
    <t>-1364891024</t>
  </si>
  <si>
    <t>OST1</t>
  </si>
  <si>
    <t>Dokumentace skutečného provedení stavu</t>
  </si>
  <si>
    <t>1922542246</t>
  </si>
  <si>
    <t>OST2</t>
  </si>
  <si>
    <t>Spojovací a kotevní materiál</t>
  </si>
  <si>
    <t>1566018266</t>
  </si>
  <si>
    <t>OST3</t>
  </si>
  <si>
    <t>Stavební přípomoce</t>
  </si>
  <si>
    <t>1973265735</t>
  </si>
  <si>
    <t>OST5</t>
  </si>
  <si>
    <t>-627746429</t>
  </si>
  <si>
    <t>OST7</t>
  </si>
  <si>
    <t>Demontáž, uskladnění a zpětná montáž otopných těles v prostoru sociálního zařízení včetně připojovacího potrubí (po dobu stavebních úprav soc. zařízení)</t>
  </si>
  <si>
    <t>soub</t>
  </si>
  <si>
    <t>1850041475</t>
  </si>
  <si>
    <t>735191910R</t>
  </si>
  <si>
    <t>Vypouštění, proplach,  napuštění vody do otopného systému včetně potrubí (bez kotle a ohříváků) otopných těles</t>
  </si>
  <si>
    <t>-785426400</t>
  </si>
  <si>
    <t>D.1.4.E - Zařízení techni...</t>
  </si>
  <si>
    <t xml:space="preserve">    721 - Zdravotechnika - vnitřní kanalizace</t>
  </si>
  <si>
    <t xml:space="preserve">    722 - Zdravotechnika - vnitřní vodovod</t>
  </si>
  <si>
    <t xml:space="preserve">    ON - Ostatní náklady</t>
  </si>
  <si>
    <t>721</t>
  </si>
  <si>
    <t>Zdravotechnika - vnitřní kanalizace</t>
  </si>
  <si>
    <t>106</t>
  </si>
  <si>
    <t>721174006</t>
  </si>
  <si>
    <t>Potrubí z trub polypropylenových svodné (ležaté) DN 125</t>
  </si>
  <si>
    <t>-1310156910</t>
  </si>
  <si>
    <t>721174042</t>
  </si>
  <si>
    <t>Potrubí z trub polypropylenových připojovací DN 40</t>
  </si>
  <si>
    <t>676825620</t>
  </si>
  <si>
    <t>721174043</t>
  </si>
  <si>
    <t>Potrubí z trub polypropylenových připojovací DN 50</t>
  </si>
  <si>
    <t>-442418425</t>
  </si>
  <si>
    <t>721174045</t>
  </si>
  <si>
    <t>Potrubí z trub polypropylenových připojovací DN 110</t>
  </si>
  <si>
    <t>120874930</t>
  </si>
  <si>
    <t>721194105</t>
  </si>
  <si>
    <t>Vyměření přípojek na potrubí vyvedení a upevnění odpadních výpustek DN 50</t>
  </si>
  <si>
    <t>120599199</t>
  </si>
  <si>
    <t>721194109</t>
  </si>
  <si>
    <t>Vyměření přípojek na potrubí vyvedení a upevnění odpadních výpustek DN 100</t>
  </si>
  <si>
    <t>1419695896</t>
  </si>
  <si>
    <t>721274103</t>
  </si>
  <si>
    <t>Přivzdušňovací ventil DN110</t>
  </si>
  <si>
    <t>-778210439</t>
  </si>
  <si>
    <t>105</t>
  </si>
  <si>
    <t>K1</t>
  </si>
  <si>
    <t>Napojení nového odpadního potrubí na stávající ležatou kanalizaci</t>
  </si>
  <si>
    <t>1889194072</t>
  </si>
  <si>
    <t>892571111</t>
  </si>
  <si>
    <t>Zkouška těsnosti kanalizace DN do 200, vodou</t>
  </si>
  <si>
    <t>-2070588305</t>
  </si>
  <si>
    <t>722</t>
  </si>
  <si>
    <t>Zdravotechnika - vnitřní vodovod</t>
  </si>
  <si>
    <t>107</t>
  </si>
  <si>
    <t>722181221</t>
  </si>
  <si>
    <t>Ochrana potrubí  termoizolačními trubicemi z pěnového polyetylenu PE přilepenými v příčných a podélných spojích, tloušťky izolace přes 6 do 9 mm, vnitřního průměru izolace DN do 22 mm</t>
  </si>
  <si>
    <t>1541538284</t>
  </si>
  <si>
    <t>108</t>
  </si>
  <si>
    <t>722181222</t>
  </si>
  <si>
    <t>Ochrana potrubí  termoizolačními trubicemi z pěnového polyetylenu PE přilepenými v příčných a podélných spojích, tloušťky izolace přes 6 do 9 mm, vnitřního průměru izolace DN přes 22 do 45 mm</t>
  </si>
  <si>
    <t>2119496001</t>
  </si>
  <si>
    <t>109</t>
  </si>
  <si>
    <t>722181223</t>
  </si>
  <si>
    <t>Ochrana potrubí  termoizolačními trubicemi z pěnového polyetylenu PE přilepenými v příčných a podélných spojích, tloušťky izolace přes 6 do 9 mm, vnitřního průměru izolace DN přes 45 do 63mm</t>
  </si>
  <si>
    <t>1677820936</t>
  </si>
  <si>
    <t>110</t>
  </si>
  <si>
    <t>722181251</t>
  </si>
  <si>
    <t>Ochrana potrubí  termoizolačními trubicemi z pěnového polyetylenu PE přilepenými v příčných a podélných spojích, tloušťky izolace přes 20 do 25 mm, vnitřního průměru izolace DN do 22 mm</t>
  </si>
  <si>
    <t>-996306911</t>
  </si>
  <si>
    <t>111</t>
  </si>
  <si>
    <t>722181252</t>
  </si>
  <si>
    <t>Ochrana potrubí  termoizolačními trubicemi z pěnového polyetylenu PE přilepenými v příčných a podélných spojích, tloušťky izolace přes 20 do 30 mm, vnitřního průměru izolace DN přes 22 do 45 mm</t>
  </si>
  <si>
    <t>-1162498487</t>
  </si>
  <si>
    <t>112</t>
  </si>
  <si>
    <t>722181253R</t>
  </si>
  <si>
    <t>Ochrana potrubí  termoizolačními trubicemi z pěnového polyetylenu PE přilepenými v příčných a podélných spojích, tloušťky izolace přes 20 do 30 mm, vnitřního průměru izolace DN přes 45 do 63 mm</t>
  </si>
  <si>
    <t>-2121668025</t>
  </si>
  <si>
    <t>113</t>
  </si>
  <si>
    <t>722174002</t>
  </si>
  <si>
    <t>Potrubí z plastových trubek z polypropylenu (PPR) svařovaných polyfuzně PN 16 (SDR 7,4) D 20 x 2,8</t>
  </si>
  <si>
    <t>775506675</t>
  </si>
  <si>
    <t>114</t>
  </si>
  <si>
    <t>722174003</t>
  </si>
  <si>
    <t>Potrubí z plastových trubek z polypropylenu (PPR) svařovaných polyfuzně PN 16 (SDR 7,4) D 25 x 3,5</t>
  </si>
  <si>
    <t>-828666749</t>
  </si>
  <si>
    <t>115</t>
  </si>
  <si>
    <t>722174004</t>
  </si>
  <si>
    <t>Potrubí z plastových trubek z polypropylenu (PPR) svařovaných polyfuzně PN 16 (SDR 7,4) D 32 x 4,4</t>
  </si>
  <si>
    <t>-245645058</t>
  </si>
  <si>
    <t>117</t>
  </si>
  <si>
    <t>722174006</t>
  </si>
  <si>
    <t>Potrubí z plastových trubek z polypropylenu (PPR) svařovaných polyfuzně PN 16 (SDR 7,4) D 50 x 6,9</t>
  </si>
  <si>
    <t>979459008</t>
  </si>
  <si>
    <t>118</t>
  </si>
  <si>
    <t>722174022</t>
  </si>
  <si>
    <t>Potrubí z plastových trubek z polypropylenu (PPR) svařovaných polyfuzně PN 20 (SDR 6) D 20 x 3,4</t>
  </si>
  <si>
    <t>-2075765497</t>
  </si>
  <si>
    <t>119</t>
  </si>
  <si>
    <t>722174023</t>
  </si>
  <si>
    <t>Potrubí z plastových trubek z polypropylenu (PPR) svařovaných polyfuzně PN 20 (SDR 6) D 25 x 4,2</t>
  </si>
  <si>
    <t>1421057745</t>
  </si>
  <si>
    <t>120</t>
  </si>
  <si>
    <t>722174024</t>
  </si>
  <si>
    <t>Potrubí z plastových trubek z polypropylenu (PPR) svařovaných polyfuzně PN 20 (SDR 6) D 32 x 5,4</t>
  </si>
  <si>
    <t>169555896</t>
  </si>
  <si>
    <t>121</t>
  </si>
  <si>
    <t>722174025</t>
  </si>
  <si>
    <t>Potrubí z plastových trubek z polypropylenu (PPR) svařovaných polyfuzně PN 20 (SDR 6) D 40 x 6,7</t>
  </si>
  <si>
    <t>-1760190426</t>
  </si>
  <si>
    <t>122</t>
  </si>
  <si>
    <t>722174026</t>
  </si>
  <si>
    <t>Potrubí z plastových trubek z polypropylenu (PPR) svařovaných polyfuzně PN 20 (SDR 6) D 50 x 8,3</t>
  </si>
  <si>
    <t>59224278</t>
  </si>
  <si>
    <t>123</t>
  </si>
  <si>
    <t>722130233.1</t>
  </si>
  <si>
    <t>Potrubí z ocelových trubek pozinkovaných  závitových svařovaných běžných DN 25</t>
  </si>
  <si>
    <t>1396806026</t>
  </si>
  <si>
    <t>124</t>
  </si>
  <si>
    <t>722130234.1</t>
  </si>
  <si>
    <t>Potrubí vodovodní ocelové závitové pozinkované svařované běžné DN 32 vč. kotvení a tvarovek</t>
  </si>
  <si>
    <t>-1630882650</t>
  </si>
  <si>
    <t>722224115</t>
  </si>
  <si>
    <t>Armatury s jedním závitem kohouty plnicí a vypouštěcí PN 10 G 1/2</t>
  </si>
  <si>
    <t>1894722303</t>
  </si>
  <si>
    <t>722232044</t>
  </si>
  <si>
    <t>Armatury se dvěma závity kulové kohouty PN 42 do 185 °C přímé vnitřní závit G 3/4</t>
  </si>
  <si>
    <t>413429971</t>
  </si>
  <si>
    <t>722232045</t>
  </si>
  <si>
    <t>Armatury se dvěma závity kulové kohouty PN 42 do 185 °C přímé vnitřní závit G 1</t>
  </si>
  <si>
    <t>672518112</t>
  </si>
  <si>
    <t>722232047</t>
  </si>
  <si>
    <t>Armatury se dvěma závity kulové kohouty PN 42 do 185 °C přímé vnitřní závit G 6/4</t>
  </si>
  <si>
    <t>1873489724</t>
  </si>
  <si>
    <t>722239102</t>
  </si>
  <si>
    <t>Armatury se dvěma závity montáž vodovodních armatur se dvěma závity ostatních typů G 3/4</t>
  </si>
  <si>
    <t>-897302034</t>
  </si>
  <si>
    <t>6000052490R</t>
  </si>
  <si>
    <t>Vyvažovací ventil STAD DN 20 s vypouštěním PN25 pro pitnou vodu</t>
  </si>
  <si>
    <t>-46973899</t>
  </si>
  <si>
    <t>725813111R</t>
  </si>
  <si>
    <t>Ventil rohový  G 1/2"</t>
  </si>
  <si>
    <t>1658783980</t>
  </si>
  <si>
    <t>722290226</t>
  </si>
  <si>
    <t>Zkoušky, proplach a desinfekce vodovodního potrubí  zkoušky těsnosti vodovodního potrubí závitového do DN 50</t>
  </si>
  <si>
    <t>-319154144</t>
  </si>
  <si>
    <t>722290234</t>
  </si>
  <si>
    <t>Zkoušky, proplach a desinfekce vodovodního potrubí  proplach a desinfekce vodovodního potrubí do DN 80</t>
  </si>
  <si>
    <t>693326627</t>
  </si>
  <si>
    <t>722.1</t>
  </si>
  <si>
    <t>Dočasné zaslapení příprav potrubí</t>
  </si>
  <si>
    <t>-796987499</t>
  </si>
  <si>
    <t>v1</t>
  </si>
  <si>
    <t>Napojení na stávající vodovod</t>
  </si>
  <si>
    <t>489787052</t>
  </si>
  <si>
    <t>72122601D</t>
  </si>
  <si>
    <t>Koupelnové doplňky</t>
  </si>
  <si>
    <t>-659947483</t>
  </si>
  <si>
    <t>64211046R</t>
  </si>
  <si>
    <t>U - umyvadlo keramické závěsné bílé 500 mm</t>
  </si>
  <si>
    <t>-852679668</t>
  </si>
  <si>
    <t>64211046R2</t>
  </si>
  <si>
    <t>U2 - umývátko rohové</t>
  </si>
  <si>
    <t>-1926380477</t>
  </si>
  <si>
    <t>725219102</t>
  </si>
  <si>
    <t>Umyvadla montáž umyvadel ostatních typů na šrouby do zdiva</t>
  </si>
  <si>
    <t>-499711552</t>
  </si>
  <si>
    <t>55145686</t>
  </si>
  <si>
    <t>baterie umyvadlová stojánková páková</t>
  </si>
  <si>
    <t>1668164964</t>
  </si>
  <si>
    <t>725829131</t>
  </si>
  <si>
    <t>Baterie umyvadlové montáž ostatních typů stojánkových G 1/2</t>
  </si>
  <si>
    <t>-2134967698</t>
  </si>
  <si>
    <t>725861102</t>
  </si>
  <si>
    <t>Zápachové uzávěrky zařizovacích předmětů pro umyvadla DN 40</t>
  </si>
  <si>
    <t>161362677</t>
  </si>
  <si>
    <t>64271101</t>
  </si>
  <si>
    <t>výlevka keramická bílá</t>
  </si>
  <si>
    <t>1809502037</t>
  </si>
  <si>
    <t>725339111</t>
  </si>
  <si>
    <t>Výlevky montáž výlevky</t>
  </si>
  <si>
    <t>1504404441</t>
  </si>
  <si>
    <t>55143976</t>
  </si>
  <si>
    <t>baterie dřezová páková nástěnná s kulatým ústím 300mm</t>
  </si>
  <si>
    <t>1920721249</t>
  </si>
  <si>
    <t>725829101</t>
  </si>
  <si>
    <t>Baterie dřezové montáž ostatních typů nástěnných pákových nebo klasických</t>
  </si>
  <si>
    <t>1453750608</t>
  </si>
  <si>
    <t>64232051</t>
  </si>
  <si>
    <t>klozet keramický kombinovaný hluboké splachování odpad vodorovný bílý 630x360x770mm</t>
  </si>
  <si>
    <t>-366462077</t>
  </si>
  <si>
    <t>725119122</t>
  </si>
  <si>
    <t>Zařízení záchodů montáž klozetových mís kombi</t>
  </si>
  <si>
    <t>354907376</t>
  </si>
  <si>
    <t>64251334</t>
  </si>
  <si>
    <t>pisoár automatický se sifonem kapacitní</t>
  </si>
  <si>
    <t>-1980961147</t>
  </si>
  <si>
    <t>725129102</t>
  </si>
  <si>
    <t>Pisoárové záchodky montáž ostatních typů automatických</t>
  </si>
  <si>
    <t>-1464964010</t>
  </si>
  <si>
    <t>ON</t>
  </si>
  <si>
    <t>Ostatní náklady</t>
  </si>
  <si>
    <t>ON1</t>
  </si>
  <si>
    <t>Stavební přípomoci</t>
  </si>
  <si>
    <t>kpl</t>
  </si>
  <si>
    <t>-1735029185</t>
  </si>
  <si>
    <t>103</t>
  </si>
  <si>
    <t>ON3</t>
  </si>
  <si>
    <t>Demontáže stávajících rozvodů vodovodu vč. likvidace</t>
  </si>
  <si>
    <t>-156081248</t>
  </si>
  <si>
    <t>104</t>
  </si>
  <si>
    <t>ON6</t>
  </si>
  <si>
    <t>-2132861172</t>
  </si>
  <si>
    <t>ON10</t>
  </si>
  <si>
    <t>Pomocné konstrukce, ostatní materiál</t>
  </si>
  <si>
    <t>1495060147</t>
  </si>
  <si>
    <t>ON2</t>
  </si>
  <si>
    <t>Začištění prostupů</t>
  </si>
  <si>
    <t>615282069</t>
  </si>
  <si>
    <t>ON4</t>
  </si>
  <si>
    <t>Doprava, režie, přesun hmot</t>
  </si>
  <si>
    <t>851740092</t>
  </si>
  <si>
    <t>ON8</t>
  </si>
  <si>
    <t>Skutečné provedení</t>
  </si>
  <si>
    <t>1696820874</t>
  </si>
  <si>
    <t>D.1.4.G - Elektroinstalace</t>
  </si>
  <si>
    <t>HSV - HSV</t>
  </si>
  <si>
    <t xml:space="preserve">    01 - Svítidla vč. zdrojů, poplatků a příslušenství</t>
  </si>
  <si>
    <t xml:space="preserve">    02 - Ovládání osvětlení</t>
  </si>
  <si>
    <t xml:space="preserve">    03 - Zásuvky</t>
  </si>
  <si>
    <t xml:space="preserve">    04 - Ostatní</t>
  </si>
  <si>
    <t xml:space="preserve">    05 - Kabely</t>
  </si>
  <si>
    <t>09 - Vedlejší náklady</t>
  </si>
  <si>
    <t xml:space="preserve">    741 - Elektroinstalace - silnoproud</t>
  </si>
  <si>
    <t>01</t>
  </si>
  <si>
    <t>Svítidla vč. zdrojů, poplatků a příslušenství</t>
  </si>
  <si>
    <t>/K/</t>
  </si>
  <si>
    <t>Stropní a nástěnné svítidlo LED 22W, 3000°K, 2090lm</t>
  </si>
  <si>
    <t>1127904209</t>
  </si>
  <si>
    <t>/N1/</t>
  </si>
  <si>
    <t>Nouzové svítidlo IP65 svítící při výpadku el.napětí LED 10x 0,1W 2,4V/4,5Ah, 3hod</t>
  </si>
  <si>
    <t>745794403</t>
  </si>
  <si>
    <t>/N3/</t>
  </si>
  <si>
    <t>Nouzové svítidlo 1150mm 6800lm 840 IP66 AW3h 50W</t>
  </si>
  <si>
    <t>-54502630</t>
  </si>
  <si>
    <t>741372012</t>
  </si>
  <si>
    <t>Montáž svítidel LED se zapojením vodičů bytových nebo společenských místností přisazených nástěnných reflektorových bez pohybového čidla</t>
  </si>
  <si>
    <t>-622657264</t>
  </si>
  <si>
    <t>741130001</t>
  </si>
  <si>
    <t>Ukončení vodičů izolovaných s označením a zapojením v rozváděči nebo na přístroji, průřezu žíly do 2,5 mm2</t>
  </si>
  <si>
    <t>-1197227750</t>
  </si>
  <si>
    <t>013</t>
  </si>
  <si>
    <t>Vývod pro svítidlo do koupelny</t>
  </si>
  <si>
    <t>-1877770060</t>
  </si>
  <si>
    <t>t1</t>
  </si>
  <si>
    <t>Zákonný recyklační poplatek - svítidla</t>
  </si>
  <si>
    <t>-784318869</t>
  </si>
  <si>
    <t>741820102</t>
  </si>
  <si>
    <t>Měření osvětlovacího zařízení intenzity osvětlení na pracovišti do 50 svítidel</t>
  </si>
  <si>
    <t>-2027385449</t>
  </si>
  <si>
    <t>02</t>
  </si>
  <si>
    <t>Ovládání osvětlení</t>
  </si>
  <si>
    <t>741310001</t>
  </si>
  <si>
    <t>Montáž spínačů jedno nebo dvoupólových nástěnných se zapojením vodičů, pro prostředí normální vypínačů, řazení 1-jednopólových</t>
  </si>
  <si>
    <t>-2044440308</t>
  </si>
  <si>
    <t>34535512</t>
  </si>
  <si>
    <t>spínač jednopólový 10A bílý</t>
  </si>
  <si>
    <t>332535706</t>
  </si>
  <si>
    <t>023</t>
  </si>
  <si>
    <t>Čidlo pohybu stropní</t>
  </si>
  <si>
    <t>2047822684</t>
  </si>
  <si>
    <t>03</t>
  </si>
  <si>
    <t>Zásuvky</t>
  </si>
  <si>
    <t>741313001</t>
  </si>
  <si>
    <t>Montáž zásuvek domovních se zapojením vodičů bezšroubové připojení polozapuštěných nebo zapuštěných 10/16 A, provedení 2P + PE</t>
  </si>
  <si>
    <t>-894997122</t>
  </si>
  <si>
    <t>ABB.0002472.URS</t>
  </si>
  <si>
    <t>zásuvka 1násobná 16A Swing</t>
  </si>
  <si>
    <t>1667038150</t>
  </si>
  <si>
    <t>04</t>
  </si>
  <si>
    <t>21219D001</t>
  </si>
  <si>
    <t>Ukončení vývodu 230V</t>
  </si>
  <si>
    <t>742424775</t>
  </si>
  <si>
    <t>nz</t>
  </si>
  <si>
    <t>Napájecí zdroje a trafa  230V AC/24V DC  pro max. 5 ks splachovačů</t>
  </si>
  <si>
    <t>1924783486</t>
  </si>
  <si>
    <t>05</t>
  </si>
  <si>
    <t>Kabely</t>
  </si>
  <si>
    <t>741120101</t>
  </si>
  <si>
    <t>Montáž vodičů izolovaných měděných bez ukončení uložených v trubkách nebo lištách zatažených plných a laněných s PVC pláštěm, bezhalogenových, ohniodolných (CY, CHAH-R(V)) průřezu žíly 0,15 až 16 mm2</t>
  </si>
  <si>
    <t>-2068631689</t>
  </si>
  <si>
    <t>34140844</t>
  </si>
  <si>
    <t>vodič izolovaný s Cu jádrem 6mm2</t>
  </si>
  <si>
    <t>-324163367</t>
  </si>
  <si>
    <t>741122016</t>
  </si>
  <si>
    <t>Montáž kabelů měděných bez ukončení uložených pod omítku plných kulatých (CYKY), počtu a průřezu žil 3x2,5 až 6 mm2</t>
  </si>
  <si>
    <t>300900541</t>
  </si>
  <si>
    <t>34111030</t>
  </si>
  <si>
    <t>kabel silový s Cu jádrem 1kV 3x1,5mm2</t>
  </si>
  <si>
    <t>-1389954598</t>
  </si>
  <si>
    <t>34111036</t>
  </si>
  <si>
    <t>kabel silový s Cu jádrem 1kV 3x2,5mm2</t>
  </si>
  <si>
    <t>1735238712</t>
  </si>
  <si>
    <t>741122121</t>
  </si>
  <si>
    <t>Montáž kabelů měděných bez ukončení uložených v trubkách zatažených plných kulatých nebo bezhalogenových (CYKY) počtu a průřezu žil 2x1,5 až 6 mm2</t>
  </si>
  <si>
    <t>-319375258</t>
  </si>
  <si>
    <t>34111005</t>
  </si>
  <si>
    <t>kabel silový s Cu jádrem 1kV 2x1,5mm2</t>
  </si>
  <si>
    <t>730055320</t>
  </si>
  <si>
    <t>09</t>
  </si>
  <si>
    <t>Vedlejší náklady</t>
  </si>
  <si>
    <t>013254000</t>
  </si>
  <si>
    <t>Dokumentace skutečného provedení stavby</t>
  </si>
  <si>
    <t>148615234</t>
  </si>
  <si>
    <t>071</t>
  </si>
  <si>
    <t>Stavební přípomoci, drážkování, začištění</t>
  </si>
  <si>
    <t>880091235</t>
  </si>
  <si>
    <t>072</t>
  </si>
  <si>
    <t>Nosný materiál</t>
  </si>
  <si>
    <t>-875354730</t>
  </si>
  <si>
    <t>005231010R</t>
  </si>
  <si>
    <t>Revize elektroinstalace</t>
  </si>
  <si>
    <t>625764087</t>
  </si>
  <si>
    <t>141</t>
  </si>
  <si>
    <t>Přirážka za podružný materiál  M 21, M 22</t>
  </si>
  <si>
    <t>-53244205</t>
  </si>
  <si>
    <t>142</t>
  </si>
  <si>
    <t>Přirážka za prořez kabelů</t>
  </si>
  <si>
    <t>-523953831</t>
  </si>
  <si>
    <t>900.1</t>
  </si>
  <si>
    <t>HZS Práce v tarifní třídě 5 (např. tesař)</t>
  </si>
  <si>
    <t>h</t>
  </si>
  <si>
    <t>774838371</t>
  </si>
  <si>
    <t>998741102</t>
  </si>
  <si>
    <t>Přesun hmot pro silnoproud stanovený z hmotnosti přesunovaného materiálu vodorovná dopravní vzdálenost do 50 m v objektech výšky přes 6 do 12 m</t>
  </si>
  <si>
    <t>1142175976</t>
  </si>
  <si>
    <t>r1</t>
  </si>
  <si>
    <t>Ostatní materiál, spojovací materiál, propojovací kabely</t>
  </si>
  <si>
    <t>1870798721</t>
  </si>
  <si>
    <t>r2</t>
  </si>
  <si>
    <t>Demontáž půdovdních svítedel soc. zařízení vč. likvidace vč. příslušenstvní a návazné kabeláže.</t>
  </si>
  <si>
    <t>937058901</t>
  </si>
  <si>
    <t>741</t>
  </si>
  <si>
    <t>Elektroinstalace - silnoproud</t>
  </si>
  <si>
    <t>7413102R</t>
  </si>
  <si>
    <t>Montáž připojení vzduchotechnického zařízení - ventilátory Vents</t>
  </si>
  <si>
    <t>208690327</t>
  </si>
  <si>
    <t>Montáž připojení vzduchotechnického zařízení - ventilátory Vents - funkčnost spínání ventilátorů s osvětlením, regulace chodu ventilátoru - s doběhem. V ceně práce i potřebný materiálu (vodiče, spínače,..). Ventilátor součástí dodávky VZT.</t>
  </si>
  <si>
    <t>VRN - Vedlejší a ostatní ...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</si>
  <si>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</si>
  <si>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</si>
  <si>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</si>
  <si>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</si>
  <si>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VRN7 - Provozní vlivy</t>
  </si>
  <si>
    <t xml:space="preserve">    VRN8 - Přesun stavebních kapacit</t>
  </si>
  <si>
    <t>Vedlejší rozpočtové náklady</t>
  </si>
  <si>
    <t>VRN1</t>
  </si>
  <si>
    <t>Průzkumné, geodetické a projektové práce</t>
  </si>
  <si>
    <t>013254001</t>
  </si>
  <si>
    <t>Dokumentace skutečného provedení stavby prováděna dle vyhlášky č.499/2006 sb. příloha č.7- 3x tištěné paré, 1x elektronicky na CD</t>
  </si>
  <si>
    <t>…</t>
  </si>
  <si>
    <t>-983576354</t>
  </si>
  <si>
    <t>VRN3</t>
  </si>
  <si>
    <t>Zařízení staveniště</t>
  </si>
  <si>
    <t>030001000</t>
  </si>
  <si>
    <t>CS ÚRS 2021 01</t>
  </si>
  <si>
    <t>293144578</t>
  </si>
  <si>
    <t>VRN5</t>
  </si>
  <si>
    <t>Finanční náklady</t>
  </si>
  <si>
    <t>052002000</t>
  </si>
  <si>
    <t>Finanční rezerva na nepředpokládané práce (zakryté konstrukce) - každý uchazeč ocení 50.000,-Kč</t>
  </si>
  <si>
    <t>-1635598688</t>
  </si>
  <si>
    <t>VRN7</t>
  </si>
  <si>
    <t>Provozní vlivy</t>
  </si>
  <si>
    <t>071002000</t>
  </si>
  <si>
    <t>Provoz investora, třetích osob</t>
  </si>
  <si>
    <t>1838394823</t>
  </si>
  <si>
    <t>VRN8</t>
  </si>
  <si>
    <t>Přesun stavebních kapacit</t>
  </si>
  <si>
    <t>084002000</t>
  </si>
  <si>
    <t>Zákonné příplatky ke mzdě</t>
  </si>
  <si>
    <t>1024</t>
  </si>
  <si>
    <t>1007056032</t>
  </si>
  <si>
    <t>D.1.4.C - Vzduchotechnika</t>
  </si>
  <si>
    <t xml:space="preserve">    751 - Vzduchotechnika</t>
  </si>
  <si>
    <t>751</t>
  </si>
  <si>
    <t>751111R</t>
  </si>
  <si>
    <t>Rozpočet - ocenění samostatného výkazu výměr části vzduchotechiky</t>
  </si>
  <si>
    <t>25690520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</si>
</sst>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7" xfId="0" applyNumberFormat="1" applyFont="1" applyBorder="1" applyAlignment="1" applyProtection="1">
      <alignment horizontal="right" vertical="center"/>
      <protection/>
    </xf>
    <xf numFmtId="4" fontId="17" fillId="0" borderId="0" xfId="0" applyNumberFormat="1" applyFont="1" applyBorder="1" applyAlignment="1" applyProtection="1">
      <alignment horizontal="righ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4" fontId="34" fillId="0" borderId="10" xfId="0" applyNumberFormat="1" applyFont="1" applyBorder="1" applyAlignment="1" applyProtection="1">
      <alignment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5</v>
      </c>
      <c r="BV1" s="17" t="s">
        <v>6</v>
      </c>
    </row>
    <row r="2" spans="44:72" s="1" customFormat="1" ht="36.95" customHeight="1"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11</v>
      </c>
      <c r="BG4" s="26" t="s">
        <v>12</v>
      </c>
      <c r="BS4" s="18" t="s">
        <v>13</v>
      </c>
    </row>
    <row r="5" spans="2:71" s="1" customFormat="1" ht="12" customHeight="1">
      <c r="B5" s="22"/>
      <c r="C5" s="23"/>
      <c r="D5" s="27" t="s">
        <v>14</v>
      </c>
      <c r="E5" s="23"/>
      <c r="F5" s="23"/>
      <c r="G5" s="23"/>
      <c r="H5" s="23"/>
      <c r="I5" s="23"/>
      <c r="J5" s="23"/>
      <c r="K5" s="294" t="s">
        <v>15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3"/>
      <c r="AQ5" s="23"/>
      <c r="AR5" s="21"/>
      <c r="BG5" s="291" t="s">
        <v>16</v>
      </c>
      <c r="BS5" s="18" t="s">
        <v>7</v>
      </c>
    </row>
    <row r="6" spans="2:71" s="1" customFormat="1" ht="36.95" customHeight="1">
      <c r="B6" s="22"/>
      <c r="C6" s="23"/>
      <c r="D6" s="29" t="s">
        <v>17</v>
      </c>
      <c r="E6" s="23"/>
      <c r="F6" s="23"/>
      <c r="G6" s="23"/>
      <c r="H6" s="23"/>
      <c r="I6" s="23"/>
      <c r="J6" s="23"/>
      <c r="K6" s="296" t="s">
        <v>18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3"/>
      <c r="AQ6" s="23"/>
      <c r="AR6" s="21"/>
      <c r="BG6" s="292"/>
      <c r="BS6" s="18" t="s">
        <v>7</v>
      </c>
    </row>
    <row r="7" spans="2:71" s="1" customFormat="1" ht="12" customHeight="1">
      <c r="B7" s="22"/>
      <c r="C7" s="23"/>
      <c r="D7" s="30" t="s">
        <v>19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</v>
      </c>
      <c r="AO7" s="23"/>
      <c r="AP7" s="23"/>
      <c r="AQ7" s="23"/>
      <c r="AR7" s="21"/>
      <c r="BG7" s="292"/>
      <c r="BS7" s="18" t="s">
        <v>7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G8" s="292"/>
      <c r="BS8" s="18" t="s">
        <v>7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G9" s="292"/>
      <c r="BS9" s="18" t="s">
        <v>7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</v>
      </c>
      <c r="AO10" s="23"/>
      <c r="AP10" s="23"/>
      <c r="AQ10" s="23"/>
      <c r="AR10" s="21"/>
      <c r="BG10" s="292"/>
      <c r="BS10" s="18" t="s">
        <v>7</v>
      </c>
    </row>
    <row r="11" spans="2:71" s="1" customFormat="1" ht="18.4" customHeight="1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G11" s="292"/>
      <c r="BS11" s="18" t="s">
        <v>7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G12" s="292"/>
      <c r="BS12" s="18" t="s">
        <v>7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29</v>
      </c>
      <c r="AO13" s="23"/>
      <c r="AP13" s="23"/>
      <c r="AQ13" s="23"/>
      <c r="AR13" s="21"/>
      <c r="BG13" s="292"/>
      <c r="BS13" s="18" t="s">
        <v>7</v>
      </c>
    </row>
    <row r="14" spans="2:71" ht="12.75">
      <c r="B14" s="22"/>
      <c r="C14" s="23"/>
      <c r="D14" s="23"/>
      <c r="E14" s="297" t="s">
        <v>29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G14" s="292"/>
      <c r="BS14" s="18" t="s">
        <v>7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G15" s="292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</v>
      </c>
      <c r="AO16" s="23"/>
      <c r="AP16" s="23"/>
      <c r="AQ16" s="23"/>
      <c r="AR16" s="21"/>
      <c r="BG16" s="292"/>
      <c r="BS16" s="18" t="s">
        <v>4</v>
      </c>
    </row>
    <row r="17" spans="2:71" s="1" customFormat="1" ht="18.4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G17" s="292"/>
      <c r="BS17" s="18" t="s">
        <v>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G18" s="292"/>
      <c r="BS18" s="18" t="s">
        <v>7</v>
      </c>
    </row>
    <row r="19" spans="2:71" s="1" customFormat="1" ht="12" customHeight="1">
      <c r="B19" s="22"/>
      <c r="C19" s="23"/>
      <c r="D19" s="30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</v>
      </c>
      <c r="AO19" s="23"/>
      <c r="AP19" s="23"/>
      <c r="AQ19" s="23"/>
      <c r="AR19" s="21"/>
      <c r="BG19" s="292"/>
      <c r="BS19" s="18" t="s">
        <v>7</v>
      </c>
    </row>
    <row r="20" spans="2:71" s="1" customFormat="1" ht="18.4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G20" s="292"/>
      <c r="BS20" s="18" t="s">
        <v>5</v>
      </c>
    </row>
    <row r="21" spans="2:59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G21" s="292"/>
    </row>
    <row r="22" spans="2:59" s="1" customFormat="1" ht="12" customHeight="1">
      <c r="B22" s="22"/>
      <c r="C22" s="23"/>
      <c r="D22" s="30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G22" s="292"/>
    </row>
    <row r="23" spans="2:59" s="1" customFormat="1" ht="16.5" customHeight="1">
      <c r="B23" s="22"/>
      <c r="C23" s="23"/>
      <c r="D23" s="23"/>
      <c r="E23" s="299" t="s">
        <v>1</v>
      </c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3"/>
      <c r="AP23" s="23"/>
      <c r="AQ23" s="23"/>
      <c r="AR23" s="21"/>
      <c r="BG23" s="292"/>
    </row>
    <row r="24" spans="2:59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G24" s="292"/>
    </row>
    <row r="25" spans="2:59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G25" s="292"/>
    </row>
    <row r="26" spans="1:59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00">
        <f>ROUND(AG94,2)</f>
        <v>0</v>
      </c>
      <c r="AL26" s="301"/>
      <c r="AM26" s="301"/>
      <c r="AN26" s="301"/>
      <c r="AO26" s="301"/>
      <c r="AP26" s="37"/>
      <c r="AQ26" s="37"/>
      <c r="AR26" s="40"/>
      <c r="BG26" s="292"/>
    </row>
    <row r="27" spans="1:59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G27" s="292"/>
    </row>
    <row r="28" spans="1:59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02" t="s">
        <v>34</v>
      </c>
      <c r="M28" s="302"/>
      <c r="N28" s="302"/>
      <c r="O28" s="302"/>
      <c r="P28" s="302"/>
      <c r="Q28" s="37"/>
      <c r="R28" s="37"/>
      <c r="S28" s="37"/>
      <c r="T28" s="37"/>
      <c r="U28" s="37"/>
      <c r="V28" s="37"/>
      <c r="W28" s="302" t="s">
        <v>35</v>
      </c>
      <c r="X28" s="302"/>
      <c r="Y28" s="302"/>
      <c r="Z28" s="302"/>
      <c r="AA28" s="302"/>
      <c r="AB28" s="302"/>
      <c r="AC28" s="302"/>
      <c r="AD28" s="302"/>
      <c r="AE28" s="302"/>
      <c r="AF28" s="37"/>
      <c r="AG28" s="37"/>
      <c r="AH28" s="37"/>
      <c r="AI28" s="37"/>
      <c r="AJ28" s="37"/>
      <c r="AK28" s="302" t="s">
        <v>36</v>
      </c>
      <c r="AL28" s="302"/>
      <c r="AM28" s="302"/>
      <c r="AN28" s="302"/>
      <c r="AO28" s="302"/>
      <c r="AP28" s="37"/>
      <c r="AQ28" s="37"/>
      <c r="AR28" s="40"/>
      <c r="BG28" s="292"/>
    </row>
    <row r="29" spans="2:59" s="3" customFormat="1" ht="14.45" customHeight="1">
      <c r="B29" s="41"/>
      <c r="C29" s="42"/>
      <c r="D29" s="30" t="s">
        <v>37</v>
      </c>
      <c r="E29" s="42"/>
      <c r="F29" s="30" t="s">
        <v>38</v>
      </c>
      <c r="G29" s="42"/>
      <c r="H29" s="42"/>
      <c r="I29" s="42"/>
      <c r="J29" s="42"/>
      <c r="K29" s="42"/>
      <c r="L29" s="305">
        <v>0.21</v>
      </c>
      <c r="M29" s="304"/>
      <c r="N29" s="304"/>
      <c r="O29" s="304"/>
      <c r="P29" s="304"/>
      <c r="Q29" s="42"/>
      <c r="R29" s="42"/>
      <c r="S29" s="42"/>
      <c r="T29" s="42"/>
      <c r="U29" s="42"/>
      <c r="V29" s="42"/>
      <c r="W29" s="303">
        <f>ROUND(BB94,2)</f>
        <v>0</v>
      </c>
      <c r="X29" s="304"/>
      <c r="Y29" s="304"/>
      <c r="Z29" s="304"/>
      <c r="AA29" s="304"/>
      <c r="AB29" s="304"/>
      <c r="AC29" s="304"/>
      <c r="AD29" s="304"/>
      <c r="AE29" s="304"/>
      <c r="AF29" s="42"/>
      <c r="AG29" s="42"/>
      <c r="AH29" s="42"/>
      <c r="AI29" s="42"/>
      <c r="AJ29" s="42"/>
      <c r="AK29" s="303">
        <f>ROUND(AX94,2)</f>
        <v>0</v>
      </c>
      <c r="AL29" s="304"/>
      <c r="AM29" s="304"/>
      <c r="AN29" s="304"/>
      <c r="AO29" s="304"/>
      <c r="AP29" s="42"/>
      <c r="AQ29" s="42"/>
      <c r="AR29" s="43"/>
      <c r="BG29" s="293"/>
    </row>
    <row r="30" spans="2:59" s="3" customFormat="1" ht="14.45" customHeight="1">
      <c r="B30" s="41"/>
      <c r="C30" s="42"/>
      <c r="D30" s="42"/>
      <c r="E30" s="42"/>
      <c r="F30" s="30" t="s">
        <v>39</v>
      </c>
      <c r="G30" s="42"/>
      <c r="H30" s="42"/>
      <c r="I30" s="42"/>
      <c r="J30" s="42"/>
      <c r="K30" s="42"/>
      <c r="L30" s="305">
        <v>0.15</v>
      </c>
      <c r="M30" s="304"/>
      <c r="N30" s="304"/>
      <c r="O30" s="304"/>
      <c r="P30" s="304"/>
      <c r="Q30" s="42"/>
      <c r="R30" s="42"/>
      <c r="S30" s="42"/>
      <c r="T30" s="42"/>
      <c r="U30" s="42"/>
      <c r="V30" s="42"/>
      <c r="W30" s="303">
        <f>ROUND(BC94,2)</f>
        <v>0</v>
      </c>
      <c r="X30" s="304"/>
      <c r="Y30" s="304"/>
      <c r="Z30" s="304"/>
      <c r="AA30" s="304"/>
      <c r="AB30" s="304"/>
      <c r="AC30" s="304"/>
      <c r="AD30" s="304"/>
      <c r="AE30" s="304"/>
      <c r="AF30" s="42"/>
      <c r="AG30" s="42"/>
      <c r="AH30" s="42"/>
      <c r="AI30" s="42"/>
      <c r="AJ30" s="42"/>
      <c r="AK30" s="303">
        <f>ROUND(AY94,2)</f>
        <v>0</v>
      </c>
      <c r="AL30" s="304"/>
      <c r="AM30" s="304"/>
      <c r="AN30" s="304"/>
      <c r="AO30" s="304"/>
      <c r="AP30" s="42"/>
      <c r="AQ30" s="42"/>
      <c r="AR30" s="43"/>
      <c r="BG30" s="293"/>
    </row>
    <row r="31" spans="2:59" s="3" customFormat="1" ht="14.45" customHeight="1" hidden="1">
      <c r="B31" s="41"/>
      <c r="C31" s="42"/>
      <c r="D31" s="42"/>
      <c r="E31" s="42"/>
      <c r="F31" s="30" t="s">
        <v>40</v>
      </c>
      <c r="G31" s="42"/>
      <c r="H31" s="42"/>
      <c r="I31" s="42"/>
      <c r="J31" s="42"/>
      <c r="K31" s="42"/>
      <c r="L31" s="305">
        <v>0.21</v>
      </c>
      <c r="M31" s="304"/>
      <c r="N31" s="304"/>
      <c r="O31" s="304"/>
      <c r="P31" s="304"/>
      <c r="Q31" s="42"/>
      <c r="R31" s="42"/>
      <c r="S31" s="42"/>
      <c r="T31" s="42"/>
      <c r="U31" s="42"/>
      <c r="V31" s="42"/>
      <c r="W31" s="303">
        <f>ROUND(BD94,2)</f>
        <v>0</v>
      </c>
      <c r="X31" s="304"/>
      <c r="Y31" s="304"/>
      <c r="Z31" s="304"/>
      <c r="AA31" s="304"/>
      <c r="AB31" s="304"/>
      <c r="AC31" s="304"/>
      <c r="AD31" s="304"/>
      <c r="AE31" s="304"/>
      <c r="AF31" s="42"/>
      <c r="AG31" s="42"/>
      <c r="AH31" s="42"/>
      <c r="AI31" s="42"/>
      <c r="AJ31" s="42"/>
      <c r="AK31" s="303">
        <v>0</v>
      </c>
      <c r="AL31" s="304"/>
      <c r="AM31" s="304"/>
      <c r="AN31" s="304"/>
      <c r="AO31" s="304"/>
      <c r="AP31" s="42"/>
      <c r="AQ31" s="42"/>
      <c r="AR31" s="43"/>
      <c r="BG31" s="293"/>
    </row>
    <row r="32" spans="2:59" s="3" customFormat="1" ht="14.45" customHeight="1" hidden="1">
      <c r="B32" s="41"/>
      <c r="C32" s="42"/>
      <c r="D32" s="42"/>
      <c r="E32" s="42"/>
      <c r="F32" s="30" t="s">
        <v>41</v>
      </c>
      <c r="G32" s="42"/>
      <c r="H32" s="42"/>
      <c r="I32" s="42"/>
      <c r="J32" s="42"/>
      <c r="K32" s="42"/>
      <c r="L32" s="305">
        <v>0.15</v>
      </c>
      <c r="M32" s="304"/>
      <c r="N32" s="304"/>
      <c r="O32" s="304"/>
      <c r="P32" s="304"/>
      <c r="Q32" s="42"/>
      <c r="R32" s="42"/>
      <c r="S32" s="42"/>
      <c r="T32" s="42"/>
      <c r="U32" s="42"/>
      <c r="V32" s="42"/>
      <c r="W32" s="303">
        <f>ROUND(BE94,2)</f>
        <v>0</v>
      </c>
      <c r="X32" s="304"/>
      <c r="Y32" s="304"/>
      <c r="Z32" s="304"/>
      <c r="AA32" s="304"/>
      <c r="AB32" s="304"/>
      <c r="AC32" s="304"/>
      <c r="AD32" s="304"/>
      <c r="AE32" s="304"/>
      <c r="AF32" s="42"/>
      <c r="AG32" s="42"/>
      <c r="AH32" s="42"/>
      <c r="AI32" s="42"/>
      <c r="AJ32" s="42"/>
      <c r="AK32" s="303">
        <v>0</v>
      </c>
      <c r="AL32" s="304"/>
      <c r="AM32" s="304"/>
      <c r="AN32" s="304"/>
      <c r="AO32" s="304"/>
      <c r="AP32" s="42"/>
      <c r="AQ32" s="42"/>
      <c r="AR32" s="43"/>
      <c r="BG32" s="293"/>
    </row>
    <row r="33" spans="2:59" s="3" customFormat="1" ht="14.45" customHeight="1" hidden="1">
      <c r="B33" s="41"/>
      <c r="C33" s="42"/>
      <c r="D33" s="42"/>
      <c r="E33" s="42"/>
      <c r="F33" s="30" t="s">
        <v>42</v>
      </c>
      <c r="G33" s="42"/>
      <c r="H33" s="42"/>
      <c r="I33" s="42"/>
      <c r="J33" s="42"/>
      <c r="K33" s="42"/>
      <c r="L33" s="305">
        <v>0</v>
      </c>
      <c r="M33" s="304"/>
      <c r="N33" s="304"/>
      <c r="O33" s="304"/>
      <c r="P33" s="304"/>
      <c r="Q33" s="42"/>
      <c r="R33" s="42"/>
      <c r="S33" s="42"/>
      <c r="T33" s="42"/>
      <c r="U33" s="42"/>
      <c r="V33" s="42"/>
      <c r="W33" s="303">
        <f>ROUND(BF94,2)</f>
        <v>0</v>
      </c>
      <c r="X33" s="304"/>
      <c r="Y33" s="304"/>
      <c r="Z33" s="304"/>
      <c r="AA33" s="304"/>
      <c r="AB33" s="304"/>
      <c r="AC33" s="304"/>
      <c r="AD33" s="304"/>
      <c r="AE33" s="304"/>
      <c r="AF33" s="42"/>
      <c r="AG33" s="42"/>
      <c r="AH33" s="42"/>
      <c r="AI33" s="42"/>
      <c r="AJ33" s="42"/>
      <c r="AK33" s="303">
        <v>0</v>
      </c>
      <c r="AL33" s="304"/>
      <c r="AM33" s="304"/>
      <c r="AN33" s="304"/>
      <c r="AO33" s="304"/>
      <c r="AP33" s="42"/>
      <c r="AQ33" s="42"/>
      <c r="AR33" s="43"/>
      <c r="BG33" s="293"/>
    </row>
    <row r="34" spans="1:59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G34" s="292"/>
    </row>
    <row r="35" spans="1:59" s="2" customFormat="1" ht="25.9" customHeight="1">
      <c r="A35" s="35"/>
      <c r="B35" s="36"/>
      <c r="C35" s="44"/>
      <c r="D35" s="45" t="s">
        <v>43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44</v>
      </c>
      <c r="U35" s="46"/>
      <c r="V35" s="46"/>
      <c r="W35" s="46"/>
      <c r="X35" s="309" t="s">
        <v>45</v>
      </c>
      <c r="Y35" s="307"/>
      <c r="Z35" s="307"/>
      <c r="AA35" s="307"/>
      <c r="AB35" s="307"/>
      <c r="AC35" s="46"/>
      <c r="AD35" s="46"/>
      <c r="AE35" s="46"/>
      <c r="AF35" s="46"/>
      <c r="AG35" s="46"/>
      <c r="AH35" s="46"/>
      <c r="AI35" s="46"/>
      <c r="AJ35" s="46"/>
      <c r="AK35" s="306">
        <f>SUM(AK26:AK33)</f>
        <v>0</v>
      </c>
      <c r="AL35" s="307"/>
      <c r="AM35" s="307"/>
      <c r="AN35" s="307"/>
      <c r="AO35" s="308"/>
      <c r="AP35" s="44"/>
      <c r="AQ35" s="44"/>
      <c r="AR35" s="40"/>
      <c r="BG35" s="35"/>
    </row>
    <row r="36" spans="1:59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G36" s="35"/>
    </row>
    <row r="37" spans="1:59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G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47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9" s="2" customFormat="1" ht="12.75">
      <c r="A60" s="35"/>
      <c r="B60" s="36"/>
      <c r="C60" s="37"/>
      <c r="D60" s="53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48</v>
      </c>
      <c r="AI60" s="39"/>
      <c r="AJ60" s="39"/>
      <c r="AK60" s="39"/>
      <c r="AL60" s="39"/>
      <c r="AM60" s="53" t="s">
        <v>49</v>
      </c>
      <c r="AN60" s="39"/>
      <c r="AO60" s="39"/>
      <c r="AP60" s="37"/>
      <c r="AQ60" s="37"/>
      <c r="AR60" s="40"/>
      <c r="BG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9" s="2" customFormat="1" ht="12.75">
      <c r="A64" s="35"/>
      <c r="B64" s="36"/>
      <c r="C64" s="37"/>
      <c r="D64" s="50" t="s">
        <v>50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51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G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9" s="2" customFormat="1" ht="12.75">
      <c r="A75" s="35"/>
      <c r="B75" s="36"/>
      <c r="C75" s="37"/>
      <c r="D75" s="53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48</v>
      </c>
      <c r="AI75" s="39"/>
      <c r="AJ75" s="39"/>
      <c r="AK75" s="39"/>
      <c r="AL75" s="39"/>
      <c r="AM75" s="53" t="s">
        <v>49</v>
      </c>
      <c r="AN75" s="39"/>
      <c r="AO75" s="39"/>
      <c r="AP75" s="37"/>
      <c r="AQ75" s="37"/>
      <c r="AR75" s="40"/>
      <c r="BG75" s="35"/>
    </row>
    <row r="76" spans="1:59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G76" s="35"/>
    </row>
    <row r="77" spans="1:59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G77" s="35"/>
    </row>
    <row r="81" spans="1:59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G81" s="35"/>
    </row>
    <row r="82" spans="1:59" s="2" customFormat="1" ht="24.95" customHeight="1">
      <c r="A82" s="35"/>
      <c r="B82" s="36"/>
      <c r="C82" s="24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G82" s="35"/>
    </row>
    <row r="83" spans="1:59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G83" s="35"/>
    </row>
    <row r="84" spans="2:44" s="4" customFormat="1" ht="12" customHeight="1">
      <c r="B84" s="59"/>
      <c r="C84" s="30" t="s">
        <v>14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IMPORT(1)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17</v>
      </c>
      <c r="D85" s="64"/>
      <c r="E85" s="64"/>
      <c r="F85" s="64"/>
      <c r="G85" s="64"/>
      <c r="H85" s="64"/>
      <c r="I85" s="64"/>
      <c r="J85" s="64"/>
      <c r="K85" s="64"/>
      <c r="L85" s="270" t="str">
        <f>K6</f>
        <v>ZŠ ŠVERMOVA PAVILON B - SOCIÁLNÍ ZAŘÍZENÍ 20.12.</v>
      </c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64"/>
      <c r="AQ85" s="64"/>
      <c r="AR85" s="65"/>
    </row>
    <row r="86" spans="1:59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G86" s="35"/>
    </row>
    <row r="87" spans="1:59" s="2" customFormat="1" ht="12" customHeight="1">
      <c r="A87" s="35"/>
      <c r="B87" s="36"/>
      <c r="C87" s="30" t="s">
        <v>21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23</v>
      </c>
      <c r="AJ87" s="37"/>
      <c r="AK87" s="37"/>
      <c r="AL87" s="37"/>
      <c r="AM87" s="272" t="str">
        <f>IF(AN8="","",AN8)</f>
        <v>22.12.2021</v>
      </c>
      <c r="AN87" s="272"/>
      <c r="AO87" s="37"/>
      <c r="AP87" s="37"/>
      <c r="AQ87" s="37"/>
      <c r="AR87" s="40"/>
      <c r="BG87" s="35"/>
    </row>
    <row r="88" spans="1:59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G88" s="35"/>
    </row>
    <row r="89" spans="1:59" s="2" customFormat="1" ht="15.2" customHeight="1">
      <c r="A89" s="35"/>
      <c r="B89" s="36"/>
      <c r="C89" s="30" t="s">
        <v>25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273" t="str">
        <f>IF(E17="","",E17)</f>
        <v xml:space="preserve"> </v>
      </c>
      <c r="AN89" s="274"/>
      <c r="AO89" s="274"/>
      <c r="AP89" s="274"/>
      <c r="AQ89" s="37"/>
      <c r="AR89" s="40"/>
      <c r="AS89" s="275" t="s">
        <v>53</v>
      </c>
      <c r="AT89" s="276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9"/>
      <c r="BG89" s="35"/>
    </row>
    <row r="90" spans="1:59" s="2" customFormat="1" ht="15.2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31</v>
      </c>
      <c r="AJ90" s="37"/>
      <c r="AK90" s="37"/>
      <c r="AL90" s="37"/>
      <c r="AM90" s="273" t="str">
        <f>IF(E20="","",E20)</f>
        <v xml:space="preserve"> </v>
      </c>
      <c r="AN90" s="274"/>
      <c r="AO90" s="274"/>
      <c r="AP90" s="274"/>
      <c r="AQ90" s="37"/>
      <c r="AR90" s="40"/>
      <c r="AS90" s="277"/>
      <c r="AT90" s="278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1"/>
      <c r="BG90" s="35"/>
    </row>
    <row r="91" spans="1:59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79"/>
      <c r="AT91" s="280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3"/>
      <c r="BG91" s="35"/>
    </row>
    <row r="92" spans="1:59" s="2" customFormat="1" ht="29.25" customHeight="1">
      <c r="A92" s="35"/>
      <c r="B92" s="36"/>
      <c r="C92" s="281" t="s">
        <v>54</v>
      </c>
      <c r="D92" s="282"/>
      <c r="E92" s="282"/>
      <c r="F92" s="282"/>
      <c r="G92" s="282"/>
      <c r="H92" s="74"/>
      <c r="I92" s="284" t="s">
        <v>55</v>
      </c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3" t="s">
        <v>56</v>
      </c>
      <c r="AH92" s="282"/>
      <c r="AI92" s="282"/>
      <c r="AJ92" s="282"/>
      <c r="AK92" s="282"/>
      <c r="AL92" s="282"/>
      <c r="AM92" s="282"/>
      <c r="AN92" s="284" t="s">
        <v>57</v>
      </c>
      <c r="AO92" s="282"/>
      <c r="AP92" s="285"/>
      <c r="AQ92" s="75" t="s">
        <v>58</v>
      </c>
      <c r="AR92" s="40"/>
      <c r="AS92" s="76" t="s">
        <v>59</v>
      </c>
      <c r="AT92" s="77" t="s">
        <v>60</v>
      </c>
      <c r="AU92" s="77" t="s">
        <v>61</v>
      </c>
      <c r="AV92" s="77" t="s">
        <v>62</v>
      </c>
      <c r="AW92" s="77" t="s">
        <v>63</v>
      </c>
      <c r="AX92" s="77" t="s">
        <v>64</v>
      </c>
      <c r="AY92" s="77" t="s">
        <v>65</v>
      </c>
      <c r="AZ92" s="77" t="s">
        <v>66</v>
      </c>
      <c r="BA92" s="77" t="s">
        <v>67</v>
      </c>
      <c r="BB92" s="77" t="s">
        <v>68</v>
      </c>
      <c r="BC92" s="77" t="s">
        <v>69</v>
      </c>
      <c r="BD92" s="77" t="s">
        <v>70</v>
      </c>
      <c r="BE92" s="77" t="s">
        <v>71</v>
      </c>
      <c r="BF92" s="78" t="s">
        <v>72</v>
      </c>
      <c r="BG92" s="35"/>
    </row>
    <row r="93" spans="1:59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1"/>
      <c r="BG93" s="35"/>
    </row>
    <row r="94" spans="2:90" s="6" customFormat="1" ht="32.45" customHeight="1">
      <c r="B94" s="82"/>
      <c r="C94" s="83" t="s">
        <v>73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89">
        <f>ROUND(SUM(AG95:AG100),2)</f>
        <v>0</v>
      </c>
      <c r="AH94" s="289"/>
      <c r="AI94" s="289"/>
      <c r="AJ94" s="289"/>
      <c r="AK94" s="289"/>
      <c r="AL94" s="289"/>
      <c r="AM94" s="289"/>
      <c r="AN94" s="290">
        <f aca="true" t="shared" si="0" ref="AN94:AN100">SUM(AG94,AV94)</f>
        <v>0</v>
      </c>
      <c r="AO94" s="290"/>
      <c r="AP94" s="290"/>
      <c r="AQ94" s="86" t="s">
        <v>1</v>
      </c>
      <c r="AR94" s="87"/>
      <c r="AS94" s="88">
        <f>ROUND(SUM(AS95:AS100),2)</f>
        <v>0</v>
      </c>
      <c r="AT94" s="89">
        <f>ROUND(SUM(AT95:AT100),2)</f>
        <v>0</v>
      </c>
      <c r="AU94" s="90">
        <f>ROUND(SUM(AU95:AU100),2)</f>
        <v>0</v>
      </c>
      <c r="AV94" s="90">
        <f aca="true" t="shared" si="1" ref="AV94:AV100">ROUND(SUM(AX94:AY94),2)</f>
        <v>0</v>
      </c>
      <c r="AW94" s="91">
        <f>ROUND(SUM(AW95:AW100),5)</f>
        <v>0</v>
      </c>
      <c r="AX94" s="90">
        <f>ROUND(BB94*L29,2)</f>
        <v>0</v>
      </c>
      <c r="AY94" s="90">
        <f>ROUND(BC94*L30,2)</f>
        <v>0</v>
      </c>
      <c r="AZ94" s="90">
        <f>ROUND(BD94*L29,2)</f>
        <v>0</v>
      </c>
      <c r="BA94" s="90">
        <f>ROUND(BE94*L30,2)</f>
        <v>0</v>
      </c>
      <c r="BB94" s="90">
        <f>ROUND(SUM(BB95:BB100),2)</f>
        <v>0</v>
      </c>
      <c r="BC94" s="90">
        <f>ROUND(SUM(BC95:BC100),2)</f>
        <v>0</v>
      </c>
      <c r="BD94" s="90">
        <f>ROUND(SUM(BD95:BD100),2)</f>
        <v>0</v>
      </c>
      <c r="BE94" s="90">
        <f>ROUND(SUM(BE95:BE100),2)</f>
        <v>0</v>
      </c>
      <c r="BF94" s="92">
        <f>ROUND(SUM(BF95:BF100),2)</f>
        <v>0</v>
      </c>
      <c r="BS94" s="93" t="s">
        <v>74</v>
      </c>
      <c r="BT94" s="93" t="s">
        <v>75</v>
      </c>
      <c r="BU94" s="94" t="s">
        <v>76</v>
      </c>
      <c r="BV94" s="93" t="s">
        <v>77</v>
      </c>
      <c r="BW94" s="93" t="s">
        <v>6</v>
      </c>
      <c r="BX94" s="93" t="s">
        <v>78</v>
      </c>
      <c r="CL94" s="93" t="s">
        <v>1</v>
      </c>
    </row>
    <row r="95" spans="1:91" s="7" customFormat="1" ht="16.5" customHeight="1">
      <c r="A95" s="95" t="s">
        <v>79</v>
      </c>
      <c r="B95" s="96"/>
      <c r="C95" s="97"/>
      <c r="D95" s="286" t="s">
        <v>80</v>
      </c>
      <c r="E95" s="286"/>
      <c r="F95" s="286"/>
      <c r="G95" s="286"/>
      <c r="H95" s="286"/>
      <c r="I95" s="98"/>
      <c r="J95" s="286" t="s">
        <v>81</v>
      </c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7">
        <f>'D.1.1 - Stavební část'!K32</f>
        <v>0</v>
      </c>
      <c r="AH95" s="288"/>
      <c r="AI95" s="288"/>
      <c r="AJ95" s="288"/>
      <c r="AK95" s="288"/>
      <c r="AL95" s="288"/>
      <c r="AM95" s="288"/>
      <c r="AN95" s="287">
        <f t="shared" si="0"/>
        <v>0</v>
      </c>
      <c r="AO95" s="288"/>
      <c r="AP95" s="288"/>
      <c r="AQ95" s="99" t="s">
        <v>82</v>
      </c>
      <c r="AR95" s="100"/>
      <c r="AS95" s="101">
        <f>'D.1.1 - Stavební část'!K30</f>
        <v>0</v>
      </c>
      <c r="AT95" s="102">
        <f>'D.1.1 - Stavební část'!K31</f>
        <v>0</v>
      </c>
      <c r="AU95" s="102">
        <v>0</v>
      </c>
      <c r="AV95" s="102">
        <f t="shared" si="1"/>
        <v>0</v>
      </c>
      <c r="AW95" s="103">
        <f>'D.1.1 - Stavební část'!T132</f>
        <v>0</v>
      </c>
      <c r="AX95" s="102">
        <f>'D.1.1 - Stavební část'!K35</f>
        <v>0</v>
      </c>
      <c r="AY95" s="102">
        <f>'D.1.1 - Stavební část'!K36</f>
        <v>0</v>
      </c>
      <c r="AZ95" s="102">
        <f>'D.1.1 - Stavební část'!K37</f>
        <v>0</v>
      </c>
      <c r="BA95" s="102">
        <f>'D.1.1 - Stavební část'!K38</f>
        <v>0</v>
      </c>
      <c r="BB95" s="102">
        <f>'D.1.1 - Stavební část'!F35</f>
        <v>0</v>
      </c>
      <c r="BC95" s="102">
        <f>'D.1.1 - Stavební část'!F36</f>
        <v>0</v>
      </c>
      <c r="BD95" s="102">
        <f>'D.1.1 - Stavební část'!F37</f>
        <v>0</v>
      </c>
      <c r="BE95" s="102">
        <f>'D.1.1 - Stavební část'!F38</f>
        <v>0</v>
      </c>
      <c r="BF95" s="104">
        <f>'D.1.1 - Stavební část'!F39</f>
        <v>0</v>
      </c>
      <c r="BT95" s="105" t="s">
        <v>83</v>
      </c>
      <c r="BV95" s="105" t="s">
        <v>77</v>
      </c>
      <c r="BW95" s="105" t="s">
        <v>84</v>
      </c>
      <c r="BX95" s="105" t="s">
        <v>6</v>
      </c>
      <c r="CL95" s="105" t="s">
        <v>1</v>
      </c>
      <c r="CM95" s="105" t="s">
        <v>85</v>
      </c>
    </row>
    <row r="96" spans="1:91" s="7" customFormat="1" ht="16.5" customHeight="1">
      <c r="A96" s="95" t="s">
        <v>79</v>
      </c>
      <c r="B96" s="96"/>
      <c r="C96" s="97"/>
      <c r="D96" s="286" t="s">
        <v>86</v>
      </c>
      <c r="E96" s="286"/>
      <c r="F96" s="286"/>
      <c r="G96" s="286"/>
      <c r="H96" s="286"/>
      <c r="I96" s="98"/>
      <c r="J96" s="286" t="s">
        <v>87</v>
      </c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7">
        <f>'D.1.4.A - Vytápění'!K32</f>
        <v>0</v>
      </c>
      <c r="AH96" s="288"/>
      <c r="AI96" s="288"/>
      <c r="AJ96" s="288"/>
      <c r="AK96" s="288"/>
      <c r="AL96" s="288"/>
      <c r="AM96" s="288"/>
      <c r="AN96" s="287">
        <f t="shared" si="0"/>
        <v>0</v>
      </c>
      <c r="AO96" s="288"/>
      <c r="AP96" s="288"/>
      <c r="AQ96" s="99" t="s">
        <v>82</v>
      </c>
      <c r="AR96" s="100"/>
      <c r="AS96" s="101">
        <f>'D.1.4.A - Vytápění'!K30</f>
        <v>0</v>
      </c>
      <c r="AT96" s="102">
        <f>'D.1.4.A - Vytápění'!K31</f>
        <v>0</v>
      </c>
      <c r="AU96" s="102">
        <v>0</v>
      </c>
      <c r="AV96" s="102">
        <f t="shared" si="1"/>
        <v>0</v>
      </c>
      <c r="AW96" s="103">
        <f>'D.1.4.A - Vytápění'!T121</f>
        <v>0</v>
      </c>
      <c r="AX96" s="102">
        <f>'D.1.4.A - Vytápění'!K35</f>
        <v>0</v>
      </c>
      <c r="AY96" s="102">
        <f>'D.1.4.A - Vytápění'!K36</f>
        <v>0</v>
      </c>
      <c r="AZ96" s="102">
        <f>'D.1.4.A - Vytápění'!K37</f>
        <v>0</v>
      </c>
      <c r="BA96" s="102">
        <f>'D.1.4.A - Vytápění'!K38</f>
        <v>0</v>
      </c>
      <c r="BB96" s="102">
        <f>'D.1.4.A - Vytápění'!F35</f>
        <v>0</v>
      </c>
      <c r="BC96" s="102">
        <f>'D.1.4.A - Vytápění'!F36</f>
        <v>0</v>
      </c>
      <c r="BD96" s="102">
        <f>'D.1.4.A - Vytápění'!F37</f>
        <v>0</v>
      </c>
      <c r="BE96" s="102">
        <f>'D.1.4.A - Vytápění'!F38</f>
        <v>0</v>
      </c>
      <c r="BF96" s="104">
        <f>'D.1.4.A - Vytápění'!F39</f>
        <v>0</v>
      </c>
      <c r="BT96" s="105" t="s">
        <v>83</v>
      </c>
      <c r="BV96" s="105" t="s">
        <v>77</v>
      </c>
      <c r="BW96" s="105" t="s">
        <v>88</v>
      </c>
      <c r="BX96" s="105" t="s">
        <v>6</v>
      </c>
      <c r="CL96" s="105" t="s">
        <v>1</v>
      </c>
      <c r="CM96" s="105" t="s">
        <v>85</v>
      </c>
    </row>
    <row r="97" spans="1:91" s="7" customFormat="1" ht="16.5" customHeight="1">
      <c r="A97" s="95" t="s">
        <v>79</v>
      </c>
      <c r="B97" s="96"/>
      <c r="C97" s="97"/>
      <c r="D97" s="286" t="s">
        <v>89</v>
      </c>
      <c r="E97" s="286"/>
      <c r="F97" s="286"/>
      <c r="G97" s="286"/>
      <c r="H97" s="286"/>
      <c r="I97" s="98"/>
      <c r="J97" s="286" t="s">
        <v>90</v>
      </c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7">
        <f>'D.1.4.E - Zařízení techni...'!K32</f>
        <v>0</v>
      </c>
      <c r="AH97" s="288"/>
      <c r="AI97" s="288"/>
      <c r="AJ97" s="288"/>
      <c r="AK97" s="288"/>
      <c r="AL97" s="288"/>
      <c r="AM97" s="288"/>
      <c r="AN97" s="287">
        <f t="shared" si="0"/>
        <v>0</v>
      </c>
      <c r="AO97" s="288"/>
      <c r="AP97" s="288"/>
      <c r="AQ97" s="99" t="s">
        <v>82</v>
      </c>
      <c r="AR97" s="100"/>
      <c r="AS97" s="101">
        <f>'D.1.4.E - Zařízení techni...'!K30</f>
        <v>0</v>
      </c>
      <c r="AT97" s="102">
        <f>'D.1.4.E - Zařízení techni...'!K31</f>
        <v>0</v>
      </c>
      <c r="AU97" s="102">
        <v>0</v>
      </c>
      <c r="AV97" s="102">
        <f t="shared" si="1"/>
        <v>0</v>
      </c>
      <c r="AW97" s="103">
        <f>'D.1.4.E - Zařízení techni...'!T121</f>
        <v>0</v>
      </c>
      <c r="AX97" s="102">
        <f>'D.1.4.E - Zařízení techni...'!K35</f>
        <v>0</v>
      </c>
      <c r="AY97" s="102">
        <f>'D.1.4.E - Zařízení techni...'!K36</f>
        <v>0</v>
      </c>
      <c r="AZ97" s="102">
        <f>'D.1.4.E - Zařízení techni...'!K37</f>
        <v>0</v>
      </c>
      <c r="BA97" s="102">
        <f>'D.1.4.E - Zařízení techni...'!K38</f>
        <v>0</v>
      </c>
      <c r="BB97" s="102">
        <f>'D.1.4.E - Zařízení techni...'!F35</f>
        <v>0</v>
      </c>
      <c r="BC97" s="102">
        <f>'D.1.4.E - Zařízení techni...'!F36</f>
        <v>0</v>
      </c>
      <c r="BD97" s="102">
        <f>'D.1.4.E - Zařízení techni...'!F37</f>
        <v>0</v>
      </c>
      <c r="BE97" s="102">
        <f>'D.1.4.E - Zařízení techni...'!F38</f>
        <v>0</v>
      </c>
      <c r="BF97" s="104">
        <f>'D.1.4.E - Zařízení techni...'!F39</f>
        <v>0</v>
      </c>
      <c r="BT97" s="105" t="s">
        <v>83</v>
      </c>
      <c r="BV97" s="105" t="s">
        <v>77</v>
      </c>
      <c r="BW97" s="105" t="s">
        <v>91</v>
      </c>
      <c r="BX97" s="105" t="s">
        <v>6</v>
      </c>
      <c r="CL97" s="105" t="s">
        <v>1</v>
      </c>
      <c r="CM97" s="105" t="s">
        <v>85</v>
      </c>
    </row>
    <row r="98" spans="1:91" s="7" customFormat="1" ht="16.5" customHeight="1">
      <c r="A98" s="95" t="s">
        <v>79</v>
      </c>
      <c r="B98" s="96"/>
      <c r="C98" s="97"/>
      <c r="D98" s="286" t="s">
        <v>92</v>
      </c>
      <c r="E98" s="286"/>
      <c r="F98" s="286"/>
      <c r="G98" s="286"/>
      <c r="H98" s="286"/>
      <c r="I98" s="98"/>
      <c r="J98" s="286" t="s">
        <v>93</v>
      </c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6"/>
      <c r="X98" s="286"/>
      <c r="Y98" s="286"/>
      <c r="Z98" s="286"/>
      <c r="AA98" s="286"/>
      <c r="AB98" s="286"/>
      <c r="AC98" s="286"/>
      <c r="AD98" s="286"/>
      <c r="AE98" s="286"/>
      <c r="AF98" s="286"/>
      <c r="AG98" s="287">
        <f>'D.1.4.G - Elektroinstalace'!K32</f>
        <v>0</v>
      </c>
      <c r="AH98" s="288"/>
      <c r="AI98" s="288"/>
      <c r="AJ98" s="288"/>
      <c r="AK98" s="288"/>
      <c r="AL98" s="288"/>
      <c r="AM98" s="288"/>
      <c r="AN98" s="287">
        <f t="shared" si="0"/>
        <v>0</v>
      </c>
      <c r="AO98" s="288"/>
      <c r="AP98" s="288"/>
      <c r="AQ98" s="99" t="s">
        <v>82</v>
      </c>
      <c r="AR98" s="100"/>
      <c r="AS98" s="101">
        <f>'D.1.4.G - Elektroinstalace'!K30</f>
        <v>0</v>
      </c>
      <c r="AT98" s="102">
        <f>'D.1.4.G - Elektroinstalace'!K31</f>
        <v>0</v>
      </c>
      <c r="AU98" s="102">
        <v>0</v>
      </c>
      <c r="AV98" s="102">
        <f t="shared" si="1"/>
        <v>0</v>
      </c>
      <c r="AW98" s="103">
        <f>'D.1.4.G - Elektroinstalace'!T125</f>
        <v>0</v>
      </c>
      <c r="AX98" s="102">
        <f>'D.1.4.G - Elektroinstalace'!K35</f>
        <v>0</v>
      </c>
      <c r="AY98" s="102">
        <f>'D.1.4.G - Elektroinstalace'!K36</f>
        <v>0</v>
      </c>
      <c r="AZ98" s="102">
        <f>'D.1.4.G - Elektroinstalace'!K37</f>
        <v>0</v>
      </c>
      <c r="BA98" s="102">
        <f>'D.1.4.G - Elektroinstalace'!K38</f>
        <v>0</v>
      </c>
      <c r="BB98" s="102">
        <f>'D.1.4.G - Elektroinstalace'!F35</f>
        <v>0</v>
      </c>
      <c r="BC98" s="102">
        <f>'D.1.4.G - Elektroinstalace'!F36</f>
        <v>0</v>
      </c>
      <c r="BD98" s="102">
        <f>'D.1.4.G - Elektroinstalace'!F37</f>
        <v>0</v>
      </c>
      <c r="BE98" s="102">
        <f>'D.1.4.G - Elektroinstalace'!F38</f>
        <v>0</v>
      </c>
      <c r="BF98" s="104">
        <f>'D.1.4.G - Elektroinstalace'!F39</f>
        <v>0</v>
      </c>
      <c r="BT98" s="105" t="s">
        <v>83</v>
      </c>
      <c r="BV98" s="105" t="s">
        <v>77</v>
      </c>
      <c r="BW98" s="105" t="s">
        <v>94</v>
      </c>
      <c r="BX98" s="105" t="s">
        <v>6</v>
      </c>
      <c r="CL98" s="105" t="s">
        <v>1</v>
      </c>
      <c r="CM98" s="105" t="s">
        <v>85</v>
      </c>
    </row>
    <row r="99" spans="1:91" s="7" customFormat="1" ht="16.5" customHeight="1">
      <c r="A99" s="95" t="s">
        <v>79</v>
      </c>
      <c r="B99" s="96"/>
      <c r="C99" s="97"/>
      <c r="D99" s="286" t="s">
        <v>95</v>
      </c>
      <c r="E99" s="286"/>
      <c r="F99" s="286"/>
      <c r="G99" s="286"/>
      <c r="H99" s="286"/>
      <c r="I99" s="98"/>
      <c r="J99" s="286" t="s">
        <v>96</v>
      </c>
      <c r="K99" s="286"/>
      <c r="L99" s="286"/>
      <c r="M99" s="286"/>
      <c r="N99" s="286"/>
      <c r="O99" s="286"/>
      <c r="P99" s="286"/>
      <c r="Q99" s="286"/>
      <c r="R99" s="286"/>
      <c r="S99" s="286"/>
      <c r="T99" s="286"/>
      <c r="U99" s="286"/>
      <c r="V99" s="286"/>
      <c r="W99" s="286"/>
      <c r="X99" s="286"/>
      <c r="Y99" s="286"/>
      <c r="Z99" s="286"/>
      <c r="AA99" s="286"/>
      <c r="AB99" s="286"/>
      <c r="AC99" s="286"/>
      <c r="AD99" s="286"/>
      <c r="AE99" s="286"/>
      <c r="AF99" s="286"/>
      <c r="AG99" s="287">
        <f>'VRN - Vedlejší a ostatní ...'!K32</f>
        <v>0</v>
      </c>
      <c r="AH99" s="288"/>
      <c r="AI99" s="288"/>
      <c r="AJ99" s="288"/>
      <c r="AK99" s="288"/>
      <c r="AL99" s="288"/>
      <c r="AM99" s="288"/>
      <c r="AN99" s="287">
        <f t="shared" si="0"/>
        <v>0</v>
      </c>
      <c r="AO99" s="288"/>
      <c r="AP99" s="288"/>
      <c r="AQ99" s="99" t="s">
        <v>97</v>
      </c>
      <c r="AR99" s="100"/>
      <c r="AS99" s="101">
        <f>'VRN - Vedlejší a ostatní ...'!K30</f>
        <v>0</v>
      </c>
      <c r="AT99" s="102">
        <f>'VRN - Vedlejší a ostatní ...'!K31</f>
        <v>0</v>
      </c>
      <c r="AU99" s="102">
        <v>0</v>
      </c>
      <c r="AV99" s="102">
        <f t="shared" si="1"/>
        <v>0</v>
      </c>
      <c r="AW99" s="103">
        <f>'VRN - Vedlejší a ostatní ...'!T122</f>
        <v>0</v>
      </c>
      <c r="AX99" s="102">
        <f>'VRN - Vedlejší a ostatní ...'!K35</f>
        <v>0</v>
      </c>
      <c r="AY99" s="102">
        <f>'VRN - Vedlejší a ostatní ...'!K36</f>
        <v>0</v>
      </c>
      <c r="AZ99" s="102">
        <f>'VRN - Vedlejší a ostatní ...'!K37</f>
        <v>0</v>
      </c>
      <c r="BA99" s="102">
        <f>'VRN - Vedlejší a ostatní ...'!K38</f>
        <v>0</v>
      </c>
      <c r="BB99" s="102">
        <f>'VRN - Vedlejší a ostatní ...'!F35</f>
        <v>0</v>
      </c>
      <c r="BC99" s="102">
        <f>'VRN - Vedlejší a ostatní ...'!F36</f>
        <v>0</v>
      </c>
      <c r="BD99" s="102">
        <f>'VRN - Vedlejší a ostatní ...'!F37</f>
        <v>0</v>
      </c>
      <c r="BE99" s="102">
        <f>'VRN - Vedlejší a ostatní ...'!F38</f>
        <v>0</v>
      </c>
      <c r="BF99" s="104">
        <f>'VRN - Vedlejší a ostatní ...'!F39</f>
        <v>0</v>
      </c>
      <c r="BT99" s="105" t="s">
        <v>83</v>
      </c>
      <c r="BV99" s="105" t="s">
        <v>77</v>
      </c>
      <c r="BW99" s="105" t="s">
        <v>98</v>
      </c>
      <c r="BX99" s="105" t="s">
        <v>6</v>
      </c>
      <c r="CL99" s="105" t="s">
        <v>1</v>
      </c>
      <c r="CM99" s="105" t="s">
        <v>85</v>
      </c>
    </row>
    <row r="100" spans="1:91" s="7" customFormat="1" ht="16.5" customHeight="1">
      <c r="A100" s="95" t="s">
        <v>79</v>
      </c>
      <c r="B100" s="96"/>
      <c r="C100" s="97"/>
      <c r="D100" s="286" t="s">
        <v>99</v>
      </c>
      <c r="E100" s="286"/>
      <c r="F100" s="286"/>
      <c r="G100" s="286"/>
      <c r="H100" s="286"/>
      <c r="I100" s="98"/>
      <c r="J100" s="286" t="s">
        <v>100</v>
      </c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6"/>
      <c r="X100" s="286"/>
      <c r="Y100" s="286"/>
      <c r="Z100" s="286"/>
      <c r="AA100" s="286"/>
      <c r="AB100" s="286"/>
      <c r="AC100" s="286"/>
      <c r="AD100" s="286"/>
      <c r="AE100" s="286"/>
      <c r="AF100" s="286"/>
      <c r="AG100" s="287">
        <f>'D.1.4.C - Vzduchotechnika'!K32</f>
        <v>0</v>
      </c>
      <c r="AH100" s="288"/>
      <c r="AI100" s="288"/>
      <c r="AJ100" s="288"/>
      <c r="AK100" s="288"/>
      <c r="AL100" s="288"/>
      <c r="AM100" s="288"/>
      <c r="AN100" s="287">
        <f t="shared" si="0"/>
        <v>0</v>
      </c>
      <c r="AO100" s="288"/>
      <c r="AP100" s="288"/>
      <c r="AQ100" s="99" t="s">
        <v>82</v>
      </c>
      <c r="AR100" s="100"/>
      <c r="AS100" s="106">
        <f>'D.1.4.C - Vzduchotechnika'!K30</f>
        <v>0</v>
      </c>
      <c r="AT100" s="107">
        <f>'D.1.4.C - Vzduchotechnika'!K31</f>
        <v>0</v>
      </c>
      <c r="AU100" s="107">
        <v>0</v>
      </c>
      <c r="AV100" s="107">
        <f t="shared" si="1"/>
        <v>0</v>
      </c>
      <c r="AW100" s="108">
        <f>'D.1.4.C - Vzduchotechnika'!T118</f>
        <v>0</v>
      </c>
      <c r="AX100" s="107">
        <f>'D.1.4.C - Vzduchotechnika'!K35</f>
        <v>0</v>
      </c>
      <c r="AY100" s="107">
        <f>'D.1.4.C - Vzduchotechnika'!K36</f>
        <v>0</v>
      </c>
      <c r="AZ100" s="107">
        <f>'D.1.4.C - Vzduchotechnika'!K37</f>
        <v>0</v>
      </c>
      <c r="BA100" s="107">
        <f>'D.1.4.C - Vzduchotechnika'!K38</f>
        <v>0</v>
      </c>
      <c r="BB100" s="107">
        <f>'D.1.4.C - Vzduchotechnika'!F35</f>
        <v>0</v>
      </c>
      <c r="BC100" s="107">
        <f>'D.1.4.C - Vzduchotechnika'!F36</f>
        <v>0</v>
      </c>
      <c r="BD100" s="107">
        <f>'D.1.4.C - Vzduchotechnika'!F37</f>
        <v>0</v>
      </c>
      <c r="BE100" s="107">
        <f>'D.1.4.C - Vzduchotechnika'!F38</f>
        <v>0</v>
      </c>
      <c r="BF100" s="109">
        <f>'D.1.4.C - Vzduchotechnika'!F39</f>
        <v>0</v>
      </c>
      <c r="BT100" s="105" t="s">
        <v>83</v>
      </c>
      <c r="BV100" s="105" t="s">
        <v>77</v>
      </c>
      <c r="BW100" s="105" t="s">
        <v>101</v>
      </c>
      <c r="BX100" s="105" t="s">
        <v>6</v>
      </c>
      <c r="CL100" s="105" t="s">
        <v>1</v>
      </c>
      <c r="CM100" s="105" t="s">
        <v>85</v>
      </c>
    </row>
    <row r="101" spans="1:59" s="2" customFormat="1" ht="30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40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</row>
    <row r="102" spans="1:59" s="2" customFormat="1" ht="6.95" customHeight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40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</row>
  </sheetData>
  <sheetProtection algorithmName="SHA-512" hashValue="wopTr2y5fC3ym3aHKgDSq59l8BukeF7msIRn//qOExuYt/d6/aUv3ANQ8QaI8oP1TEmf81mgyRROwDuCiclwAg==" saltValue="CBgQ3z3nagoDheDhe+lrvJRVRyclOGvBmbDoFKqrRzDf5prTc9W/er/UoSmG8VtT58BY7lT10Z0w0ijEF34O1g==" spinCount="100000" sheet="1" objects="1" scenarios="1" formatColumns="0" formatRows="0"/>
  <mergeCells count="62">
    <mergeCell ref="AR2:BG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D.1.1 - Stavební část'!C2" display="/"/>
    <hyperlink ref="A96" location="'D.1.4.A - Vytápění'!C2" display="/"/>
    <hyperlink ref="A97" location="'D.1.4.E - Zařízení techni...'!C2" display="/"/>
    <hyperlink ref="A98" location="'D.1.4.G - Elektroinstalace'!C2" display="/"/>
    <hyperlink ref="A99" location="'VRN - Vedlejší a ostatní ...'!C2" display="/"/>
    <hyperlink ref="A100" location="'D.1.4.C - Vzduchotechnik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T2" s="18" t="s">
        <v>84</v>
      </c>
    </row>
    <row r="3" spans="2:46" s="1" customFormat="1" ht="6.95" customHeight="1" hidden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21"/>
      <c r="AT3" s="18" t="s">
        <v>85</v>
      </c>
    </row>
    <row r="4" spans="2:46" s="1" customFormat="1" ht="24.95" customHeight="1" hidden="1">
      <c r="B4" s="21"/>
      <c r="D4" s="112" t="s">
        <v>102</v>
      </c>
      <c r="M4" s="21"/>
      <c r="N4" s="113" t="s">
        <v>11</v>
      </c>
      <c r="AT4" s="18" t="s">
        <v>4</v>
      </c>
    </row>
    <row r="5" spans="2:13" s="1" customFormat="1" ht="6.95" customHeight="1" hidden="1">
      <c r="B5" s="21"/>
      <c r="M5" s="21"/>
    </row>
    <row r="6" spans="2:13" s="1" customFormat="1" ht="12" customHeight="1" hidden="1">
      <c r="B6" s="21"/>
      <c r="D6" s="114" t="s">
        <v>17</v>
      </c>
      <c r="M6" s="21"/>
    </row>
    <row r="7" spans="2:13" s="1" customFormat="1" ht="16.5" customHeight="1" hidden="1">
      <c r="B7" s="21"/>
      <c r="E7" s="311" t="str">
        <f>'Rekapitulace stavby'!K6</f>
        <v>ZŠ ŠVERMOVA PAVILON B - SOCIÁLNÍ ZAŘÍZENÍ 20.12.</v>
      </c>
      <c r="F7" s="312"/>
      <c r="G7" s="312"/>
      <c r="H7" s="312"/>
      <c r="M7" s="21"/>
    </row>
    <row r="8" spans="1:31" s="2" customFormat="1" ht="12" customHeight="1" hidden="1">
      <c r="A8" s="35"/>
      <c r="B8" s="40"/>
      <c r="C8" s="35"/>
      <c r="D8" s="114" t="s">
        <v>103</v>
      </c>
      <c r="E8" s="35"/>
      <c r="F8" s="35"/>
      <c r="G8" s="35"/>
      <c r="H8" s="35"/>
      <c r="I8" s="35"/>
      <c r="J8" s="35"/>
      <c r="K8" s="35"/>
      <c r="L8" s="35"/>
      <c r="M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0"/>
      <c r="C9" s="35"/>
      <c r="D9" s="35"/>
      <c r="E9" s="313" t="s">
        <v>104</v>
      </c>
      <c r="F9" s="314"/>
      <c r="G9" s="314"/>
      <c r="H9" s="314"/>
      <c r="I9" s="35"/>
      <c r="J9" s="35"/>
      <c r="K9" s="35"/>
      <c r="L9" s="35"/>
      <c r="M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 hidden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14" t="s">
        <v>19</v>
      </c>
      <c r="E11" s="35"/>
      <c r="F11" s="115" t="s">
        <v>1</v>
      </c>
      <c r="G11" s="35"/>
      <c r="H11" s="35"/>
      <c r="I11" s="114" t="s">
        <v>20</v>
      </c>
      <c r="J11" s="115" t="s">
        <v>1</v>
      </c>
      <c r="K11" s="35"/>
      <c r="L11" s="35"/>
      <c r="M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14" t="s">
        <v>21</v>
      </c>
      <c r="E12" s="35"/>
      <c r="F12" s="115" t="s">
        <v>22</v>
      </c>
      <c r="G12" s="35"/>
      <c r="H12" s="35"/>
      <c r="I12" s="114" t="s">
        <v>23</v>
      </c>
      <c r="J12" s="116" t="str">
        <f>'Rekapitulace stavby'!AN8</f>
        <v>22.12.2021</v>
      </c>
      <c r="K12" s="35"/>
      <c r="L12" s="35"/>
      <c r="M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 hidden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14" t="s">
        <v>25</v>
      </c>
      <c r="E14" s="35"/>
      <c r="F14" s="35"/>
      <c r="G14" s="35"/>
      <c r="H14" s="35"/>
      <c r="I14" s="114" t="s">
        <v>26</v>
      </c>
      <c r="J14" s="115" t="s">
        <v>1</v>
      </c>
      <c r="K14" s="35"/>
      <c r="L14" s="35"/>
      <c r="M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15" t="s">
        <v>22</v>
      </c>
      <c r="F15" s="35"/>
      <c r="G15" s="35"/>
      <c r="H15" s="35"/>
      <c r="I15" s="114" t="s">
        <v>27</v>
      </c>
      <c r="J15" s="115" t="s">
        <v>1</v>
      </c>
      <c r="K15" s="35"/>
      <c r="L15" s="35"/>
      <c r="M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14" t="s">
        <v>28</v>
      </c>
      <c r="E17" s="35"/>
      <c r="F17" s="35"/>
      <c r="G17" s="35"/>
      <c r="H17" s="35"/>
      <c r="I17" s="114" t="s">
        <v>26</v>
      </c>
      <c r="J17" s="31" t="str">
        <f>'Rekapitulace stavby'!AN13</f>
        <v>Vyplň údaj</v>
      </c>
      <c r="K17" s="35"/>
      <c r="L17" s="35"/>
      <c r="M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4" t="s">
        <v>27</v>
      </c>
      <c r="J18" s="31" t="str">
        <f>'Rekapitulace stavby'!AN14</f>
        <v>Vyplň údaj</v>
      </c>
      <c r="K18" s="35"/>
      <c r="L18" s="35"/>
      <c r="M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14" t="s">
        <v>30</v>
      </c>
      <c r="E20" s="35"/>
      <c r="F20" s="35"/>
      <c r="G20" s="35"/>
      <c r="H20" s="35"/>
      <c r="I20" s="114" t="s">
        <v>26</v>
      </c>
      <c r="J20" s="115" t="s">
        <v>1</v>
      </c>
      <c r="K20" s="35"/>
      <c r="L20" s="35"/>
      <c r="M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15" t="s">
        <v>22</v>
      </c>
      <c r="F21" s="35"/>
      <c r="G21" s="35"/>
      <c r="H21" s="35"/>
      <c r="I21" s="114" t="s">
        <v>27</v>
      </c>
      <c r="J21" s="115" t="s">
        <v>1</v>
      </c>
      <c r="K21" s="35"/>
      <c r="L21" s="35"/>
      <c r="M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14" t="s">
        <v>31</v>
      </c>
      <c r="E23" s="35"/>
      <c r="F23" s="35"/>
      <c r="G23" s="35"/>
      <c r="H23" s="35"/>
      <c r="I23" s="114" t="s">
        <v>26</v>
      </c>
      <c r="J23" s="115" t="s">
        <v>1</v>
      </c>
      <c r="K23" s="35"/>
      <c r="L23" s="35"/>
      <c r="M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15" t="s">
        <v>22</v>
      </c>
      <c r="F24" s="35"/>
      <c r="G24" s="35"/>
      <c r="H24" s="35"/>
      <c r="I24" s="114" t="s">
        <v>27</v>
      </c>
      <c r="J24" s="115" t="s">
        <v>1</v>
      </c>
      <c r="K24" s="35"/>
      <c r="L24" s="35"/>
      <c r="M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14" t="s">
        <v>32</v>
      </c>
      <c r="E26" s="35"/>
      <c r="F26" s="35"/>
      <c r="G26" s="35"/>
      <c r="H26" s="35"/>
      <c r="I26" s="35"/>
      <c r="J26" s="35"/>
      <c r="K26" s="35"/>
      <c r="L26" s="35"/>
      <c r="M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7"/>
      <c r="B27" s="118"/>
      <c r="C27" s="117"/>
      <c r="D27" s="117"/>
      <c r="E27" s="317" t="s">
        <v>1</v>
      </c>
      <c r="F27" s="317"/>
      <c r="G27" s="317"/>
      <c r="H27" s="317"/>
      <c r="I27" s="117"/>
      <c r="J27" s="117"/>
      <c r="K27" s="117"/>
      <c r="L27" s="117"/>
      <c r="M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 hidden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120"/>
      <c r="M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.75" hidden="1">
      <c r="A30" s="35"/>
      <c r="B30" s="40"/>
      <c r="C30" s="35"/>
      <c r="D30" s="35"/>
      <c r="E30" s="114" t="s">
        <v>105</v>
      </c>
      <c r="F30" s="35"/>
      <c r="G30" s="35"/>
      <c r="H30" s="35"/>
      <c r="I30" s="35"/>
      <c r="J30" s="35"/>
      <c r="K30" s="121">
        <f>I96</f>
        <v>0</v>
      </c>
      <c r="L30" s="35"/>
      <c r="M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2.75" hidden="1">
      <c r="A31" s="35"/>
      <c r="B31" s="40"/>
      <c r="C31" s="35"/>
      <c r="D31" s="35"/>
      <c r="E31" s="114" t="s">
        <v>106</v>
      </c>
      <c r="F31" s="35"/>
      <c r="G31" s="35"/>
      <c r="H31" s="35"/>
      <c r="I31" s="35"/>
      <c r="J31" s="35"/>
      <c r="K31" s="121">
        <f>J96</f>
        <v>0</v>
      </c>
      <c r="L31" s="35"/>
      <c r="M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 hidden="1">
      <c r="A32" s="35"/>
      <c r="B32" s="40"/>
      <c r="C32" s="35"/>
      <c r="D32" s="122" t="s">
        <v>33</v>
      </c>
      <c r="E32" s="35"/>
      <c r="F32" s="35"/>
      <c r="G32" s="35"/>
      <c r="H32" s="35"/>
      <c r="I32" s="35"/>
      <c r="J32" s="35"/>
      <c r="K32" s="123">
        <f>ROUND(K132,2)</f>
        <v>0</v>
      </c>
      <c r="L32" s="35"/>
      <c r="M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 hidden="1">
      <c r="A33" s="35"/>
      <c r="B33" s="40"/>
      <c r="C33" s="35"/>
      <c r="D33" s="120"/>
      <c r="E33" s="120"/>
      <c r="F33" s="120"/>
      <c r="G33" s="120"/>
      <c r="H33" s="120"/>
      <c r="I33" s="120"/>
      <c r="J33" s="120"/>
      <c r="K33" s="120"/>
      <c r="L33" s="120"/>
      <c r="M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35"/>
      <c r="F34" s="124" t="s">
        <v>35</v>
      </c>
      <c r="G34" s="35"/>
      <c r="H34" s="35"/>
      <c r="I34" s="124" t="s">
        <v>34</v>
      </c>
      <c r="J34" s="35"/>
      <c r="K34" s="124" t="s">
        <v>36</v>
      </c>
      <c r="L34" s="35"/>
      <c r="M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125" t="s">
        <v>37</v>
      </c>
      <c r="E35" s="114" t="s">
        <v>38</v>
      </c>
      <c r="F35" s="121">
        <f>ROUND((SUM(BE132:BE1207)),2)</f>
        <v>0</v>
      </c>
      <c r="G35" s="35"/>
      <c r="H35" s="35"/>
      <c r="I35" s="126">
        <v>0.21</v>
      </c>
      <c r="J35" s="35"/>
      <c r="K35" s="121">
        <f>ROUND(((SUM(BE132:BE1207))*I35),2)</f>
        <v>0</v>
      </c>
      <c r="L35" s="35"/>
      <c r="M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4" t="s">
        <v>39</v>
      </c>
      <c r="F36" s="121">
        <f>ROUND((SUM(BF132:BF1207)),2)</f>
        <v>0</v>
      </c>
      <c r="G36" s="35"/>
      <c r="H36" s="35"/>
      <c r="I36" s="126">
        <v>0.15</v>
      </c>
      <c r="J36" s="35"/>
      <c r="K36" s="121">
        <f>ROUND(((SUM(BF132:BF1207))*I36),2)</f>
        <v>0</v>
      </c>
      <c r="L36" s="35"/>
      <c r="M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4" t="s">
        <v>40</v>
      </c>
      <c r="F37" s="121">
        <f>ROUND((SUM(BG132:BG1207)),2)</f>
        <v>0</v>
      </c>
      <c r="G37" s="35"/>
      <c r="H37" s="35"/>
      <c r="I37" s="126">
        <v>0.21</v>
      </c>
      <c r="J37" s="35"/>
      <c r="K37" s="121">
        <f>0</f>
        <v>0</v>
      </c>
      <c r="L37" s="35"/>
      <c r="M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4" t="s">
        <v>41</v>
      </c>
      <c r="F38" s="121">
        <f>ROUND((SUM(BH132:BH1207)),2)</f>
        <v>0</v>
      </c>
      <c r="G38" s="35"/>
      <c r="H38" s="35"/>
      <c r="I38" s="126">
        <v>0.15</v>
      </c>
      <c r="J38" s="35"/>
      <c r="K38" s="121">
        <f>0</f>
        <v>0</v>
      </c>
      <c r="L38" s="35"/>
      <c r="M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4" t="s">
        <v>42</v>
      </c>
      <c r="F39" s="121">
        <f>ROUND((SUM(BI132:BI1207)),2)</f>
        <v>0</v>
      </c>
      <c r="G39" s="35"/>
      <c r="H39" s="35"/>
      <c r="I39" s="126">
        <v>0</v>
      </c>
      <c r="J39" s="35"/>
      <c r="K39" s="121">
        <f>0</f>
        <v>0</v>
      </c>
      <c r="L39" s="35"/>
      <c r="M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 hidden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 hidden="1">
      <c r="A41" s="35"/>
      <c r="B41" s="40"/>
      <c r="C41" s="127"/>
      <c r="D41" s="128" t="s">
        <v>43</v>
      </c>
      <c r="E41" s="129"/>
      <c r="F41" s="129"/>
      <c r="G41" s="130" t="s">
        <v>44</v>
      </c>
      <c r="H41" s="131" t="s">
        <v>45</v>
      </c>
      <c r="I41" s="129"/>
      <c r="J41" s="129"/>
      <c r="K41" s="132">
        <f>SUM(K32:K39)</f>
        <v>0</v>
      </c>
      <c r="L41" s="133"/>
      <c r="M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 hidden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3" s="1" customFormat="1" ht="14.45" customHeight="1" hidden="1">
      <c r="B43" s="21"/>
      <c r="M43" s="21"/>
    </row>
    <row r="44" spans="2:13" s="1" customFormat="1" ht="14.45" customHeight="1" hidden="1">
      <c r="B44" s="21"/>
      <c r="M44" s="21"/>
    </row>
    <row r="45" spans="2:13" s="1" customFormat="1" ht="14.45" customHeight="1" hidden="1">
      <c r="B45" s="21"/>
      <c r="M45" s="21"/>
    </row>
    <row r="46" spans="2:13" s="1" customFormat="1" ht="14.45" customHeight="1" hidden="1">
      <c r="B46" s="21"/>
      <c r="M46" s="21"/>
    </row>
    <row r="47" spans="2:13" s="1" customFormat="1" ht="14.45" customHeight="1" hidden="1">
      <c r="B47" s="21"/>
      <c r="M47" s="21"/>
    </row>
    <row r="48" spans="2:13" s="1" customFormat="1" ht="14.45" customHeight="1" hidden="1">
      <c r="B48" s="21"/>
      <c r="M48" s="21"/>
    </row>
    <row r="49" spans="2:13" s="1" customFormat="1" ht="14.45" customHeight="1" hidden="1">
      <c r="B49" s="21"/>
      <c r="M49" s="21"/>
    </row>
    <row r="50" spans="2:13" s="2" customFormat="1" ht="14.45" customHeight="1" hidden="1">
      <c r="B50" s="52"/>
      <c r="D50" s="134" t="s">
        <v>46</v>
      </c>
      <c r="E50" s="135"/>
      <c r="F50" s="135"/>
      <c r="G50" s="134" t="s">
        <v>47</v>
      </c>
      <c r="H50" s="135"/>
      <c r="I50" s="135"/>
      <c r="J50" s="135"/>
      <c r="K50" s="135"/>
      <c r="L50" s="135"/>
      <c r="M50" s="52"/>
    </row>
    <row r="51" spans="2:13" ht="11.25" hidden="1">
      <c r="B51" s="21"/>
      <c r="M51" s="21"/>
    </row>
    <row r="52" spans="2:13" ht="11.25" hidden="1">
      <c r="B52" s="21"/>
      <c r="M52" s="21"/>
    </row>
    <row r="53" spans="2:13" ht="11.25" hidden="1">
      <c r="B53" s="21"/>
      <c r="M53" s="21"/>
    </row>
    <row r="54" spans="2:13" ht="11.25" hidden="1">
      <c r="B54" s="21"/>
      <c r="M54" s="21"/>
    </row>
    <row r="55" spans="2:13" ht="11.25" hidden="1">
      <c r="B55" s="21"/>
      <c r="M55" s="21"/>
    </row>
    <row r="56" spans="2:13" ht="11.25" hidden="1">
      <c r="B56" s="21"/>
      <c r="M56" s="21"/>
    </row>
    <row r="57" spans="2:13" ht="11.25" hidden="1">
      <c r="B57" s="21"/>
      <c r="M57" s="21"/>
    </row>
    <row r="58" spans="2:13" ht="11.25" hidden="1">
      <c r="B58" s="21"/>
      <c r="M58" s="21"/>
    </row>
    <row r="59" spans="2:13" ht="11.25" hidden="1">
      <c r="B59" s="21"/>
      <c r="M59" s="21"/>
    </row>
    <row r="60" spans="2:13" ht="11.25" hidden="1">
      <c r="B60" s="21"/>
      <c r="M60" s="21"/>
    </row>
    <row r="61" spans="1:31" s="2" customFormat="1" ht="12.75" hidden="1">
      <c r="A61" s="35"/>
      <c r="B61" s="40"/>
      <c r="C61" s="35"/>
      <c r="D61" s="136" t="s">
        <v>48</v>
      </c>
      <c r="E61" s="137"/>
      <c r="F61" s="138" t="s">
        <v>49</v>
      </c>
      <c r="G61" s="136" t="s">
        <v>48</v>
      </c>
      <c r="H61" s="137"/>
      <c r="I61" s="137"/>
      <c r="J61" s="139" t="s">
        <v>49</v>
      </c>
      <c r="K61" s="137"/>
      <c r="L61" s="137"/>
      <c r="M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3" ht="11.25" hidden="1">
      <c r="B62" s="21"/>
      <c r="M62" s="21"/>
    </row>
    <row r="63" spans="2:13" ht="11.25" hidden="1">
      <c r="B63" s="21"/>
      <c r="M63" s="21"/>
    </row>
    <row r="64" spans="2:13" ht="11.25" hidden="1">
      <c r="B64" s="21"/>
      <c r="M64" s="21"/>
    </row>
    <row r="65" spans="1:31" s="2" customFormat="1" ht="12.75" hidden="1">
      <c r="A65" s="35"/>
      <c r="B65" s="40"/>
      <c r="C65" s="35"/>
      <c r="D65" s="134" t="s">
        <v>50</v>
      </c>
      <c r="E65" s="140"/>
      <c r="F65" s="140"/>
      <c r="G65" s="134" t="s">
        <v>51</v>
      </c>
      <c r="H65" s="140"/>
      <c r="I65" s="140"/>
      <c r="J65" s="140"/>
      <c r="K65" s="140"/>
      <c r="L65" s="140"/>
      <c r="M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3" ht="11.25" hidden="1">
      <c r="B66" s="21"/>
      <c r="M66" s="21"/>
    </row>
    <row r="67" spans="2:13" ht="11.25" hidden="1">
      <c r="B67" s="21"/>
      <c r="M67" s="21"/>
    </row>
    <row r="68" spans="2:13" ht="11.25" hidden="1">
      <c r="B68" s="21"/>
      <c r="M68" s="21"/>
    </row>
    <row r="69" spans="2:13" ht="11.25" hidden="1">
      <c r="B69" s="21"/>
      <c r="M69" s="21"/>
    </row>
    <row r="70" spans="2:13" ht="11.25" hidden="1">
      <c r="B70" s="21"/>
      <c r="M70" s="21"/>
    </row>
    <row r="71" spans="2:13" ht="11.25" hidden="1">
      <c r="B71" s="21"/>
      <c r="M71" s="21"/>
    </row>
    <row r="72" spans="2:13" ht="11.25" hidden="1">
      <c r="B72" s="21"/>
      <c r="M72" s="21"/>
    </row>
    <row r="73" spans="2:13" ht="11.25" hidden="1">
      <c r="B73" s="21"/>
      <c r="M73" s="21"/>
    </row>
    <row r="74" spans="2:13" ht="11.25" hidden="1">
      <c r="B74" s="21"/>
      <c r="M74" s="21"/>
    </row>
    <row r="75" spans="2:13" ht="11.25" hidden="1">
      <c r="B75" s="21"/>
      <c r="M75" s="21"/>
    </row>
    <row r="76" spans="1:31" s="2" customFormat="1" ht="12.75" hidden="1">
      <c r="A76" s="35"/>
      <c r="B76" s="40"/>
      <c r="C76" s="35"/>
      <c r="D76" s="136" t="s">
        <v>48</v>
      </c>
      <c r="E76" s="137"/>
      <c r="F76" s="138" t="s">
        <v>49</v>
      </c>
      <c r="G76" s="136" t="s">
        <v>48</v>
      </c>
      <c r="H76" s="137"/>
      <c r="I76" s="137"/>
      <c r="J76" s="139" t="s">
        <v>49</v>
      </c>
      <c r="K76" s="137"/>
      <c r="L76" s="137"/>
      <c r="M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 hidden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1.25" hidden="1"/>
    <row r="79" ht="11.25" hidden="1"/>
    <row r="80" ht="11.25" hidden="1"/>
    <row r="81" spans="1:31" s="2" customFormat="1" ht="6.95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107</v>
      </c>
      <c r="D82" s="37"/>
      <c r="E82" s="37"/>
      <c r="F82" s="37"/>
      <c r="G82" s="37"/>
      <c r="H82" s="37"/>
      <c r="I82" s="37"/>
      <c r="J82" s="37"/>
      <c r="K82" s="37"/>
      <c r="L82" s="37"/>
      <c r="M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17</v>
      </c>
      <c r="D84" s="37"/>
      <c r="E84" s="37"/>
      <c r="F84" s="37"/>
      <c r="G84" s="37"/>
      <c r="H84" s="37"/>
      <c r="I84" s="37"/>
      <c r="J84" s="37"/>
      <c r="K84" s="37"/>
      <c r="L84" s="37"/>
      <c r="M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8" t="str">
        <f>E7</f>
        <v>ZŠ ŠVERMOVA PAVILON B - SOCIÁLNÍ ZAŘÍZENÍ 20.12.</v>
      </c>
      <c r="F85" s="319"/>
      <c r="G85" s="319"/>
      <c r="H85" s="319"/>
      <c r="I85" s="37"/>
      <c r="J85" s="37"/>
      <c r="K85" s="37"/>
      <c r="L85" s="37"/>
      <c r="M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103</v>
      </c>
      <c r="D86" s="37"/>
      <c r="E86" s="37"/>
      <c r="F86" s="37"/>
      <c r="G86" s="37"/>
      <c r="H86" s="37"/>
      <c r="I86" s="37"/>
      <c r="J86" s="37"/>
      <c r="K86" s="37"/>
      <c r="L86" s="37"/>
      <c r="M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0" t="str">
        <f>E9</f>
        <v>D.1.1 - Stavební část</v>
      </c>
      <c r="F87" s="320"/>
      <c r="G87" s="320"/>
      <c r="H87" s="320"/>
      <c r="I87" s="37"/>
      <c r="J87" s="37"/>
      <c r="K87" s="37"/>
      <c r="L87" s="37"/>
      <c r="M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21</v>
      </c>
      <c r="D89" s="37"/>
      <c r="E89" s="37"/>
      <c r="F89" s="28" t="str">
        <f>F12</f>
        <v xml:space="preserve"> </v>
      </c>
      <c r="G89" s="37"/>
      <c r="H89" s="37"/>
      <c r="I89" s="30" t="s">
        <v>23</v>
      </c>
      <c r="J89" s="67" t="str">
        <f>IF(J12="","",J12)</f>
        <v>22.12.2021</v>
      </c>
      <c r="K89" s="37"/>
      <c r="L89" s="37"/>
      <c r="M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25</v>
      </c>
      <c r="D91" s="37"/>
      <c r="E91" s="37"/>
      <c r="F91" s="28" t="str">
        <f>E15</f>
        <v xml:space="preserve"> </v>
      </c>
      <c r="G91" s="37"/>
      <c r="H91" s="37"/>
      <c r="I91" s="30" t="s">
        <v>30</v>
      </c>
      <c r="J91" s="33" t="str">
        <f>E21</f>
        <v xml:space="preserve"> </v>
      </c>
      <c r="K91" s="37"/>
      <c r="L91" s="37"/>
      <c r="M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37"/>
      <c r="M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5" t="s">
        <v>108</v>
      </c>
      <c r="D94" s="146"/>
      <c r="E94" s="146"/>
      <c r="F94" s="146"/>
      <c r="G94" s="146"/>
      <c r="H94" s="146"/>
      <c r="I94" s="147" t="s">
        <v>109</v>
      </c>
      <c r="J94" s="147" t="s">
        <v>110</v>
      </c>
      <c r="K94" s="147" t="s">
        <v>111</v>
      </c>
      <c r="L94" s="146"/>
      <c r="M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8" t="s">
        <v>112</v>
      </c>
      <c r="D96" s="37"/>
      <c r="E96" s="37"/>
      <c r="F96" s="37"/>
      <c r="G96" s="37"/>
      <c r="H96" s="37"/>
      <c r="I96" s="85">
        <f aca="true" t="shared" si="0" ref="I96:J98">Q132</f>
        <v>0</v>
      </c>
      <c r="J96" s="85">
        <f t="shared" si="0"/>
        <v>0</v>
      </c>
      <c r="K96" s="85">
        <f>K132</f>
        <v>0</v>
      </c>
      <c r="L96" s="37"/>
      <c r="M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113</v>
      </c>
    </row>
    <row r="97" spans="2:13" s="9" customFormat="1" ht="24.95" customHeight="1">
      <c r="B97" s="149"/>
      <c r="C97" s="150"/>
      <c r="D97" s="151" t="s">
        <v>114</v>
      </c>
      <c r="E97" s="152"/>
      <c r="F97" s="152"/>
      <c r="G97" s="152"/>
      <c r="H97" s="152"/>
      <c r="I97" s="153">
        <f t="shared" si="0"/>
        <v>0</v>
      </c>
      <c r="J97" s="153">
        <f t="shared" si="0"/>
        <v>0</v>
      </c>
      <c r="K97" s="153">
        <f>K133</f>
        <v>0</v>
      </c>
      <c r="L97" s="150"/>
      <c r="M97" s="154"/>
    </row>
    <row r="98" spans="2:13" s="10" customFormat="1" ht="19.9" customHeight="1">
      <c r="B98" s="155"/>
      <c r="C98" s="156"/>
      <c r="D98" s="157" t="s">
        <v>115</v>
      </c>
      <c r="E98" s="158"/>
      <c r="F98" s="158"/>
      <c r="G98" s="158"/>
      <c r="H98" s="158"/>
      <c r="I98" s="159">
        <f t="shared" si="0"/>
        <v>0</v>
      </c>
      <c r="J98" s="159">
        <f t="shared" si="0"/>
        <v>0</v>
      </c>
      <c r="K98" s="159">
        <f>K134</f>
        <v>0</v>
      </c>
      <c r="L98" s="156"/>
      <c r="M98" s="160"/>
    </row>
    <row r="99" spans="2:13" s="10" customFormat="1" ht="19.9" customHeight="1">
      <c r="B99" s="155"/>
      <c r="C99" s="156"/>
      <c r="D99" s="157" t="s">
        <v>116</v>
      </c>
      <c r="E99" s="158"/>
      <c r="F99" s="158"/>
      <c r="G99" s="158"/>
      <c r="H99" s="158"/>
      <c r="I99" s="159">
        <f>Q168</f>
        <v>0</v>
      </c>
      <c r="J99" s="159">
        <f>R168</f>
        <v>0</v>
      </c>
      <c r="K99" s="159">
        <f>K168</f>
        <v>0</v>
      </c>
      <c r="L99" s="156"/>
      <c r="M99" s="160"/>
    </row>
    <row r="100" spans="2:13" s="10" customFormat="1" ht="19.9" customHeight="1">
      <c r="B100" s="155"/>
      <c r="C100" s="156"/>
      <c r="D100" s="157" t="s">
        <v>117</v>
      </c>
      <c r="E100" s="158"/>
      <c r="F100" s="158"/>
      <c r="G100" s="158"/>
      <c r="H100" s="158"/>
      <c r="I100" s="159">
        <f>Q315</f>
        <v>0</v>
      </c>
      <c r="J100" s="159">
        <f>R315</f>
        <v>0</v>
      </c>
      <c r="K100" s="159">
        <f>K315</f>
        <v>0</v>
      </c>
      <c r="L100" s="156"/>
      <c r="M100" s="160"/>
    </row>
    <row r="101" spans="2:13" s="10" customFormat="1" ht="19.9" customHeight="1">
      <c r="B101" s="155"/>
      <c r="C101" s="156"/>
      <c r="D101" s="157" t="s">
        <v>118</v>
      </c>
      <c r="E101" s="158"/>
      <c r="F101" s="158"/>
      <c r="G101" s="158"/>
      <c r="H101" s="158"/>
      <c r="I101" s="159">
        <f>Q439</f>
        <v>0</v>
      </c>
      <c r="J101" s="159">
        <f>R439</f>
        <v>0</v>
      </c>
      <c r="K101" s="159">
        <f>K439</f>
        <v>0</v>
      </c>
      <c r="L101" s="156"/>
      <c r="M101" s="160"/>
    </row>
    <row r="102" spans="2:13" s="10" customFormat="1" ht="19.9" customHeight="1">
      <c r="B102" s="155"/>
      <c r="C102" s="156"/>
      <c r="D102" s="157" t="s">
        <v>119</v>
      </c>
      <c r="E102" s="158"/>
      <c r="F102" s="158"/>
      <c r="G102" s="158"/>
      <c r="H102" s="158"/>
      <c r="I102" s="159">
        <f>Q463</f>
        <v>0</v>
      </c>
      <c r="J102" s="159">
        <f>R463</f>
        <v>0</v>
      </c>
      <c r="K102" s="159">
        <f>K463</f>
        <v>0</v>
      </c>
      <c r="L102" s="156"/>
      <c r="M102" s="160"/>
    </row>
    <row r="103" spans="2:13" s="9" customFormat="1" ht="24.95" customHeight="1">
      <c r="B103" s="149"/>
      <c r="C103" s="150"/>
      <c r="D103" s="151" t="s">
        <v>120</v>
      </c>
      <c r="E103" s="152"/>
      <c r="F103" s="152"/>
      <c r="G103" s="152"/>
      <c r="H103" s="152"/>
      <c r="I103" s="153">
        <f>Q466</f>
        <v>0</v>
      </c>
      <c r="J103" s="153">
        <f>R466</f>
        <v>0</v>
      </c>
      <c r="K103" s="153">
        <f>K466</f>
        <v>0</v>
      </c>
      <c r="L103" s="150"/>
      <c r="M103" s="154"/>
    </row>
    <row r="104" spans="2:13" s="10" customFormat="1" ht="19.9" customHeight="1">
      <c r="B104" s="155"/>
      <c r="C104" s="156"/>
      <c r="D104" s="157" t="s">
        <v>121</v>
      </c>
      <c r="E104" s="158"/>
      <c r="F104" s="158"/>
      <c r="G104" s="158"/>
      <c r="H104" s="158"/>
      <c r="I104" s="159">
        <f>Q467</f>
        <v>0</v>
      </c>
      <c r="J104" s="159">
        <f>R467</f>
        <v>0</v>
      </c>
      <c r="K104" s="159">
        <f>K467</f>
        <v>0</v>
      </c>
      <c r="L104" s="156"/>
      <c r="M104" s="160"/>
    </row>
    <row r="105" spans="2:13" s="10" customFormat="1" ht="19.9" customHeight="1">
      <c r="B105" s="155"/>
      <c r="C105" s="156"/>
      <c r="D105" s="157" t="s">
        <v>122</v>
      </c>
      <c r="E105" s="158"/>
      <c r="F105" s="158"/>
      <c r="G105" s="158"/>
      <c r="H105" s="158"/>
      <c r="I105" s="159">
        <f>Q493</f>
        <v>0</v>
      </c>
      <c r="J105" s="159">
        <f>R493</f>
        <v>0</v>
      </c>
      <c r="K105" s="159">
        <f>K493</f>
        <v>0</v>
      </c>
      <c r="L105" s="156"/>
      <c r="M105" s="160"/>
    </row>
    <row r="106" spans="2:13" s="10" customFormat="1" ht="19.9" customHeight="1">
      <c r="B106" s="155"/>
      <c r="C106" s="156"/>
      <c r="D106" s="157" t="s">
        <v>123</v>
      </c>
      <c r="E106" s="158"/>
      <c r="F106" s="158"/>
      <c r="G106" s="158"/>
      <c r="H106" s="158"/>
      <c r="I106" s="159">
        <f>Q521</f>
        <v>0</v>
      </c>
      <c r="J106" s="159">
        <f>R521</f>
        <v>0</v>
      </c>
      <c r="K106" s="159">
        <f>K521</f>
        <v>0</v>
      </c>
      <c r="L106" s="156"/>
      <c r="M106" s="160"/>
    </row>
    <row r="107" spans="2:13" s="10" customFormat="1" ht="19.9" customHeight="1">
      <c r="B107" s="155"/>
      <c r="C107" s="156"/>
      <c r="D107" s="157" t="s">
        <v>124</v>
      </c>
      <c r="E107" s="158"/>
      <c r="F107" s="158"/>
      <c r="G107" s="158"/>
      <c r="H107" s="158"/>
      <c r="I107" s="159">
        <f>Q565</f>
        <v>0</v>
      </c>
      <c r="J107" s="159">
        <f>R565</f>
        <v>0</v>
      </c>
      <c r="K107" s="159">
        <f>K565</f>
        <v>0</v>
      </c>
      <c r="L107" s="156"/>
      <c r="M107" s="160"/>
    </row>
    <row r="108" spans="2:13" s="10" customFormat="1" ht="19.9" customHeight="1">
      <c r="B108" s="155"/>
      <c r="C108" s="156"/>
      <c r="D108" s="157" t="s">
        <v>125</v>
      </c>
      <c r="E108" s="158"/>
      <c r="F108" s="158"/>
      <c r="G108" s="158"/>
      <c r="H108" s="158"/>
      <c r="I108" s="159">
        <f>Q626</f>
        <v>0</v>
      </c>
      <c r="J108" s="159">
        <f>R626</f>
        <v>0</v>
      </c>
      <c r="K108" s="159">
        <f>K626</f>
        <v>0</v>
      </c>
      <c r="L108" s="156"/>
      <c r="M108" s="160"/>
    </row>
    <row r="109" spans="2:13" s="10" customFormat="1" ht="19.9" customHeight="1">
      <c r="B109" s="155"/>
      <c r="C109" s="156"/>
      <c r="D109" s="157" t="s">
        <v>126</v>
      </c>
      <c r="E109" s="158"/>
      <c r="F109" s="158"/>
      <c r="G109" s="158"/>
      <c r="H109" s="158"/>
      <c r="I109" s="159">
        <f>Q864</f>
        <v>0</v>
      </c>
      <c r="J109" s="159">
        <f>R864</f>
        <v>0</v>
      </c>
      <c r="K109" s="159">
        <f>K864</f>
        <v>0</v>
      </c>
      <c r="L109" s="156"/>
      <c r="M109" s="160"/>
    </row>
    <row r="110" spans="2:13" s="10" customFormat="1" ht="19.9" customHeight="1">
      <c r="B110" s="155"/>
      <c r="C110" s="156"/>
      <c r="D110" s="157" t="s">
        <v>127</v>
      </c>
      <c r="E110" s="158"/>
      <c r="F110" s="158"/>
      <c r="G110" s="158"/>
      <c r="H110" s="158"/>
      <c r="I110" s="159">
        <f>Q870</f>
        <v>0</v>
      </c>
      <c r="J110" s="159">
        <f>R870</f>
        <v>0</v>
      </c>
      <c r="K110" s="159">
        <f>K870</f>
        <v>0</v>
      </c>
      <c r="L110" s="156"/>
      <c r="M110" s="160"/>
    </row>
    <row r="111" spans="2:13" s="10" customFormat="1" ht="19.9" customHeight="1">
      <c r="B111" s="155"/>
      <c r="C111" s="156"/>
      <c r="D111" s="157" t="s">
        <v>128</v>
      </c>
      <c r="E111" s="158"/>
      <c r="F111" s="158"/>
      <c r="G111" s="158"/>
      <c r="H111" s="158"/>
      <c r="I111" s="159">
        <f>Q887</f>
        <v>0</v>
      </c>
      <c r="J111" s="159">
        <f>R887</f>
        <v>0</v>
      </c>
      <c r="K111" s="159">
        <f>K887</f>
        <v>0</v>
      </c>
      <c r="L111" s="156"/>
      <c r="M111" s="160"/>
    </row>
    <row r="112" spans="2:13" s="10" customFormat="1" ht="19.9" customHeight="1">
      <c r="B112" s="155"/>
      <c r="C112" s="156"/>
      <c r="D112" s="157" t="s">
        <v>129</v>
      </c>
      <c r="E112" s="158"/>
      <c r="F112" s="158"/>
      <c r="G112" s="158"/>
      <c r="H112" s="158"/>
      <c r="I112" s="159">
        <f>Q1109</f>
        <v>0</v>
      </c>
      <c r="J112" s="159">
        <f>R1109</f>
        <v>0</v>
      </c>
      <c r="K112" s="159">
        <f>K1109</f>
        <v>0</v>
      </c>
      <c r="L112" s="156"/>
      <c r="M112" s="160"/>
    </row>
    <row r="113" spans="1:31" s="2" customFormat="1" ht="21.7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8" spans="1:31" s="2" customFormat="1" ht="6.95" customHeight="1">
      <c r="A118" s="35"/>
      <c r="B118" s="57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4.95" customHeight="1">
      <c r="A119" s="35"/>
      <c r="B119" s="36"/>
      <c r="C119" s="24" t="s">
        <v>130</v>
      </c>
      <c r="D119" s="37"/>
      <c r="E119" s="37"/>
      <c r="F119" s="37"/>
      <c r="G119" s="37"/>
      <c r="H119" s="37"/>
      <c r="I119" s="37"/>
      <c r="J119" s="37"/>
      <c r="K119" s="37"/>
      <c r="L119" s="37"/>
      <c r="M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17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318" t="str">
        <f>E7</f>
        <v>ZŠ ŠVERMOVA PAVILON B - SOCIÁLNÍ ZAŘÍZENÍ 20.12.</v>
      </c>
      <c r="F122" s="319"/>
      <c r="G122" s="319"/>
      <c r="H122" s="319"/>
      <c r="I122" s="37"/>
      <c r="J122" s="37"/>
      <c r="K122" s="37"/>
      <c r="L122" s="37"/>
      <c r="M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103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6.5" customHeight="1">
      <c r="A124" s="35"/>
      <c r="B124" s="36"/>
      <c r="C124" s="37"/>
      <c r="D124" s="37"/>
      <c r="E124" s="270" t="str">
        <f>E9</f>
        <v>D.1.1 - Stavební část</v>
      </c>
      <c r="F124" s="320"/>
      <c r="G124" s="320"/>
      <c r="H124" s="320"/>
      <c r="I124" s="37"/>
      <c r="J124" s="37"/>
      <c r="K124" s="37"/>
      <c r="L124" s="37"/>
      <c r="M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30" t="s">
        <v>21</v>
      </c>
      <c r="D126" s="37"/>
      <c r="E126" s="37"/>
      <c r="F126" s="28" t="str">
        <f>F12</f>
        <v xml:space="preserve"> </v>
      </c>
      <c r="G126" s="37"/>
      <c r="H126" s="37"/>
      <c r="I126" s="30" t="s">
        <v>23</v>
      </c>
      <c r="J126" s="67" t="str">
        <f>IF(J12="","",J12)</f>
        <v>22.12.2021</v>
      </c>
      <c r="K126" s="37"/>
      <c r="L126" s="37"/>
      <c r="M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25</v>
      </c>
      <c r="D128" s="37"/>
      <c r="E128" s="37"/>
      <c r="F128" s="28" t="str">
        <f>E15</f>
        <v xml:space="preserve"> </v>
      </c>
      <c r="G128" s="37"/>
      <c r="H128" s="37"/>
      <c r="I128" s="30" t="s">
        <v>30</v>
      </c>
      <c r="J128" s="33" t="str">
        <f>E21</f>
        <v xml:space="preserve"> </v>
      </c>
      <c r="K128" s="37"/>
      <c r="L128" s="37"/>
      <c r="M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5.2" customHeight="1">
      <c r="A129" s="35"/>
      <c r="B129" s="36"/>
      <c r="C129" s="30" t="s">
        <v>28</v>
      </c>
      <c r="D129" s="37"/>
      <c r="E129" s="37"/>
      <c r="F129" s="28" t="str">
        <f>IF(E18="","",E18)</f>
        <v>Vyplň údaj</v>
      </c>
      <c r="G129" s="37"/>
      <c r="H129" s="37"/>
      <c r="I129" s="30" t="s">
        <v>31</v>
      </c>
      <c r="J129" s="33" t="str">
        <f>E24</f>
        <v xml:space="preserve"> </v>
      </c>
      <c r="K129" s="37"/>
      <c r="L129" s="37"/>
      <c r="M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0.35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11" customFormat="1" ht="29.25" customHeight="1">
      <c r="A131" s="161"/>
      <c r="B131" s="162"/>
      <c r="C131" s="163" t="s">
        <v>131</v>
      </c>
      <c r="D131" s="164" t="s">
        <v>58</v>
      </c>
      <c r="E131" s="164" t="s">
        <v>54</v>
      </c>
      <c r="F131" s="164" t="s">
        <v>55</v>
      </c>
      <c r="G131" s="164" t="s">
        <v>132</v>
      </c>
      <c r="H131" s="164" t="s">
        <v>133</v>
      </c>
      <c r="I131" s="164" t="s">
        <v>134</v>
      </c>
      <c r="J131" s="164" t="s">
        <v>135</v>
      </c>
      <c r="K131" s="164" t="s">
        <v>111</v>
      </c>
      <c r="L131" s="165" t="s">
        <v>136</v>
      </c>
      <c r="M131" s="166"/>
      <c r="N131" s="76" t="s">
        <v>1</v>
      </c>
      <c r="O131" s="77" t="s">
        <v>37</v>
      </c>
      <c r="P131" s="77" t="s">
        <v>137</v>
      </c>
      <c r="Q131" s="77" t="s">
        <v>138</v>
      </c>
      <c r="R131" s="77" t="s">
        <v>139</v>
      </c>
      <c r="S131" s="77" t="s">
        <v>140</v>
      </c>
      <c r="T131" s="77" t="s">
        <v>141</v>
      </c>
      <c r="U131" s="77" t="s">
        <v>142</v>
      </c>
      <c r="V131" s="77" t="s">
        <v>143</v>
      </c>
      <c r="W131" s="77" t="s">
        <v>144</v>
      </c>
      <c r="X131" s="78" t="s">
        <v>145</v>
      </c>
      <c r="Y131" s="161"/>
      <c r="Z131" s="161"/>
      <c r="AA131" s="161"/>
      <c r="AB131" s="161"/>
      <c r="AC131" s="161"/>
      <c r="AD131" s="161"/>
      <c r="AE131" s="161"/>
    </row>
    <row r="132" spans="1:63" s="2" customFormat="1" ht="22.9" customHeight="1">
      <c r="A132" s="35"/>
      <c r="B132" s="36"/>
      <c r="C132" s="83" t="s">
        <v>146</v>
      </c>
      <c r="D132" s="37"/>
      <c r="E132" s="37"/>
      <c r="F132" s="37"/>
      <c r="G132" s="37"/>
      <c r="H132" s="37"/>
      <c r="I132" s="37"/>
      <c r="J132" s="37"/>
      <c r="K132" s="167">
        <f>BK132</f>
        <v>0</v>
      </c>
      <c r="L132" s="37"/>
      <c r="M132" s="40"/>
      <c r="N132" s="79"/>
      <c r="O132" s="168"/>
      <c r="P132" s="80"/>
      <c r="Q132" s="169">
        <f>Q133+Q466</f>
        <v>0</v>
      </c>
      <c r="R132" s="169">
        <f>R133+R466</f>
        <v>0</v>
      </c>
      <c r="S132" s="80"/>
      <c r="T132" s="170">
        <f>T133+T466</f>
        <v>0</v>
      </c>
      <c r="U132" s="80"/>
      <c r="V132" s="170">
        <f>V133+V466</f>
        <v>0.1717</v>
      </c>
      <c r="W132" s="80"/>
      <c r="X132" s="171">
        <f>X133+X466</f>
        <v>0.126</v>
      </c>
      <c r="Y132" s="35"/>
      <c r="Z132" s="35"/>
      <c r="AA132" s="35"/>
      <c r="AB132" s="35"/>
      <c r="AC132" s="35"/>
      <c r="AD132" s="35"/>
      <c r="AE132" s="35"/>
      <c r="AT132" s="18" t="s">
        <v>74</v>
      </c>
      <c r="AU132" s="18" t="s">
        <v>113</v>
      </c>
      <c r="BK132" s="172">
        <f>BK133+BK466</f>
        <v>0</v>
      </c>
    </row>
    <row r="133" spans="2:63" s="12" customFormat="1" ht="25.9" customHeight="1">
      <c r="B133" s="173"/>
      <c r="C133" s="174"/>
      <c r="D133" s="175" t="s">
        <v>74</v>
      </c>
      <c r="E133" s="176" t="s">
        <v>147</v>
      </c>
      <c r="F133" s="176" t="s">
        <v>148</v>
      </c>
      <c r="G133" s="174"/>
      <c r="H133" s="174"/>
      <c r="I133" s="177"/>
      <c r="J133" s="177"/>
      <c r="K133" s="178">
        <f>BK133</f>
        <v>0</v>
      </c>
      <c r="L133" s="174"/>
      <c r="M133" s="179"/>
      <c r="N133" s="180"/>
      <c r="O133" s="181"/>
      <c r="P133" s="181"/>
      <c r="Q133" s="182">
        <f>Q134+Q168+Q315+Q439+Q463</f>
        <v>0</v>
      </c>
      <c r="R133" s="182">
        <f>R134+R168+R315+R439+R463</f>
        <v>0</v>
      </c>
      <c r="S133" s="181"/>
      <c r="T133" s="183">
        <f>T134+T168+T315+T439+T463</f>
        <v>0</v>
      </c>
      <c r="U133" s="181"/>
      <c r="V133" s="183">
        <f>V134+V168+V315+V439+V463</f>
        <v>0.1717</v>
      </c>
      <c r="W133" s="181"/>
      <c r="X133" s="184">
        <f>X134+X168+X315+X439+X463</f>
        <v>0.126</v>
      </c>
      <c r="AR133" s="185" t="s">
        <v>83</v>
      </c>
      <c r="AT133" s="186" t="s">
        <v>74</v>
      </c>
      <c r="AU133" s="186" t="s">
        <v>75</v>
      </c>
      <c r="AY133" s="185" t="s">
        <v>149</v>
      </c>
      <c r="BK133" s="187">
        <f>BK134+BK168+BK315+BK439+BK463</f>
        <v>0</v>
      </c>
    </row>
    <row r="134" spans="2:63" s="12" customFormat="1" ht="22.9" customHeight="1">
      <c r="B134" s="173"/>
      <c r="C134" s="174"/>
      <c r="D134" s="175" t="s">
        <v>74</v>
      </c>
      <c r="E134" s="188" t="s">
        <v>150</v>
      </c>
      <c r="F134" s="188" t="s">
        <v>151</v>
      </c>
      <c r="G134" s="174"/>
      <c r="H134" s="174"/>
      <c r="I134" s="177"/>
      <c r="J134" s="177"/>
      <c r="K134" s="189">
        <f>BK134</f>
        <v>0</v>
      </c>
      <c r="L134" s="174"/>
      <c r="M134" s="179"/>
      <c r="N134" s="180"/>
      <c r="O134" s="181"/>
      <c r="P134" s="181"/>
      <c r="Q134" s="182">
        <f>SUM(Q135:Q167)</f>
        <v>0</v>
      </c>
      <c r="R134" s="182">
        <f>SUM(R135:R167)</f>
        <v>0</v>
      </c>
      <c r="S134" s="181"/>
      <c r="T134" s="183">
        <f>SUM(T135:T167)</f>
        <v>0</v>
      </c>
      <c r="U134" s="181"/>
      <c r="V134" s="183">
        <f>SUM(V135:V167)</f>
        <v>0</v>
      </c>
      <c r="W134" s="181"/>
      <c r="X134" s="184">
        <f>SUM(X135:X167)</f>
        <v>0</v>
      </c>
      <c r="AR134" s="185" t="s">
        <v>83</v>
      </c>
      <c r="AT134" s="186" t="s">
        <v>74</v>
      </c>
      <c r="AU134" s="186" t="s">
        <v>83</v>
      </c>
      <c r="AY134" s="185" t="s">
        <v>149</v>
      </c>
      <c r="BK134" s="187">
        <f>SUM(BK135:BK167)</f>
        <v>0</v>
      </c>
    </row>
    <row r="135" spans="1:65" s="2" customFormat="1" ht="37.9" customHeight="1">
      <c r="A135" s="35"/>
      <c r="B135" s="36"/>
      <c r="C135" s="190" t="s">
        <v>83</v>
      </c>
      <c r="D135" s="190" t="s">
        <v>152</v>
      </c>
      <c r="E135" s="191" t="s">
        <v>153</v>
      </c>
      <c r="F135" s="192" t="s">
        <v>154</v>
      </c>
      <c r="G135" s="193" t="s">
        <v>155</v>
      </c>
      <c r="H135" s="194">
        <v>119.021</v>
      </c>
      <c r="I135" s="195"/>
      <c r="J135" s="195"/>
      <c r="K135" s="196">
        <f>ROUND(P135*H135,2)</f>
        <v>0</v>
      </c>
      <c r="L135" s="192" t="s">
        <v>156</v>
      </c>
      <c r="M135" s="40"/>
      <c r="N135" s="197" t="s">
        <v>1</v>
      </c>
      <c r="O135" s="198" t="s">
        <v>38</v>
      </c>
      <c r="P135" s="199">
        <f>I135+J135</f>
        <v>0</v>
      </c>
      <c r="Q135" s="199">
        <f>ROUND(I135*H135,2)</f>
        <v>0</v>
      </c>
      <c r="R135" s="199">
        <f>ROUND(J135*H135,2)</f>
        <v>0</v>
      </c>
      <c r="S135" s="72"/>
      <c r="T135" s="200">
        <f>S135*H135</f>
        <v>0</v>
      </c>
      <c r="U135" s="200">
        <v>0</v>
      </c>
      <c r="V135" s="200">
        <f>U135*H135</f>
        <v>0</v>
      </c>
      <c r="W135" s="200">
        <v>0</v>
      </c>
      <c r="X135" s="201">
        <f>W135*H135</f>
        <v>0</v>
      </c>
      <c r="Y135" s="35"/>
      <c r="Z135" s="35"/>
      <c r="AA135" s="35"/>
      <c r="AB135" s="35"/>
      <c r="AC135" s="35"/>
      <c r="AD135" s="35"/>
      <c r="AE135" s="35"/>
      <c r="AR135" s="202" t="s">
        <v>157</v>
      </c>
      <c r="AT135" s="202" t="s">
        <v>152</v>
      </c>
      <c r="AU135" s="202" t="s">
        <v>85</v>
      </c>
      <c r="AY135" s="18" t="s">
        <v>149</v>
      </c>
      <c r="BE135" s="203">
        <f>IF(O135="základní",K135,0)</f>
        <v>0</v>
      </c>
      <c r="BF135" s="203">
        <f>IF(O135="snížená",K135,0)</f>
        <v>0</v>
      </c>
      <c r="BG135" s="203">
        <f>IF(O135="zákl. přenesená",K135,0)</f>
        <v>0</v>
      </c>
      <c r="BH135" s="203">
        <f>IF(O135="sníž. přenesená",K135,0)</f>
        <v>0</v>
      </c>
      <c r="BI135" s="203">
        <f>IF(O135="nulová",K135,0)</f>
        <v>0</v>
      </c>
      <c r="BJ135" s="18" t="s">
        <v>83</v>
      </c>
      <c r="BK135" s="203">
        <f>ROUND(P135*H135,2)</f>
        <v>0</v>
      </c>
      <c r="BL135" s="18" t="s">
        <v>157</v>
      </c>
      <c r="BM135" s="202" t="s">
        <v>158</v>
      </c>
    </row>
    <row r="136" spans="1:47" s="2" customFormat="1" ht="19.5">
      <c r="A136" s="35"/>
      <c r="B136" s="36"/>
      <c r="C136" s="37"/>
      <c r="D136" s="204" t="s">
        <v>159</v>
      </c>
      <c r="E136" s="37"/>
      <c r="F136" s="205" t="s">
        <v>154</v>
      </c>
      <c r="G136" s="37"/>
      <c r="H136" s="37"/>
      <c r="I136" s="206"/>
      <c r="J136" s="206"/>
      <c r="K136" s="37"/>
      <c r="L136" s="37"/>
      <c r="M136" s="40"/>
      <c r="N136" s="207"/>
      <c r="O136" s="208"/>
      <c r="P136" s="72"/>
      <c r="Q136" s="72"/>
      <c r="R136" s="72"/>
      <c r="S136" s="72"/>
      <c r="T136" s="72"/>
      <c r="U136" s="72"/>
      <c r="V136" s="72"/>
      <c r="W136" s="72"/>
      <c r="X136" s="73"/>
      <c r="Y136" s="35"/>
      <c r="Z136" s="35"/>
      <c r="AA136" s="35"/>
      <c r="AB136" s="35"/>
      <c r="AC136" s="35"/>
      <c r="AD136" s="35"/>
      <c r="AE136" s="35"/>
      <c r="AT136" s="18" t="s">
        <v>159</v>
      </c>
      <c r="AU136" s="18" t="s">
        <v>85</v>
      </c>
    </row>
    <row r="137" spans="2:51" s="13" customFormat="1" ht="11.25">
      <c r="B137" s="209"/>
      <c r="C137" s="210"/>
      <c r="D137" s="204" t="s">
        <v>160</v>
      </c>
      <c r="E137" s="211" t="s">
        <v>1</v>
      </c>
      <c r="F137" s="212" t="s">
        <v>161</v>
      </c>
      <c r="G137" s="210"/>
      <c r="H137" s="211" t="s">
        <v>1</v>
      </c>
      <c r="I137" s="213"/>
      <c r="J137" s="213"/>
      <c r="K137" s="210"/>
      <c r="L137" s="210"/>
      <c r="M137" s="214"/>
      <c r="N137" s="215"/>
      <c r="O137" s="216"/>
      <c r="P137" s="216"/>
      <c r="Q137" s="216"/>
      <c r="R137" s="216"/>
      <c r="S137" s="216"/>
      <c r="T137" s="216"/>
      <c r="U137" s="216"/>
      <c r="V137" s="216"/>
      <c r="W137" s="216"/>
      <c r="X137" s="217"/>
      <c r="AT137" s="218" t="s">
        <v>160</v>
      </c>
      <c r="AU137" s="218" t="s">
        <v>85</v>
      </c>
      <c r="AV137" s="13" t="s">
        <v>83</v>
      </c>
      <c r="AW137" s="13" t="s">
        <v>5</v>
      </c>
      <c r="AX137" s="13" t="s">
        <v>75</v>
      </c>
      <c r="AY137" s="218" t="s">
        <v>149</v>
      </c>
    </row>
    <row r="138" spans="2:51" s="14" customFormat="1" ht="11.25">
      <c r="B138" s="219"/>
      <c r="C138" s="220"/>
      <c r="D138" s="204" t="s">
        <v>160</v>
      </c>
      <c r="E138" s="221" t="s">
        <v>1</v>
      </c>
      <c r="F138" s="222" t="s">
        <v>162</v>
      </c>
      <c r="G138" s="220"/>
      <c r="H138" s="223">
        <v>13.184</v>
      </c>
      <c r="I138" s="224"/>
      <c r="J138" s="224"/>
      <c r="K138" s="220"/>
      <c r="L138" s="220"/>
      <c r="M138" s="225"/>
      <c r="N138" s="226"/>
      <c r="O138" s="227"/>
      <c r="P138" s="227"/>
      <c r="Q138" s="227"/>
      <c r="R138" s="227"/>
      <c r="S138" s="227"/>
      <c r="T138" s="227"/>
      <c r="U138" s="227"/>
      <c r="V138" s="227"/>
      <c r="W138" s="227"/>
      <c r="X138" s="228"/>
      <c r="AT138" s="229" t="s">
        <v>160</v>
      </c>
      <c r="AU138" s="229" t="s">
        <v>85</v>
      </c>
      <c r="AV138" s="14" t="s">
        <v>85</v>
      </c>
      <c r="AW138" s="14" t="s">
        <v>5</v>
      </c>
      <c r="AX138" s="14" t="s">
        <v>75</v>
      </c>
      <c r="AY138" s="229" t="s">
        <v>149</v>
      </c>
    </row>
    <row r="139" spans="2:51" s="14" customFormat="1" ht="11.25">
      <c r="B139" s="219"/>
      <c r="C139" s="220"/>
      <c r="D139" s="204" t="s">
        <v>160</v>
      </c>
      <c r="E139" s="221" t="s">
        <v>1</v>
      </c>
      <c r="F139" s="222" t="s">
        <v>163</v>
      </c>
      <c r="G139" s="220"/>
      <c r="H139" s="223">
        <v>4.65</v>
      </c>
      <c r="I139" s="224"/>
      <c r="J139" s="224"/>
      <c r="K139" s="220"/>
      <c r="L139" s="220"/>
      <c r="M139" s="225"/>
      <c r="N139" s="226"/>
      <c r="O139" s="227"/>
      <c r="P139" s="227"/>
      <c r="Q139" s="227"/>
      <c r="R139" s="227"/>
      <c r="S139" s="227"/>
      <c r="T139" s="227"/>
      <c r="U139" s="227"/>
      <c r="V139" s="227"/>
      <c r="W139" s="227"/>
      <c r="X139" s="228"/>
      <c r="AT139" s="229" t="s">
        <v>160</v>
      </c>
      <c r="AU139" s="229" t="s">
        <v>85</v>
      </c>
      <c r="AV139" s="14" t="s">
        <v>85</v>
      </c>
      <c r="AW139" s="14" t="s">
        <v>5</v>
      </c>
      <c r="AX139" s="14" t="s">
        <v>75</v>
      </c>
      <c r="AY139" s="229" t="s">
        <v>149</v>
      </c>
    </row>
    <row r="140" spans="2:51" s="14" customFormat="1" ht="11.25">
      <c r="B140" s="219"/>
      <c r="C140" s="220"/>
      <c r="D140" s="204" t="s">
        <v>160</v>
      </c>
      <c r="E140" s="221" t="s">
        <v>1</v>
      </c>
      <c r="F140" s="222" t="s">
        <v>164</v>
      </c>
      <c r="G140" s="220"/>
      <c r="H140" s="223">
        <v>2.722</v>
      </c>
      <c r="I140" s="224"/>
      <c r="J140" s="224"/>
      <c r="K140" s="220"/>
      <c r="L140" s="220"/>
      <c r="M140" s="225"/>
      <c r="N140" s="226"/>
      <c r="O140" s="227"/>
      <c r="P140" s="227"/>
      <c r="Q140" s="227"/>
      <c r="R140" s="227"/>
      <c r="S140" s="227"/>
      <c r="T140" s="227"/>
      <c r="U140" s="227"/>
      <c r="V140" s="227"/>
      <c r="W140" s="227"/>
      <c r="X140" s="228"/>
      <c r="AT140" s="229" t="s">
        <v>160</v>
      </c>
      <c r="AU140" s="229" t="s">
        <v>85</v>
      </c>
      <c r="AV140" s="14" t="s">
        <v>85</v>
      </c>
      <c r="AW140" s="14" t="s">
        <v>5</v>
      </c>
      <c r="AX140" s="14" t="s">
        <v>75</v>
      </c>
      <c r="AY140" s="229" t="s">
        <v>149</v>
      </c>
    </row>
    <row r="141" spans="2:51" s="14" customFormat="1" ht="11.25">
      <c r="B141" s="219"/>
      <c r="C141" s="220"/>
      <c r="D141" s="204" t="s">
        <v>160</v>
      </c>
      <c r="E141" s="221" t="s">
        <v>1</v>
      </c>
      <c r="F141" s="222" t="s">
        <v>165</v>
      </c>
      <c r="G141" s="220"/>
      <c r="H141" s="223">
        <v>6.696</v>
      </c>
      <c r="I141" s="224"/>
      <c r="J141" s="224"/>
      <c r="K141" s="220"/>
      <c r="L141" s="220"/>
      <c r="M141" s="225"/>
      <c r="N141" s="226"/>
      <c r="O141" s="227"/>
      <c r="P141" s="227"/>
      <c r="Q141" s="227"/>
      <c r="R141" s="227"/>
      <c r="S141" s="227"/>
      <c r="T141" s="227"/>
      <c r="U141" s="227"/>
      <c r="V141" s="227"/>
      <c r="W141" s="227"/>
      <c r="X141" s="228"/>
      <c r="AT141" s="229" t="s">
        <v>160</v>
      </c>
      <c r="AU141" s="229" t="s">
        <v>85</v>
      </c>
      <c r="AV141" s="14" t="s">
        <v>85</v>
      </c>
      <c r="AW141" s="14" t="s">
        <v>5</v>
      </c>
      <c r="AX141" s="14" t="s">
        <v>75</v>
      </c>
      <c r="AY141" s="229" t="s">
        <v>149</v>
      </c>
    </row>
    <row r="142" spans="2:51" s="14" customFormat="1" ht="11.25">
      <c r="B142" s="219"/>
      <c r="C142" s="220"/>
      <c r="D142" s="204" t="s">
        <v>160</v>
      </c>
      <c r="E142" s="221" t="s">
        <v>1</v>
      </c>
      <c r="F142" s="222" t="s">
        <v>166</v>
      </c>
      <c r="G142" s="220"/>
      <c r="H142" s="223">
        <v>9.302</v>
      </c>
      <c r="I142" s="224"/>
      <c r="J142" s="224"/>
      <c r="K142" s="220"/>
      <c r="L142" s="220"/>
      <c r="M142" s="225"/>
      <c r="N142" s="226"/>
      <c r="O142" s="227"/>
      <c r="P142" s="227"/>
      <c r="Q142" s="227"/>
      <c r="R142" s="227"/>
      <c r="S142" s="227"/>
      <c r="T142" s="227"/>
      <c r="U142" s="227"/>
      <c r="V142" s="227"/>
      <c r="W142" s="227"/>
      <c r="X142" s="228"/>
      <c r="AT142" s="229" t="s">
        <v>160</v>
      </c>
      <c r="AU142" s="229" t="s">
        <v>85</v>
      </c>
      <c r="AV142" s="14" t="s">
        <v>85</v>
      </c>
      <c r="AW142" s="14" t="s">
        <v>5</v>
      </c>
      <c r="AX142" s="14" t="s">
        <v>75</v>
      </c>
      <c r="AY142" s="229" t="s">
        <v>149</v>
      </c>
    </row>
    <row r="143" spans="2:51" s="14" customFormat="1" ht="11.25">
      <c r="B143" s="219"/>
      <c r="C143" s="220"/>
      <c r="D143" s="204" t="s">
        <v>160</v>
      </c>
      <c r="E143" s="221" t="s">
        <v>1</v>
      </c>
      <c r="F143" s="222" t="s">
        <v>167</v>
      </c>
      <c r="G143" s="220"/>
      <c r="H143" s="223">
        <v>2.828</v>
      </c>
      <c r="I143" s="224"/>
      <c r="J143" s="224"/>
      <c r="K143" s="220"/>
      <c r="L143" s="220"/>
      <c r="M143" s="225"/>
      <c r="N143" s="226"/>
      <c r="O143" s="227"/>
      <c r="P143" s="227"/>
      <c r="Q143" s="227"/>
      <c r="R143" s="227"/>
      <c r="S143" s="227"/>
      <c r="T143" s="227"/>
      <c r="U143" s="227"/>
      <c r="V143" s="227"/>
      <c r="W143" s="227"/>
      <c r="X143" s="228"/>
      <c r="AT143" s="229" t="s">
        <v>160</v>
      </c>
      <c r="AU143" s="229" t="s">
        <v>85</v>
      </c>
      <c r="AV143" s="14" t="s">
        <v>85</v>
      </c>
      <c r="AW143" s="14" t="s">
        <v>5</v>
      </c>
      <c r="AX143" s="14" t="s">
        <v>75</v>
      </c>
      <c r="AY143" s="229" t="s">
        <v>149</v>
      </c>
    </row>
    <row r="144" spans="2:51" s="14" customFormat="1" ht="11.25">
      <c r="B144" s="219"/>
      <c r="C144" s="220"/>
      <c r="D144" s="204" t="s">
        <v>160</v>
      </c>
      <c r="E144" s="221" t="s">
        <v>1</v>
      </c>
      <c r="F144" s="222" t="s">
        <v>168</v>
      </c>
      <c r="G144" s="220"/>
      <c r="H144" s="223">
        <v>21.916</v>
      </c>
      <c r="I144" s="224"/>
      <c r="J144" s="224"/>
      <c r="K144" s="220"/>
      <c r="L144" s="220"/>
      <c r="M144" s="225"/>
      <c r="N144" s="226"/>
      <c r="O144" s="227"/>
      <c r="P144" s="227"/>
      <c r="Q144" s="227"/>
      <c r="R144" s="227"/>
      <c r="S144" s="227"/>
      <c r="T144" s="227"/>
      <c r="U144" s="227"/>
      <c r="V144" s="227"/>
      <c r="W144" s="227"/>
      <c r="X144" s="228"/>
      <c r="AT144" s="229" t="s">
        <v>160</v>
      </c>
      <c r="AU144" s="229" t="s">
        <v>85</v>
      </c>
      <c r="AV144" s="14" t="s">
        <v>85</v>
      </c>
      <c r="AW144" s="14" t="s">
        <v>5</v>
      </c>
      <c r="AX144" s="14" t="s">
        <v>75</v>
      </c>
      <c r="AY144" s="229" t="s">
        <v>149</v>
      </c>
    </row>
    <row r="145" spans="2:51" s="14" customFormat="1" ht="11.25">
      <c r="B145" s="219"/>
      <c r="C145" s="220"/>
      <c r="D145" s="204" t="s">
        <v>160</v>
      </c>
      <c r="E145" s="221" t="s">
        <v>1</v>
      </c>
      <c r="F145" s="222" t="s">
        <v>169</v>
      </c>
      <c r="G145" s="220"/>
      <c r="H145" s="223">
        <v>16.244</v>
      </c>
      <c r="I145" s="224"/>
      <c r="J145" s="224"/>
      <c r="K145" s="220"/>
      <c r="L145" s="220"/>
      <c r="M145" s="225"/>
      <c r="N145" s="226"/>
      <c r="O145" s="227"/>
      <c r="P145" s="227"/>
      <c r="Q145" s="227"/>
      <c r="R145" s="227"/>
      <c r="S145" s="227"/>
      <c r="T145" s="227"/>
      <c r="U145" s="227"/>
      <c r="V145" s="227"/>
      <c r="W145" s="227"/>
      <c r="X145" s="228"/>
      <c r="AT145" s="229" t="s">
        <v>160</v>
      </c>
      <c r="AU145" s="229" t="s">
        <v>85</v>
      </c>
      <c r="AV145" s="14" t="s">
        <v>85</v>
      </c>
      <c r="AW145" s="14" t="s">
        <v>5</v>
      </c>
      <c r="AX145" s="14" t="s">
        <v>75</v>
      </c>
      <c r="AY145" s="229" t="s">
        <v>149</v>
      </c>
    </row>
    <row r="146" spans="2:51" s="14" customFormat="1" ht="11.25">
      <c r="B146" s="219"/>
      <c r="C146" s="220"/>
      <c r="D146" s="204" t="s">
        <v>160</v>
      </c>
      <c r="E146" s="221" t="s">
        <v>1</v>
      </c>
      <c r="F146" s="222" t="s">
        <v>170</v>
      </c>
      <c r="G146" s="220"/>
      <c r="H146" s="223">
        <v>-9.225</v>
      </c>
      <c r="I146" s="224"/>
      <c r="J146" s="224"/>
      <c r="K146" s="220"/>
      <c r="L146" s="220"/>
      <c r="M146" s="225"/>
      <c r="N146" s="226"/>
      <c r="O146" s="227"/>
      <c r="P146" s="227"/>
      <c r="Q146" s="227"/>
      <c r="R146" s="227"/>
      <c r="S146" s="227"/>
      <c r="T146" s="227"/>
      <c r="U146" s="227"/>
      <c r="V146" s="227"/>
      <c r="W146" s="227"/>
      <c r="X146" s="228"/>
      <c r="AT146" s="229" t="s">
        <v>160</v>
      </c>
      <c r="AU146" s="229" t="s">
        <v>85</v>
      </c>
      <c r="AV146" s="14" t="s">
        <v>85</v>
      </c>
      <c r="AW146" s="14" t="s">
        <v>5</v>
      </c>
      <c r="AX146" s="14" t="s">
        <v>75</v>
      </c>
      <c r="AY146" s="229" t="s">
        <v>149</v>
      </c>
    </row>
    <row r="147" spans="2:51" s="13" customFormat="1" ht="11.25">
      <c r="B147" s="209"/>
      <c r="C147" s="210"/>
      <c r="D147" s="204" t="s">
        <v>160</v>
      </c>
      <c r="E147" s="211" t="s">
        <v>1</v>
      </c>
      <c r="F147" s="212" t="s">
        <v>171</v>
      </c>
      <c r="G147" s="210"/>
      <c r="H147" s="211" t="s">
        <v>1</v>
      </c>
      <c r="I147" s="213"/>
      <c r="J147" s="213"/>
      <c r="K147" s="210"/>
      <c r="L147" s="210"/>
      <c r="M147" s="214"/>
      <c r="N147" s="215"/>
      <c r="O147" s="216"/>
      <c r="P147" s="216"/>
      <c r="Q147" s="216"/>
      <c r="R147" s="216"/>
      <c r="S147" s="216"/>
      <c r="T147" s="216"/>
      <c r="U147" s="216"/>
      <c r="V147" s="216"/>
      <c r="W147" s="216"/>
      <c r="X147" s="217"/>
      <c r="AT147" s="218" t="s">
        <v>160</v>
      </c>
      <c r="AU147" s="218" t="s">
        <v>85</v>
      </c>
      <c r="AV147" s="13" t="s">
        <v>83</v>
      </c>
      <c r="AW147" s="13" t="s">
        <v>5</v>
      </c>
      <c r="AX147" s="13" t="s">
        <v>75</v>
      </c>
      <c r="AY147" s="218" t="s">
        <v>149</v>
      </c>
    </row>
    <row r="148" spans="2:51" s="14" customFormat="1" ht="11.25">
      <c r="B148" s="219"/>
      <c r="C148" s="220"/>
      <c r="D148" s="204" t="s">
        <v>160</v>
      </c>
      <c r="E148" s="221" t="s">
        <v>1</v>
      </c>
      <c r="F148" s="222" t="s">
        <v>172</v>
      </c>
      <c r="G148" s="220"/>
      <c r="H148" s="223">
        <v>25.352</v>
      </c>
      <c r="I148" s="224"/>
      <c r="J148" s="224"/>
      <c r="K148" s="220"/>
      <c r="L148" s="220"/>
      <c r="M148" s="225"/>
      <c r="N148" s="226"/>
      <c r="O148" s="227"/>
      <c r="P148" s="227"/>
      <c r="Q148" s="227"/>
      <c r="R148" s="227"/>
      <c r="S148" s="227"/>
      <c r="T148" s="227"/>
      <c r="U148" s="227"/>
      <c r="V148" s="227"/>
      <c r="W148" s="227"/>
      <c r="X148" s="228"/>
      <c r="AT148" s="229" t="s">
        <v>160</v>
      </c>
      <c r="AU148" s="229" t="s">
        <v>85</v>
      </c>
      <c r="AV148" s="14" t="s">
        <v>85</v>
      </c>
      <c r="AW148" s="14" t="s">
        <v>5</v>
      </c>
      <c r="AX148" s="14" t="s">
        <v>75</v>
      </c>
      <c r="AY148" s="229" t="s">
        <v>149</v>
      </c>
    </row>
    <row r="149" spans="2:51" s="13" customFormat="1" ht="11.25">
      <c r="B149" s="209"/>
      <c r="C149" s="210"/>
      <c r="D149" s="204" t="s">
        <v>160</v>
      </c>
      <c r="E149" s="211" t="s">
        <v>1</v>
      </c>
      <c r="F149" s="212" t="s">
        <v>173</v>
      </c>
      <c r="G149" s="210"/>
      <c r="H149" s="211" t="s">
        <v>1</v>
      </c>
      <c r="I149" s="213"/>
      <c r="J149" s="213"/>
      <c r="K149" s="210"/>
      <c r="L149" s="210"/>
      <c r="M149" s="214"/>
      <c r="N149" s="215"/>
      <c r="O149" s="216"/>
      <c r="P149" s="216"/>
      <c r="Q149" s="216"/>
      <c r="R149" s="216"/>
      <c r="S149" s="216"/>
      <c r="T149" s="216"/>
      <c r="U149" s="216"/>
      <c r="V149" s="216"/>
      <c r="W149" s="216"/>
      <c r="X149" s="217"/>
      <c r="AT149" s="218" t="s">
        <v>160</v>
      </c>
      <c r="AU149" s="218" t="s">
        <v>85</v>
      </c>
      <c r="AV149" s="13" t="s">
        <v>83</v>
      </c>
      <c r="AW149" s="13" t="s">
        <v>5</v>
      </c>
      <c r="AX149" s="13" t="s">
        <v>75</v>
      </c>
      <c r="AY149" s="218" t="s">
        <v>149</v>
      </c>
    </row>
    <row r="150" spans="2:51" s="14" customFormat="1" ht="11.25">
      <c r="B150" s="219"/>
      <c r="C150" s="220"/>
      <c r="D150" s="204" t="s">
        <v>160</v>
      </c>
      <c r="E150" s="221" t="s">
        <v>1</v>
      </c>
      <c r="F150" s="222" t="s">
        <v>172</v>
      </c>
      <c r="G150" s="220"/>
      <c r="H150" s="223">
        <v>25.352</v>
      </c>
      <c r="I150" s="224"/>
      <c r="J150" s="224"/>
      <c r="K150" s="220"/>
      <c r="L150" s="220"/>
      <c r="M150" s="225"/>
      <c r="N150" s="226"/>
      <c r="O150" s="227"/>
      <c r="P150" s="227"/>
      <c r="Q150" s="227"/>
      <c r="R150" s="227"/>
      <c r="S150" s="227"/>
      <c r="T150" s="227"/>
      <c r="U150" s="227"/>
      <c r="V150" s="227"/>
      <c r="W150" s="227"/>
      <c r="X150" s="228"/>
      <c r="AT150" s="229" t="s">
        <v>160</v>
      </c>
      <c r="AU150" s="229" t="s">
        <v>85</v>
      </c>
      <c r="AV150" s="14" t="s">
        <v>85</v>
      </c>
      <c r="AW150" s="14" t="s">
        <v>5</v>
      </c>
      <c r="AX150" s="14" t="s">
        <v>75</v>
      </c>
      <c r="AY150" s="229" t="s">
        <v>149</v>
      </c>
    </row>
    <row r="151" spans="2:51" s="15" customFormat="1" ht="11.25">
      <c r="B151" s="230"/>
      <c r="C151" s="231"/>
      <c r="D151" s="204" t="s">
        <v>160</v>
      </c>
      <c r="E151" s="232" t="s">
        <v>1</v>
      </c>
      <c r="F151" s="233" t="s">
        <v>174</v>
      </c>
      <c r="G151" s="231"/>
      <c r="H151" s="234">
        <v>119.02100000000002</v>
      </c>
      <c r="I151" s="235"/>
      <c r="J151" s="235"/>
      <c r="K151" s="231"/>
      <c r="L151" s="231"/>
      <c r="M151" s="236"/>
      <c r="N151" s="237"/>
      <c r="O151" s="238"/>
      <c r="P151" s="238"/>
      <c r="Q151" s="238"/>
      <c r="R151" s="238"/>
      <c r="S151" s="238"/>
      <c r="T151" s="238"/>
      <c r="U151" s="238"/>
      <c r="V151" s="238"/>
      <c r="W151" s="238"/>
      <c r="X151" s="239"/>
      <c r="AT151" s="240" t="s">
        <v>160</v>
      </c>
      <c r="AU151" s="240" t="s">
        <v>85</v>
      </c>
      <c r="AV151" s="15" t="s">
        <v>157</v>
      </c>
      <c r="AW151" s="15" t="s">
        <v>5</v>
      </c>
      <c r="AX151" s="15" t="s">
        <v>83</v>
      </c>
      <c r="AY151" s="240" t="s">
        <v>149</v>
      </c>
    </row>
    <row r="152" spans="1:65" s="2" customFormat="1" ht="44.25" customHeight="1">
      <c r="A152" s="35"/>
      <c r="B152" s="36"/>
      <c r="C152" s="190" t="s">
        <v>85</v>
      </c>
      <c r="D152" s="190" t="s">
        <v>152</v>
      </c>
      <c r="E152" s="191" t="s">
        <v>175</v>
      </c>
      <c r="F152" s="192" t="s">
        <v>176</v>
      </c>
      <c r="G152" s="193" t="s">
        <v>177</v>
      </c>
      <c r="H152" s="194">
        <v>11</v>
      </c>
      <c r="I152" s="195"/>
      <c r="J152" s="195"/>
      <c r="K152" s="196">
        <f>ROUND(P152*H152,2)</f>
        <v>0</v>
      </c>
      <c r="L152" s="192" t="s">
        <v>156</v>
      </c>
      <c r="M152" s="40"/>
      <c r="N152" s="197" t="s">
        <v>1</v>
      </c>
      <c r="O152" s="198" t="s">
        <v>38</v>
      </c>
      <c r="P152" s="199">
        <f>I152+J152</f>
        <v>0</v>
      </c>
      <c r="Q152" s="199">
        <f>ROUND(I152*H152,2)</f>
        <v>0</v>
      </c>
      <c r="R152" s="199">
        <f>ROUND(J152*H152,2)</f>
        <v>0</v>
      </c>
      <c r="S152" s="72"/>
      <c r="T152" s="200">
        <f>S152*H152</f>
        <v>0</v>
      </c>
      <c r="U152" s="200">
        <v>0</v>
      </c>
      <c r="V152" s="200">
        <f>U152*H152</f>
        <v>0</v>
      </c>
      <c r="W152" s="200">
        <v>0</v>
      </c>
      <c r="X152" s="201">
        <f>W152*H152</f>
        <v>0</v>
      </c>
      <c r="Y152" s="35"/>
      <c r="Z152" s="35"/>
      <c r="AA152" s="35"/>
      <c r="AB152" s="35"/>
      <c r="AC152" s="35"/>
      <c r="AD152" s="35"/>
      <c r="AE152" s="35"/>
      <c r="AR152" s="202" t="s">
        <v>157</v>
      </c>
      <c r="AT152" s="202" t="s">
        <v>152</v>
      </c>
      <c r="AU152" s="202" t="s">
        <v>85</v>
      </c>
      <c r="AY152" s="18" t="s">
        <v>149</v>
      </c>
      <c r="BE152" s="203">
        <f>IF(O152="základní",K152,0)</f>
        <v>0</v>
      </c>
      <c r="BF152" s="203">
        <f>IF(O152="snížená",K152,0)</f>
        <v>0</v>
      </c>
      <c r="BG152" s="203">
        <f>IF(O152="zákl. přenesená",K152,0)</f>
        <v>0</v>
      </c>
      <c r="BH152" s="203">
        <f>IF(O152="sníž. přenesená",K152,0)</f>
        <v>0</v>
      </c>
      <c r="BI152" s="203">
        <f>IF(O152="nulová",K152,0)</f>
        <v>0</v>
      </c>
      <c r="BJ152" s="18" t="s">
        <v>83</v>
      </c>
      <c r="BK152" s="203">
        <f>ROUND(P152*H152,2)</f>
        <v>0</v>
      </c>
      <c r="BL152" s="18" t="s">
        <v>157</v>
      </c>
      <c r="BM152" s="202" t="s">
        <v>178</v>
      </c>
    </row>
    <row r="153" spans="1:47" s="2" customFormat="1" ht="29.25">
      <c r="A153" s="35"/>
      <c r="B153" s="36"/>
      <c r="C153" s="37"/>
      <c r="D153" s="204" t="s">
        <v>159</v>
      </c>
      <c r="E153" s="37"/>
      <c r="F153" s="205" t="s">
        <v>176</v>
      </c>
      <c r="G153" s="37"/>
      <c r="H153" s="37"/>
      <c r="I153" s="206"/>
      <c r="J153" s="206"/>
      <c r="K153" s="37"/>
      <c r="L153" s="37"/>
      <c r="M153" s="40"/>
      <c r="N153" s="207"/>
      <c r="O153" s="208"/>
      <c r="P153" s="72"/>
      <c r="Q153" s="72"/>
      <c r="R153" s="72"/>
      <c r="S153" s="72"/>
      <c r="T153" s="72"/>
      <c r="U153" s="72"/>
      <c r="V153" s="72"/>
      <c r="W153" s="72"/>
      <c r="X153" s="73"/>
      <c r="Y153" s="35"/>
      <c r="Z153" s="35"/>
      <c r="AA153" s="35"/>
      <c r="AB153" s="35"/>
      <c r="AC153" s="35"/>
      <c r="AD153" s="35"/>
      <c r="AE153" s="35"/>
      <c r="AT153" s="18" t="s">
        <v>159</v>
      </c>
      <c r="AU153" s="18" t="s">
        <v>85</v>
      </c>
    </row>
    <row r="154" spans="2:51" s="13" customFormat="1" ht="11.25">
      <c r="B154" s="209"/>
      <c r="C154" s="210"/>
      <c r="D154" s="204" t="s">
        <v>160</v>
      </c>
      <c r="E154" s="211" t="s">
        <v>1</v>
      </c>
      <c r="F154" s="212" t="s">
        <v>161</v>
      </c>
      <c r="G154" s="210"/>
      <c r="H154" s="211" t="s">
        <v>1</v>
      </c>
      <c r="I154" s="213"/>
      <c r="J154" s="213"/>
      <c r="K154" s="210"/>
      <c r="L154" s="210"/>
      <c r="M154" s="214"/>
      <c r="N154" s="215"/>
      <c r="O154" s="216"/>
      <c r="P154" s="216"/>
      <c r="Q154" s="216"/>
      <c r="R154" s="216"/>
      <c r="S154" s="216"/>
      <c r="T154" s="216"/>
      <c r="U154" s="216"/>
      <c r="V154" s="216"/>
      <c r="W154" s="216"/>
      <c r="X154" s="217"/>
      <c r="AT154" s="218" t="s">
        <v>160</v>
      </c>
      <c r="AU154" s="218" t="s">
        <v>85</v>
      </c>
      <c r="AV154" s="13" t="s">
        <v>83</v>
      </c>
      <c r="AW154" s="13" t="s">
        <v>5</v>
      </c>
      <c r="AX154" s="13" t="s">
        <v>75</v>
      </c>
      <c r="AY154" s="218" t="s">
        <v>149</v>
      </c>
    </row>
    <row r="155" spans="2:51" s="14" customFormat="1" ht="11.25">
      <c r="B155" s="219"/>
      <c r="C155" s="220"/>
      <c r="D155" s="204" t="s">
        <v>160</v>
      </c>
      <c r="E155" s="221" t="s">
        <v>1</v>
      </c>
      <c r="F155" s="222" t="s">
        <v>179</v>
      </c>
      <c r="G155" s="220"/>
      <c r="H155" s="223">
        <v>9</v>
      </c>
      <c r="I155" s="224"/>
      <c r="J155" s="224"/>
      <c r="K155" s="220"/>
      <c r="L155" s="220"/>
      <c r="M155" s="225"/>
      <c r="N155" s="226"/>
      <c r="O155" s="227"/>
      <c r="P155" s="227"/>
      <c r="Q155" s="227"/>
      <c r="R155" s="227"/>
      <c r="S155" s="227"/>
      <c r="T155" s="227"/>
      <c r="U155" s="227"/>
      <c r="V155" s="227"/>
      <c r="W155" s="227"/>
      <c r="X155" s="228"/>
      <c r="AT155" s="229" t="s">
        <v>160</v>
      </c>
      <c r="AU155" s="229" t="s">
        <v>85</v>
      </c>
      <c r="AV155" s="14" t="s">
        <v>85</v>
      </c>
      <c r="AW155" s="14" t="s">
        <v>5</v>
      </c>
      <c r="AX155" s="14" t="s">
        <v>75</v>
      </c>
      <c r="AY155" s="229" t="s">
        <v>149</v>
      </c>
    </row>
    <row r="156" spans="2:51" s="13" customFormat="1" ht="11.25">
      <c r="B156" s="209"/>
      <c r="C156" s="210"/>
      <c r="D156" s="204" t="s">
        <v>160</v>
      </c>
      <c r="E156" s="211" t="s">
        <v>1</v>
      </c>
      <c r="F156" s="212" t="s">
        <v>171</v>
      </c>
      <c r="G156" s="210"/>
      <c r="H156" s="211" t="s">
        <v>1</v>
      </c>
      <c r="I156" s="213"/>
      <c r="J156" s="213"/>
      <c r="K156" s="210"/>
      <c r="L156" s="210"/>
      <c r="M156" s="214"/>
      <c r="N156" s="215"/>
      <c r="O156" s="216"/>
      <c r="P156" s="216"/>
      <c r="Q156" s="216"/>
      <c r="R156" s="216"/>
      <c r="S156" s="216"/>
      <c r="T156" s="216"/>
      <c r="U156" s="216"/>
      <c r="V156" s="216"/>
      <c r="W156" s="216"/>
      <c r="X156" s="217"/>
      <c r="AT156" s="218" t="s">
        <v>160</v>
      </c>
      <c r="AU156" s="218" t="s">
        <v>85</v>
      </c>
      <c r="AV156" s="13" t="s">
        <v>83</v>
      </c>
      <c r="AW156" s="13" t="s">
        <v>5</v>
      </c>
      <c r="AX156" s="13" t="s">
        <v>75</v>
      </c>
      <c r="AY156" s="218" t="s">
        <v>149</v>
      </c>
    </row>
    <row r="157" spans="2:51" s="14" customFormat="1" ht="11.25">
      <c r="B157" s="219"/>
      <c r="C157" s="220"/>
      <c r="D157" s="204" t="s">
        <v>160</v>
      </c>
      <c r="E157" s="221" t="s">
        <v>1</v>
      </c>
      <c r="F157" s="222" t="s">
        <v>83</v>
      </c>
      <c r="G157" s="220"/>
      <c r="H157" s="223">
        <v>1</v>
      </c>
      <c r="I157" s="224"/>
      <c r="J157" s="224"/>
      <c r="K157" s="220"/>
      <c r="L157" s="220"/>
      <c r="M157" s="225"/>
      <c r="N157" s="226"/>
      <c r="O157" s="227"/>
      <c r="P157" s="227"/>
      <c r="Q157" s="227"/>
      <c r="R157" s="227"/>
      <c r="S157" s="227"/>
      <c r="T157" s="227"/>
      <c r="U157" s="227"/>
      <c r="V157" s="227"/>
      <c r="W157" s="227"/>
      <c r="X157" s="228"/>
      <c r="AT157" s="229" t="s">
        <v>160</v>
      </c>
      <c r="AU157" s="229" t="s">
        <v>85</v>
      </c>
      <c r="AV157" s="14" t="s">
        <v>85</v>
      </c>
      <c r="AW157" s="14" t="s">
        <v>5</v>
      </c>
      <c r="AX157" s="14" t="s">
        <v>75</v>
      </c>
      <c r="AY157" s="229" t="s">
        <v>149</v>
      </c>
    </row>
    <row r="158" spans="2:51" s="13" customFormat="1" ht="11.25">
      <c r="B158" s="209"/>
      <c r="C158" s="210"/>
      <c r="D158" s="204" t="s">
        <v>160</v>
      </c>
      <c r="E158" s="211" t="s">
        <v>1</v>
      </c>
      <c r="F158" s="212" t="s">
        <v>173</v>
      </c>
      <c r="G158" s="210"/>
      <c r="H158" s="211" t="s">
        <v>1</v>
      </c>
      <c r="I158" s="213"/>
      <c r="J158" s="213"/>
      <c r="K158" s="210"/>
      <c r="L158" s="210"/>
      <c r="M158" s="214"/>
      <c r="N158" s="215"/>
      <c r="O158" s="216"/>
      <c r="P158" s="216"/>
      <c r="Q158" s="216"/>
      <c r="R158" s="216"/>
      <c r="S158" s="216"/>
      <c r="T158" s="216"/>
      <c r="U158" s="216"/>
      <c r="V158" s="216"/>
      <c r="W158" s="216"/>
      <c r="X158" s="217"/>
      <c r="AT158" s="218" t="s">
        <v>160</v>
      </c>
      <c r="AU158" s="218" t="s">
        <v>85</v>
      </c>
      <c r="AV158" s="13" t="s">
        <v>83</v>
      </c>
      <c r="AW158" s="13" t="s">
        <v>5</v>
      </c>
      <c r="AX158" s="13" t="s">
        <v>75</v>
      </c>
      <c r="AY158" s="218" t="s">
        <v>149</v>
      </c>
    </row>
    <row r="159" spans="2:51" s="14" customFormat="1" ht="11.25">
      <c r="B159" s="219"/>
      <c r="C159" s="220"/>
      <c r="D159" s="204" t="s">
        <v>160</v>
      </c>
      <c r="E159" s="221" t="s">
        <v>1</v>
      </c>
      <c r="F159" s="222" t="s">
        <v>83</v>
      </c>
      <c r="G159" s="220"/>
      <c r="H159" s="223">
        <v>1</v>
      </c>
      <c r="I159" s="224"/>
      <c r="J159" s="224"/>
      <c r="K159" s="220"/>
      <c r="L159" s="220"/>
      <c r="M159" s="225"/>
      <c r="N159" s="226"/>
      <c r="O159" s="227"/>
      <c r="P159" s="227"/>
      <c r="Q159" s="227"/>
      <c r="R159" s="227"/>
      <c r="S159" s="227"/>
      <c r="T159" s="227"/>
      <c r="U159" s="227"/>
      <c r="V159" s="227"/>
      <c r="W159" s="227"/>
      <c r="X159" s="228"/>
      <c r="AT159" s="229" t="s">
        <v>160</v>
      </c>
      <c r="AU159" s="229" t="s">
        <v>85</v>
      </c>
      <c r="AV159" s="14" t="s">
        <v>85</v>
      </c>
      <c r="AW159" s="14" t="s">
        <v>5</v>
      </c>
      <c r="AX159" s="14" t="s">
        <v>75</v>
      </c>
      <c r="AY159" s="229" t="s">
        <v>149</v>
      </c>
    </row>
    <row r="160" spans="2:51" s="15" customFormat="1" ht="11.25">
      <c r="B160" s="230"/>
      <c r="C160" s="231"/>
      <c r="D160" s="204" t="s">
        <v>160</v>
      </c>
      <c r="E160" s="232" t="s">
        <v>1</v>
      </c>
      <c r="F160" s="233" t="s">
        <v>174</v>
      </c>
      <c r="G160" s="231"/>
      <c r="H160" s="234">
        <v>11</v>
      </c>
      <c r="I160" s="235"/>
      <c r="J160" s="235"/>
      <c r="K160" s="231"/>
      <c r="L160" s="231"/>
      <c r="M160" s="236"/>
      <c r="N160" s="237"/>
      <c r="O160" s="238"/>
      <c r="P160" s="238"/>
      <c r="Q160" s="238"/>
      <c r="R160" s="238"/>
      <c r="S160" s="238"/>
      <c r="T160" s="238"/>
      <c r="U160" s="238"/>
      <c r="V160" s="238"/>
      <c r="W160" s="238"/>
      <c r="X160" s="239"/>
      <c r="AT160" s="240" t="s">
        <v>160</v>
      </c>
      <c r="AU160" s="240" t="s">
        <v>85</v>
      </c>
      <c r="AV160" s="15" t="s">
        <v>157</v>
      </c>
      <c r="AW160" s="15" t="s">
        <v>5</v>
      </c>
      <c r="AX160" s="15" t="s">
        <v>83</v>
      </c>
      <c r="AY160" s="240" t="s">
        <v>149</v>
      </c>
    </row>
    <row r="161" spans="1:65" s="2" customFormat="1" ht="37.9" customHeight="1">
      <c r="A161" s="35"/>
      <c r="B161" s="36"/>
      <c r="C161" s="190" t="s">
        <v>150</v>
      </c>
      <c r="D161" s="190" t="s">
        <v>152</v>
      </c>
      <c r="E161" s="191" t="s">
        <v>180</v>
      </c>
      <c r="F161" s="192" t="s">
        <v>181</v>
      </c>
      <c r="G161" s="193" t="s">
        <v>177</v>
      </c>
      <c r="H161" s="194">
        <v>4</v>
      </c>
      <c r="I161" s="195"/>
      <c r="J161" s="195"/>
      <c r="K161" s="196">
        <f>ROUND(P161*H161,2)</f>
        <v>0</v>
      </c>
      <c r="L161" s="192" t="s">
        <v>156</v>
      </c>
      <c r="M161" s="40"/>
      <c r="N161" s="197" t="s">
        <v>1</v>
      </c>
      <c r="O161" s="198" t="s">
        <v>38</v>
      </c>
      <c r="P161" s="199">
        <f>I161+J161</f>
        <v>0</v>
      </c>
      <c r="Q161" s="199">
        <f>ROUND(I161*H161,2)</f>
        <v>0</v>
      </c>
      <c r="R161" s="199">
        <f>ROUND(J161*H161,2)</f>
        <v>0</v>
      </c>
      <c r="S161" s="72"/>
      <c r="T161" s="200">
        <f>S161*H161</f>
        <v>0</v>
      </c>
      <c r="U161" s="200">
        <v>0</v>
      </c>
      <c r="V161" s="200">
        <f>U161*H161</f>
        <v>0</v>
      </c>
      <c r="W161" s="200">
        <v>0</v>
      </c>
      <c r="X161" s="201">
        <f>W161*H161</f>
        <v>0</v>
      </c>
      <c r="Y161" s="35"/>
      <c r="Z161" s="35"/>
      <c r="AA161" s="35"/>
      <c r="AB161" s="35"/>
      <c r="AC161" s="35"/>
      <c r="AD161" s="35"/>
      <c r="AE161" s="35"/>
      <c r="AR161" s="202" t="s">
        <v>157</v>
      </c>
      <c r="AT161" s="202" t="s">
        <v>152</v>
      </c>
      <c r="AU161" s="202" t="s">
        <v>85</v>
      </c>
      <c r="AY161" s="18" t="s">
        <v>149</v>
      </c>
      <c r="BE161" s="203">
        <f>IF(O161="základní",K161,0)</f>
        <v>0</v>
      </c>
      <c r="BF161" s="203">
        <f>IF(O161="snížená",K161,0)</f>
        <v>0</v>
      </c>
      <c r="BG161" s="203">
        <f>IF(O161="zákl. přenesená",K161,0)</f>
        <v>0</v>
      </c>
      <c r="BH161" s="203">
        <f>IF(O161="sníž. přenesená",K161,0)</f>
        <v>0</v>
      </c>
      <c r="BI161" s="203">
        <f>IF(O161="nulová",K161,0)</f>
        <v>0</v>
      </c>
      <c r="BJ161" s="18" t="s">
        <v>83</v>
      </c>
      <c r="BK161" s="203">
        <f>ROUND(P161*H161,2)</f>
        <v>0</v>
      </c>
      <c r="BL161" s="18" t="s">
        <v>157</v>
      </c>
      <c r="BM161" s="202" t="s">
        <v>182</v>
      </c>
    </row>
    <row r="162" spans="1:47" s="2" customFormat="1" ht="19.5">
      <c r="A162" s="35"/>
      <c r="B162" s="36"/>
      <c r="C162" s="37"/>
      <c r="D162" s="204" t="s">
        <v>159</v>
      </c>
      <c r="E162" s="37"/>
      <c r="F162" s="205" t="s">
        <v>181</v>
      </c>
      <c r="G162" s="37"/>
      <c r="H162" s="37"/>
      <c r="I162" s="206"/>
      <c r="J162" s="206"/>
      <c r="K162" s="37"/>
      <c r="L162" s="37"/>
      <c r="M162" s="40"/>
      <c r="N162" s="207"/>
      <c r="O162" s="208"/>
      <c r="P162" s="72"/>
      <c r="Q162" s="72"/>
      <c r="R162" s="72"/>
      <c r="S162" s="72"/>
      <c r="T162" s="72"/>
      <c r="U162" s="72"/>
      <c r="V162" s="72"/>
      <c r="W162" s="72"/>
      <c r="X162" s="73"/>
      <c r="Y162" s="35"/>
      <c r="Z162" s="35"/>
      <c r="AA162" s="35"/>
      <c r="AB162" s="35"/>
      <c r="AC162" s="35"/>
      <c r="AD162" s="35"/>
      <c r="AE162" s="35"/>
      <c r="AT162" s="18" t="s">
        <v>159</v>
      </c>
      <c r="AU162" s="18" t="s">
        <v>85</v>
      </c>
    </row>
    <row r="163" spans="2:51" s="13" customFormat="1" ht="11.25">
      <c r="B163" s="209"/>
      <c r="C163" s="210"/>
      <c r="D163" s="204" t="s">
        <v>160</v>
      </c>
      <c r="E163" s="211" t="s">
        <v>1</v>
      </c>
      <c r="F163" s="212" t="s">
        <v>171</v>
      </c>
      <c r="G163" s="210"/>
      <c r="H163" s="211" t="s">
        <v>1</v>
      </c>
      <c r="I163" s="213"/>
      <c r="J163" s="213"/>
      <c r="K163" s="210"/>
      <c r="L163" s="210"/>
      <c r="M163" s="214"/>
      <c r="N163" s="215"/>
      <c r="O163" s="216"/>
      <c r="P163" s="216"/>
      <c r="Q163" s="216"/>
      <c r="R163" s="216"/>
      <c r="S163" s="216"/>
      <c r="T163" s="216"/>
      <c r="U163" s="216"/>
      <c r="V163" s="216"/>
      <c r="W163" s="216"/>
      <c r="X163" s="217"/>
      <c r="AT163" s="218" t="s">
        <v>160</v>
      </c>
      <c r="AU163" s="218" t="s">
        <v>85</v>
      </c>
      <c r="AV163" s="13" t="s">
        <v>83</v>
      </c>
      <c r="AW163" s="13" t="s">
        <v>5</v>
      </c>
      <c r="AX163" s="13" t="s">
        <v>75</v>
      </c>
      <c r="AY163" s="218" t="s">
        <v>149</v>
      </c>
    </row>
    <row r="164" spans="2:51" s="14" customFormat="1" ht="11.25">
      <c r="B164" s="219"/>
      <c r="C164" s="220"/>
      <c r="D164" s="204" t="s">
        <v>160</v>
      </c>
      <c r="E164" s="221" t="s">
        <v>1</v>
      </c>
      <c r="F164" s="222" t="s">
        <v>85</v>
      </c>
      <c r="G164" s="220"/>
      <c r="H164" s="223">
        <v>2</v>
      </c>
      <c r="I164" s="224"/>
      <c r="J164" s="224"/>
      <c r="K164" s="220"/>
      <c r="L164" s="220"/>
      <c r="M164" s="225"/>
      <c r="N164" s="226"/>
      <c r="O164" s="227"/>
      <c r="P164" s="227"/>
      <c r="Q164" s="227"/>
      <c r="R164" s="227"/>
      <c r="S164" s="227"/>
      <c r="T164" s="227"/>
      <c r="U164" s="227"/>
      <c r="V164" s="227"/>
      <c r="W164" s="227"/>
      <c r="X164" s="228"/>
      <c r="AT164" s="229" t="s">
        <v>160</v>
      </c>
      <c r="AU164" s="229" t="s">
        <v>85</v>
      </c>
      <c r="AV164" s="14" t="s">
        <v>85</v>
      </c>
      <c r="AW164" s="14" t="s">
        <v>5</v>
      </c>
      <c r="AX164" s="14" t="s">
        <v>75</v>
      </c>
      <c r="AY164" s="229" t="s">
        <v>149</v>
      </c>
    </row>
    <row r="165" spans="2:51" s="13" customFormat="1" ht="11.25">
      <c r="B165" s="209"/>
      <c r="C165" s="210"/>
      <c r="D165" s="204" t="s">
        <v>160</v>
      </c>
      <c r="E165" s="211" t="s">
        <v>1</v>
      </c>
      <c r="F165" s="212" t="s">
        <v>173</v>
      </c>
      <c r="G165" s="210"/>
      <c r="H165" s="211" t="s">
        <v>1</v>
      </c>
      <c r="I165" s="213"/>
      <c r="J165" s="213"/>
      <c r="K165" s="210"/>
      <c r="L165" s="210"/>
      <c r="M165" s="214"/>
      <c r="N165" s="215"/>
      <c r="O165" s="216"/>
      <c r="P165" s="216"/>
      <c r="Q165" s="216"/>
      <c r="R165" s="216"/>
      <c r="S165" s="216"/>
      <c r="T165" s="216"/>
      <c r="U165" s="216"/>
      <c r="V165" s="216"/>
      <c r="W165" s="216"/>
      <c r="X165" s="217"/>
      <c r="AT165" s="218" t="s">
        <v>160</v>
      </c>
      <c r="AU165" s="218" t="s">
        <v>85</v>
      </c>
      <c r="AV165" s="13" t="s">
        <v>83</v>
      </c>
      <c r="AW165" s="13" t="s">
        <v>5</v>
      </c>
      <c r="AX165" s="13" t="s">
        <v>75</v>
      </c>
      <c r="AY165" s="218" t="s">
        <v>149</v>
      </c>
    </row>
    <row r="166" spans="2:51" s="14" customFormat="1" ht="11.25">
      <c r="B166" s="219"/>
      <c r="C166" s="220"/>
      <c r="D166" s="204" t="s">
        <v>160</v>
      </c>
      <c r="E166" s="221" t="s">
        <v>1</v>
      </c>
      <c r="F166" s="222" t="s">
        <v>85</v>
      </c>
      <c r="G166" s="220"/>
      <c r="H166" s="223">
        <v>2</v>
      </c>
      <c r="I166" s="224"/>
      <c r="J166" s="224"/>
      <c r="K166" s="220"/>
      <c r="L166" s="220"/>
      <c r="M166" s="225"/>
      <c r="N166" s="226"/>
      <c r="O166" s="227"/>
      <c r="P166" s="227"/>
      <c r="Q166" s="227"/>
      <c r="R166" s="227"/>
      <c r="S166" s="227"/>
      <c r="T166" s="227"/>
      <c r="U166" s="227"/>
      <c r="V166" s="227"/>
      <c r="W166" s="227"/>
      <c r="X166" s="228"/>
      <c r="AT166" s="229" t="s">
        <v>160</v>
      </c>
      <c r="AU166" s="229" t="s">
        <v>85</v>
      </c>
      <c r="AV166" s="14" t="s">
        <v>85</v>
      </c>
      <c r="AW166" s="14" t="s">
        <v>5</v>
      </c>
      <c r="AX166" s="14" t="s">
        <v>75</v>
      </c>
      <c r="AY166" s="229" t="s">
        <v>149</v>
      </c>
    </row>
    <row r="167" spans="2:51" s="15" customFormat="1" ht="11.25">
      <c r="B167" s="230"/>
      <c r="C167" s="231"/>
      <c r="D167" s="204" t="s">
        <v>160</v>
      </c>
      <c r="E167" s="232" t="s">
        <v>1</v>
      </c>
      <c r="F167" s="233" t="s">
        <v>174</v>
      </c>
      <c r="G167" s="231"/>
      <c r="H167" s="234">
        <v>4</v>
      </c>
      <c r="I167" s="235"/>
      <c r="J167" s="235"/>
      <c r="K167" s="231"/>
      <c r="L167" s="231"/>
      <c r="M167" s="236"/>
      <c r="N167" s="237"/>
      <c r="O167" s="238"/>
      <c r="P167" s="238"/>
      <c r="Q167" s="238"/>
      <c r="R167" s="238"/>
      <c r="S167" s="238"/>
      <c r="T167" s="238"/>
      <c r="U167" s="238"/>
      <c r="V167" s="238"/>
      <c r="W167" s="238"/>
      <c r="X167" s="239"/>
      <c r="AT167" s="240" t="s">
        <v>160</v>
      </c>
      <c r="AU167" s="240" t="s">
        <v>85</v>
      </c>
      <c r="AV167" s="15" t="s">
        <v>157</v>
      </c>
      <c r="AW167" s="15" t="s">
        <v>5</v>
      </c>
      <c r="AX167" s="15" t="s">
        <v>83</v>
      </c>
      <c r="AY167" s="240" t="s">
        <v>149</v>
      </c>
    </row>
    <row r="168" spans="2:63" s="12" customFormat="1" ht="22.9" customHeight="1">
      <c r="B168" s="173"/>
      <c r="C168" s="174"/>
      <c r="D168" s="175" t="s">
        <v>74</v>
      </c>
      <c r="E168" s="188" t="s">
        <v>183</v>
      </c>
      <c r="F168" s="188" t="s">
        <v>184</v>
      </c>
      <c r="G168" s="174"/>
      <c r="H168" s="174"/>
      <c r="I168" s="177"/>
      <c r="J168" s="177"/>
      <c r="K168" s="189">
        <f>BK168</f>
        <v>0</v>
      </c>
      <c r="L168" s="174"/>
      <c r="M168" s="179"/>
      <c r="N168" s="180"/>
      <c r="O168" s="181"/>
      <c r="P168" s="181"/>
      <c r="Q168" s="182">
        <f>SUM(Q169:Q314)</f>
        <v>0</v>
      </c>
      <c r="R168" s="182">
        <f>SUM(R169:R314)</f>
        <v>0</v>
      </c>
      <c r="S168" s="181"/>
      <c r="T168" s="183">
        <f>SUM(T169:T314)</f>
        <v>0</v>
      </c>
      <c r="U168" s="181"/>
      <c r="V168" s="183">
        <f>SUM(V169:V314)</f>
        <v>0.16612</v>
      </c>
      <c r="W168" s="181"/>
      <c r="X168" s="184">
        <f>SUM(X169:X314)</f>
        <v>0</v>
      </c>
      <c r="AR168" s="185" t="s">
        <v>83</v>
      </c>
      <c r="AT168" s="186" t="s">
        <v>74</v>
      </c>
      <c r="AU168" s="186" t="s">
        <v>83</v>
      </c>
      <c r="AY168" s="185" t="s">
        <v>149</v>
      </c>
      <c r="BK168" s="187">
        <f>SUM(BK169:BK314)</f>
        <v>0</v>
      </c>
    </row>
    <row r="169" spans="1:65" s="2" customFormat="1" ht="33" customHeight="1">
      <c r="A169" s="35"/>
      <c r="B169" s="36"/>
      <c r="C169" s="190" t="s">
        <v>157</v>
      </c>
      <c r="D169" s="190" t="s">
        <v>152</v>
      </c>
      <c r="E169" s="191" t="s">
        <v>185</v>
      </c>
      <c r="F169" s="192" t="s">
        <v>186</v>
      </c>
      <c r="G169" s="193" t="s">
        <v>155</v>
      </c>
      <c r="H169" s="194">
        <v>119.16</v>
      </c>
      <c r="I169" s="195"/>
      <c r="J169" s="195"/>
      <c r="K169" s="196">
        <f>ROUND(P169*H169,2)</f>
        <v>0</v>
      </c>
      <c r="L169" s="192" t="s">
        <v>156</v>
      </c>
      <c r="M169" s="40"/>
      <c r="N169" s="197" t="s">
        <v>1</v>
      </c>
      <c r="O169" s="198" t="s">
        <v>38</v>
      </c>
      <c r="P169" s="199">
        <f>I169+J169</f>
        <v>0</v>
      </c>
      <c r="Q169" s="199">
        <f>ROUND(I169*H169,2)</f>
        <v>0</v>
      </c>
      <c r="R169" s="199">
        <f>ROUND(J169*H169,2)</f>
        <v>0</v>
      </c>
      <c r="S169" s="72"/>
      <c r="T169" s="200">
        <f>S169*H169</f>
        <v>0</v>
      </c>
      <c r="U169" s="200">
        <v>0</v>
      </c>
      <c r="V169" s="200">
        <f>U169*H169</f>
        <v>0</v>
      </c>
      <c r="W169" s="200">
        <v>0</v>
      </c>
      <c r="X169" s="201">
        <f>W169*H169</f>
        <v>0</v>
      </c>
      <c r="Y169" s="35"/>
      <c r="Z169" s="35"/>
      <c r="AA169" s="35"/>
      <c r="AB169" s="35"/>
      <c r="AC169" s="35"/>
      <c r="AD169" s="35"/>
      <c r="AE169" s="35"/>
      <c r="AR169" s="202" t="s">
        <v>157</v>
      </c>
      <c r="AT169" s="202" t="s">
        <v>152</v>
      </c>
      <c r="AU169" s="202" t="s">
        <v>85</v>
      </c>
      <c r="AY169" s="18" t="s">
        <v>149</v>
      </c>
      <c r="BE169" s="203">
        <f>IF(O169="základní",K169,0)</f>
        <v>0</v>
      </c>
      <c r="BF169" s="203">
        <f>IF(O169="snížená",K169,0)</f>
        <v>0</v>
      </c>
      <c r="BG169" s="203">
        <f>IF(O169="zákl. přenesená",K169,0)</f>
        <v>0</v>
      </c>
      <c r="BH169" s="203">
        <f>IF(O169="sníž. přenesená",K169,0)</f>
        <v>0</v>
      </c>
      <c r="BI169" s="203">
        <f>IF(O169="nulová",K169,0)</f>
        <v>0</v>
      </c>
      <c r="BJ169" s="18" t="s">
        <v>83</v>
      </c>
      <c r="BK169" s="203">
        <f>ROUND(P169*H169,2)</f>
        <v>0</v>
      </c>
      <c r="BL169" s="18" t="s">
        <v>157</v>
      </c>
      <c r="BM169" s="202" t="s">
        <v>187</v>
      </c>
    </row>
    <row r="170" spans="1:47" s="2" customFormat="1" ht="19.5">
      <c r="A170" s="35"/>
      <c r="B170" s="36"/>
      <c r="C170" s="37"/>
      <c r="D170" s="204" t="s">
        <v>159</v>
      </c>
      <c r="E170" s="37"/>
      <c r="F170" s="205" t="s">
        <v>186</v>
      </c>
      <c r="G170" s="37"/>
      <c r="H170" s="37"/>
      <c r="I170" s="206"/>
      <c r="J170" s="206"/>
      <c r="K170" s="37"/>
      <c r="L170" s="37"/>
      <c r="M170" s="40"/>
      <c r="N170" s="207"/>
      <c r="O170" s="208"/>
      <c r="P170" s="72"/>
      <c r="Q170" s="72"/>
      <c r="R170" s="72"/>
      <c r="S170" s="72"/>
      <c r="T170" s="72"/>
      <c r="U170" s="72"/>
      <c r="V170" s="72"/>
      <c r="W170" s="72"/>
      <c r="X170" s="73"/>
      <c r="Y170" s="35"/>
      <c r="Z170" s="35"/>
      <c r="AA170" s="35"/>
      <c r="AB170" s="35"/>
      <c r="AC170" s="35"/>
      <c r="AD170" s="35"/>
      <c r="AE170" s="35"/>
      <c r="AT170" s="18" t="s">
        <v>159</v>
      </c>
      <c r="AU170" s="18" t="s">
        <v>85</v>
      </c>
    </row>
    <row r="171" spans="1:65" s="2" customFormat="1" ht="49.15" customHeight="1">
      <c r="A171" s="35"/>
      <c r="B171" s="36"/>
      <c r="C171" s="190" t="s">
        <v>188</v>
      </c>
      <c r="D171" s="190" t="s">
        <v>152</v>
      </c>
      <c r="E171" s="191" t="s">
        <v>189</v>
      </c>
      <c r="F171" s="192" t="s">
        <v>190</v>
      </c>
      <c r="G171" s="193" t="s">
        <v>155</v>
      </c>
      <c r="H171" s="194">
        <v>119.16</v>
      </c>
      <c r="I171" s="195"/>
      <c r="J171" s="195"/>
      <c r="K171" s="196">
        <f>ROUND(P171*H171,2)</f>
        <v>0</v>
      </c>
      <c r="L171" s="192" t="s">
        <v>156</v>
      </c>
      <c r="M171" s="40"/>
      <c r="N171" s="197" t="s">
        <v>1</v>
      </c>
      <c r="O171" s="198" t="s">
        <v>38</v>
      </c>
      <c r="P171" s="199">
        <f>I171+J171</f>
        <v>0</v>
      </c>
      <c r="Q171" s="199">
        <f>ROUND(I171*H171,2)</f>
        <v>0</v>
      </c>
      <c r="R171" s="199">
        <f>ROUND(J171*H171,2)</f>
        <v>0</v>
      </c>
      <c r="S171" s="72"/>
      <c r="T171" s="200">
        <f>S171*H171</f>
        <v>0</v>
      </c>
      <c r="U171" s="200">
        <v>0</v>
      </c>
      <c r="V171" s="200">
        <f>U171*H171</f>
        <v>0</v>
      </c>
      <c r="W171" s="200">
        <v>0</v>
      </c>
      <c r="X171" s="201">
        <f>W171*H171</f>
        <v>0</v>
      </c>
      <c r="Y171" s="35"/>
      <c r="Z171" s="35"/>
      <c r="AA171" s="35"/>
      <c r="AB171" s="35"/>
      <c r="AC171" s="35"/>
      <c r="AD171" s="35"/>
      <c r="AE171" s="35"/>
      <c r="AR171" s="202" t="s">
        <v>157</v>
      </c>
      <c r="AT171" s="202" t="s">
        <v>152</v>
      </c>
      <c r="AU171" s="202" t="s">
        <v>85</v>
      </c>
      <c r="AY171" s="18" t="s">
        <v>149</v>
      </c>
      <c r="BE171" s="203">
        <f>IF(O171="základní",K171,0)</f>
        <v>0</v>
      </c>
      <c r="BF171" s="203">
        <f>IF(O171="snížená",K171,0)</f>
        <v>0</v>
      </c>
      <c r="BG171" s="203">
        <f>IF(O171="zákl. přenesená",K171,0)</f>
        <v>0</v>
      </c>
      <c r="BH171" s="203">
        <f>IF(O171="sníž. přenesená",K171,0)</f>
        <v>0</v>
      </c>
      <c r="BI171" s="203">
        <f>IF(O171="nulová",K171,0)</f>
        <v>0</v>
      </c>
      <c r="BJ171" s="18" t="s">
        <v>83</v>
      </c>
      <c r="BK171" s="203">
        <f>ROUND(P171*H171,2)</f>
        <v>0</v>
      </c>
      <c r="BL171" s="18" t="s">
        <v>157</v>
      </c>
      <c r="BM171" s="202" t="s">
        <v>191</v>
      </c>
    </row>
    <row r="172" spans="1:47" s="2" customFormat="1" ht="29.25">
      <c r="A172" s="35"/>
      <c r="B172" s="36"/>
      <c r="C172" s="37"/>
      <c r="D172" s="204" t="s">
        <v>159</v>
      </c>
      <c r="E172" s="37"/>
      <c r="F172" s="205" t="s">
        <v>190</v>
      </c>
      <c r="G172" s="37"/>
      <c r="H172" s="37"/>
      <c r="I172" s="206"/>
      <c r="J172" s="206"/>
      <c r="K172" s="37"/>
      <c r="L172" s="37"/>
      <c r="M172" s="40"/>
      <c r="N172" s="207"/>
      <c r="O172" s="208"/>
      <c r="P172" s="72"/>
      <c r="Q172" s="72"/>
      <c r="R172" s="72"/>
      <c r="S172" s="72"/>
      <c r="T172" s="72"/>
      <c r="U172" s="72"/>
      <c r="V172" s="72"/>
      <c r="W172" s="72"/>
      <c r="X172" s="73"/>
      <c r="Y172" s="35"/>
      <c r="Z172" s="35"/>
      <c r="AA172" s="35"/>
      <c r="AB172" s="35"/>
      <c r="AC172" s="35"/>
      <c r="AD172" s="35"/>
      <c r="AE172" s="35"/>
      <c r="AT172" s="18" t="s">
        <v>159</v>
      </c>
      <c r="AU172" s="18" t="s">
        <v>85</v>
      </c>
    </row>
    <row r="173" spans="2:51" s="13" customFormat="1" ht="11.25">
      <c r="B173" s="209"/>
      <c r="C173" s="210"/>
      <c r="D173" s="204" t="s">
        <v>160</v>
      </c>
      <c r="E173" s="211" t="s">
        <v>1</v>
      </c>
      <c r="F173" s="212" t="s">
        <v>192</v>
      </c>
      <c r="G173" s="210"/>
      <c r="H173" s="211" t="s">
        <v>1</v>
      </c>
      <c r="I173" s="213"/>
      <c r="J173" s="213"/>
      <c r="K173" s="210"/>
      <c r="L173" s="210"/>
      <c r="M173" s="214"/>
      <c r="N173" s="215"/>
      <c r="O173" s="216"/>
      <c r="P173" s="216"/>
      <c r="Q173" s="216"/>
      <c r="R173" s="216"/>
      <c r="S173" s="216"/>
      <c r="T173" s="216"/>
      <c r="U173" s="216"/>
      <c r="V173" s="216"/>
      <c r="W173" s="216"/>
      <c r="X173" s="217"/>
      <c r="AT173" s="218" t="s">
        <v>160</v>
      </c>
      <c r="AU173" s="218" t="s">
        <v>85</v>
      </c>
      <c r="AV173" s="13" t="s">
        <v>83</v>
      </c>
      <c r="AW173" s="13" t="s">
        <v>5</v>
      </c>
      <c r="AX173" s="13" t="s">
        <v>75</v>
      </c>
      <c r="AY173" s="218" t="s">
        <v>149</v>
      </c>
    </row>
    <row r="174" spans="2:51" s="14" customFormat="1" ht="11.25">
      <c r="B174" s="219"/>
      <c r="C174" s="220"/>
      <c r="D174" s="204" t="s">
        <v>160</v>
      </c>
      <c r="E174" s="221" t="s">
        <v>1</v>
      </c>
      <c r="F174" s="222" t="s">
        <v>193</v>
      </c>
      <c r="G174" s="220"/>
      <c r="H174" s="223">
        <v>11.15</v>
      </c>
      <c r="I174" s="224"/>
      <c r="J174" s="224"/>
      <c r="K174" s="220"/>
      <c r="L174" s="220"/>
      <c r="M174" s="225"/>
      <c r="N174" s="226"/>
      <c r="O174" s="227"/>
      <c r="P174" s="227"/>
      <c r="Q174" s="227"/>
      <c r="R174" s="227"/>
      <c r="S174" s="227"/>
      <c r="T174" s="227"/>
      <c r="U174" s="227"/>
      <c r="V174" s="227"/>
      <c r="W174" s="227"/>
      <c r="X174" s="228"/>
      <c r="AT174" s="229" t="s">
        <v>160</v>
      </c>
      <c r="AU174" s="229" t="s">
        <v>85</v>
      </c>
      <c r="AV174" s="14" t="s">
        <v>85</v>
      </c>
      <c r="AW174" s="14" t="s">
        <v>5</v>
      </c>
      <c r="AX174" s="14" t="s">
        <v>75</v>
      </c>
      <c r="AY174" s="229" t="s">
        <v>149</v>
      </c>
    </row>
    <row r="175" spans="2:51" s="13" customFormat="1" ht="11.25">
      <c r="B175" s="209"/>
      <c r="C175" s="210"/>
      <c r="D175" s="204" t="s">
        <v>160</v>
      </c>
      <c r="E175" s="211" t="s">
        <v>1</v>
      </c>
      <c r="F175" s="212" t="s">
        <v>194</v>
      </c>
      <c r="G175" s="210"/>
      <c r="H175" s="211" t="s">
        <v>1</v>
      </c>
      <c r="I175" s="213"/>
      <c r="J175" s="213"/>
      <c r="K175" s="210"/>
      <c r="L175" s="210"/>
      <c r="M175" s="214"/>
      <c r="N175" s="215"/>
      <c r="O175" s="216"/>
      <c r="P175" s="216"/>
      <c r="Q175" s="216"/>
      <c r="R175" s="216"/>
      <c r="S175" s="216"/>
      <c r="T175" s="216"/>
      <c r="U175" s="216"/>
      <c r="V175" s="216"/>
      <c r="W175" s="216"/>
      <c r="X175" s="217"/>
      <c r="AT175" s="218" t="s">
        <v>160</v>
      </c>
      <c r="AU175" s="218" t="s">
        <v>85</v>
      </c>
      <c r="AV175" s="13" t="s">
        <v>83</v>
      </c>
      <c r="AW175" s="13" t="s">
        <v>5</v>
      </c>
      <c r="AX175" s="13" t="s">
        <v>75</v>
      </c>
      <c r="AY175" s="218" t="s">
        <v>149</v>
      </c>
    </row>
    <row r="176" spans="2:51" s="14" customFormat="1" ht="11.25">
      <c r="B176" s="219"/>
      <c r="C176" s="220"/>
      <c r="D176" s="204" t="s">
        <v>160</v>
      </c>
      <c r="E176" s="221" t="s">
        <v>1</v>
      </c>
      <c r="F176" s="222" t="s">
        <v>195</v>
      </c>
      <c r="G176" s="220"/>
      <c r="H176" s="223">
        <v>7.1</v>
      </c>
      <c r="I176" s="224"/>
      <c r="J176" s="224"/>
      <c r="K176" s="220"/>
      <c r="L176" s="220"/>
      <c r="M176" s="225"/>
      <c r="N176" s="226"/>
      <c r="O176" s="227"/>
      <c r="P176" s="227"/>
      <c r="Q176" s="227"/>
      <c r="R176" s="227"/>
      <c r="S176" s="227"/>
      <c r="T176" s="227"/>
      <c r="U176" s="227"/>
      <c r="V176" s="227"/>
      <c r="W176" s="227"/>
      <c r="X176" s="228"/>
      <c r="AT176" s="229" t="s">
        <v>160</v>
      </c>
      <c r="AU176" s="229" t="s">
        <v>85</v>
      </c>
      <c r="AV176" s="14" t="s">
        <v>85</v>
      </c>
      <c r="AW176" s="14" t="s">
        <v>5</v>
      </c>
      <c r="AX176" s="14" t="s">
        <v>75</v>
      </c>
      <c r="AY176" s="229" t="s">
        <v>149</v>
      </c>
    </row>
    <row r="177" spans="2:51" s="13" customFormat="1" ht="11.25">
      <c r="B177" s="209"/>
      <c r="C177" s="210"/>
      <c r="D177" s="204" t="s">
        <v>160</v>
      </c>
      <c r="E177" s="211" t="s">
        <v>1</v>
      </c>
      <c r="F177" s="212" t="s">
        <v>196</v>
      </c>
      <c r="G177" s="210"/>
      <c r="H177" s="211" t="s">
        <v>1</v>
      </c>
      <c r="I177" s="213"/>
      <c r="J177" s="213"/>
      <c r="K177" s="210"/>
      <c r="L177" s="210"/>
      <c r="M177" s="214"/>
      <c r="N177" s="215"/>
      <c r="O177" s="216"/>
      <c r="P177" s="216"/>
      <c r="Q177" s="216"/>
      <c r="R177" s="216"/>
      <c r="S177" s="216"/>
      <c r="T177" s="216"/>
      <c r="U177" s="216"/>
      <c r="V177" s="216"/>
      <c r="W177" s="216"/>
      <c r="X177" s="217"/>
      <c r="AT177" s="218" t="s">
        <v>160</v>
      </c>
      <c r="AU177" s="218" t="s">
        <v>85</v>
      </c>
      <c r="AV177" s="13" t="s">
        <v>83</v>
      </c>
      <c r="AW177" s="13" t="s">
        <v>5</v>
      </c>
      <c r="AX177" s="13" t="s">
        <v>75</v>
      </c>
      <c r="AY177" s="218" t="s">
        <v>149</v>
      </c>
    </row>
    <row r="178" spans="2:51" s="14" customFormat="1" ht="11.25">
      <c r="B178" s="219"/>
      <c r="C178" s="220"/>
      <c r="D178" s="204" t="s">
        <v>160</v>
      </c>
      <c r="E178" s="221" t="s">
        <v>1</v>
      </c>
      <c r="F178" s="222" t="s">
        <v>197</v>
      </c>
      <c r="G178" s="220"/>
      <c r="H178" s="223">
        <v>2.25</v>
      </c>
      <c r="I178" s="224"/>
      <c r="J178" s="224"/>
      <c r="K178" s="220"/>
      <c r="L178" s="220"/>
      <c r="M178" s="225"/>
      <c r="N178" s="226"/>
      <c r="O178" s="227"/>
      <c r="P178" s="227"/>
      <c r="Q178" s="227"/>
      <c r="R178" s="227"/>
      <c r="S178" s="227"/>
      <c r="T178" s="227"/>
      <c r="U178" s="227"/>
      <c r="V178" s="227"/>
      <c r="W178" s="227"/>
      <c r="X178" s="228"/>
      <c r="AT178" s="229" t="s">
        <v>160</v>
      </c>
      <c r="AU178" s="229" t="s">
        <v>85</v>
      </c>
      <c r="AV178" s="14" t="s">
        <v>85</v>
      </c>
      <c r="AW178" s="14" t="s">
        <v>5</v>
      </c>
      <c r="AX178" s="14" t="s">
        <v>75</v>
      </c>
      <c r="AY178" s="229" t="s">
        <v>149</v>
      </c>
    </row>
    <row r="179" spans="2:51" s="13" customFormat="1" ht="11.25">
      <c r="B179" s="209"/>
      <c r="C179" s="210"/>
      <c r="D179" s="204" t="s">
        <v>160</v>
      </c>
      <c r="E179" s="211" t="s">
        <v>1</v>
      </c>
      <c r="F179" s="212" t="s">
        <v>198</v>
      </c>
      <c r="G179" s="210"/>
      <c r="H179" s="211" t="s">
        <v>1</v>
      </c>
      <c r="I179" s="213"/>
      <c r="J179" s="213"/>
      <c r="K179" s="210"/>
      <c r="L179" s="210"/>
      <c r="M179" s="214"/>
      <c r="N179" s="215"/>
      <c r="O179" s="216"/>
      <c r="P179" s="216"/>
      <c r="Q179" s="216"/>
      <c r="R179" s="216"/>
      <c r="S179" s="216"/>
      <c r="T179" s="216"/>
      <c r="U179" s="216"/>
      <c r="V179" s="216"/>
      <c r="W179" s="216"/>
      <c r="X179" s="217"/>
      <c r="AT179" s="218" t="s">
        <v>160</v>
      </c>
      <c r="AU179" s="218" t="s">
        <v>85</v>
      </c>
      <c r="AV179" s="13" t="s">
        <v>83</v>
      </c>
      <c r="AW179" s="13" t="s">
        <v>5</v>
      </c>
      <c r="AX179" s="13" t="s">
        <v>75</v>
      </c>
      <c r="AY179" s="218" t="s">
        <v>149</v>
      </c>
    </row>
    <row r="180" spans="2:51" s="14" customFormat="1" ht="11.25">
      <c r="B180" s="219"/>
      <c r="C180" s="220"/>
      <c r="D180" s="204" t="s">
        <v>160</v>
      </c>
      <c r="E180" s="221" t="s">
        <v>1</v>
      </c>
      <c r="F180" s="222" t="s">
        <v>199</v>
      </c>
      <c r="G180" s="220"/>
      <c r="H180" s="223">
        <v>4.7</v>
      </c>
      <c r="I180" s="224"/>
      <c r="J180" s="224"/>
      <c r="K180" s="220"/>
      <c r="L180" s="220"/>
      <c r="M180" s="225"/>
      <c r="N180" s="226"/>
      <c r="O180" s="227"/>
      <c r="P180" s="227"/>
      <c r="Q180" s="227"/>
      <c r="R180" s="227"/>
      <c r="S180" s="227"/>
      <c r="T180" s="227"/>
      <c r="U180" s="227"/>
      <c r="V180" s="227"/>
      <c r="W180" s="227"/>
      <c r="X180" s="228"/>
      <c r="AT180" s="229" t="s">
        <v>160</v>
      </c>
      <c r="AU180" s="229" t="s">
        <v>85</v>
      </c>
      <c r="AV180" s="14" t="s">
        <v>85</v>
      </c>
      <c r="AW180" s="14" t="s">
        <v>5</v>
      </c>
      <c r="AX180" s="14" t="s">
        <v>75</v>
      </c>
      <c r="AY180" s="229" t="s">
        <v>149</v>
      </c>
    </row>
    <row r="181" spans="2:51" s="13" customFormat="1" ht="11.25">
      <c r="B181" s="209"/>
      <c r="C181" s="210"/>
      <c r="D181" s="204" t="s">
        <v>160</v>
      </c>
      <c r="E181" s="211" t="s">
        <v>1</v>
      </c>
      <c r="F181" s="212" t="s">
        <v>200</v>
      </c>
      <c r="G181" s="210"/>
      <c r="H181" s="211" t="s">
        <v>1</v>
      </c>
      <c r="I181" s="213"/>
      <c r="J181" s="213"/>
      <c r="K181" s="210"/>
      <c r="L181" s="210"/>
      <c r="M181" s="214"/>
      <c r="N181" s="215"/>
      <c r="O181" s="216"/>
      <c r="P181" s="216"/>
      <c r="Q181" s="216"/>
      <c r="R181" s="216"/>
      <c r="S181" s="216"/>
      <c r="T181" s="216"/>
      <c r="U181" s="216"/>
      <c r="V181" s="216"/>
      <c r="W181" s="216"/>
      <c r="X181" s="217"/>
      <c r="AT181" s="218" t="s">
        <v>160</v>
      </c>
      <c r="AU181" s="218" t="s">
        <v>85</v>
      </c>
      <c r="AV181" s="13" t="s">
        <v>83</v>
      </c>
      <c r="AW181" s="13" t="s">
        <v>5</v>
      </c>
      <c r="AX181" s="13" t="s">
        <v>75</v>
      </c>
      <c r="AY181" s="218" t="s">
        <v>149</v>
      </c>
    </row>
    <row r="182" spans="2:51" s="14" customFormat="1" ht="11.25">
      <c r="B182" s="219"/>
      <c r="C182" s="220"/>
      <c r="D182" s="204" t="s">
        <v>160</v>
      </c>
      <c r="E182" s="221" t="s">
        <v>1</v>
      </c>
      <c r="F182" s="222" t="s">
        <v>201</v>
      </c>
      <c r="G182" s="220"/>
      <c r="H182" s="223">
        <v>12.2</v>
      </c>
      <c r="I182" s="224"/>
      <c r="J182" s="224"/>
      <c r="K182" s="220"/>
      <c r="L182" s="220"/>
      <c r="M182" s="225"/>
      <c r="N182" s="226"/>
      <c r="O182" s="227"/>
      <c r="P182" s="227"/>
      <c r="Q182" s="227"/>
      <c r="R182" s="227"/>
      <c r="S182" s="227"/>
      <c r="T182" s="227"/>
      <c r="U182" s="227"/>
      <c r="V182" s="227"/>
      <c r="W182" s="227"/>
      <c r="X182" s="228"/>
      <c r="AT182" s="229" t="s">
        <v>160</v>
      </c>
      <c r="AU182" s="229" t="s">
        <v>85</v>
      </c>
      <c r="AV182" s="14" t="s">
        <v>85</v>
      </c>
      <c r="AW182" s="14" t="s">
        <v>5</v>
      </c>
      <c r="AX182" s="14" t="s">
        <v>75</v>
      </c>
      <c r="AY182" s="229" t="s">
        <v>149</v>
      </c>
    </row>
    <row r="183" spans="2:51" s="13" customFormat="1" ht="11.25">
      <c r="B183" s="209"/>
      <c r="C183" s="210"/>
      <c r="D183" s="204" t="s">
        <v>160</v>
      </c>
      <c r="E183" s="211" t="s">
        <v>1</v>
      </c>
      <c r="F183" s="212" t="s">
        <v>202</v>
      </c>
      <c r="G183" s="210"/>
      <c r="H183" s="211" t="s">
        <v>1</v>
      </c>
      <c r="I183" s="213"/>
      <c r="J183" s="213"/>
      <c r="K183" s="210"/>
      <c r="L183" s="210"/>
      <c r="M183" s="214"/>
      <c r="N183" s="215"/>
      <c r="O183" s="216"/>
      <c r="P183" s="216"/>
      <c r="Q183" s="216"/>
      <c r="R183" s="216"/>
      <c r="S183" s="216"/>
      <c r="T183" s="216"/>
      <c r="U183" s="216"/>
      <c r="V183" s="216"/>
      <c r="W183" s="216"/>
      <c r="X183" s="217"/>
      <c r="AT183" s="218" t="s">
        <v>160</v>
      </c>
      <c r="AU183" s="218" t="s">
        <v>85</v>
      </c>
      <c r="AV183" s="13" t="s">
        <v>83</v>
      </c>
      <c r="AW183" s="13" t="s">
        <v>5</v>
      </c>
      <c r="AX183" s="13" t="s">
        <v>75</v>
      </c>
      <c r="AY183" s="218" t="s">
        <v>149</v>
      </c>
    </row>
    <row r="184" spans="2:51" s="14" customFormat="1" ht="11.25">
      <c r="B184" s="219"/>
      <c r="C184" s="220"/>
      <c r="D184" s="204" t="s">
        <v>160</v>
      </c>
      <c r="E184" s="221" t="s">
        <v>1</v>
      </c>
      <c r="F184" s="222" t="s">
        <v>203</v>
      </c>
      <c r="G184" s="220"/>
      <c r="H184" s="223">
        <v>4.7</v>
      </c>
      <c r="I184" s="224"/>
      <c r="J184" s="224"/>
      <c r="K184" s="220"/>
      <c r="L184" s="220"/>
      <c r="M184" s="225"/>
      <c r="N184" s="226"/>
      <c r="O184" s="227"/>
      <c r="P184" s="227"/>
      <c r="Q184" s="227"/>
      <c r="R184" s="227"/>
      <c r="S184" s="227"/>
      <c r="T184" s="227"/>
      <c r="U184" s="227"/>
      <c r="V184" s="227"/>
      <c r="W184" s="227"/>
      <c r="X184" s="228"/>
      <c r="AT184" s="229" t="s">
        <v>160</v>
      </c>
      <c r="AU184" s="229" t="s">
        <v>85</v>
      </c>
      <c r="AV184" s="14" t="s">
        <v>85</v>
      </c>
      <c r="AW184" s="14" t="s">
        <v>5</v>
      </c>
      <c r="AX184" s="14" t="s">
        <v>75</v>
      </c>
      <c r="AY184" s="229" t="s">
        <v>149</v>
      </c>
    </row>
    <row r="185" spans="2:51" s="13" customFormat="1" ht="11.25">
      <c r="B185" s="209"/>
      <c r="C185" s="210"/>
      <c r="D185" s="204" t="s">
        <v>160</v>
      </c>
      <c r="E185" s="211" t="s">
        <v>1</v>
      </c>
      <c r="F185" s="212" t="s">
        <v>204</v>
      </c>
      <c r="G185" s="210"/>
      <c r="H185" s="211" t="s">
        <v>1</v>
      </c>
      <c r="I185" s="213"/>
      <c r="J185" s="213"/>
      <c r="K185" s="210"/>
      <c r="L185" s="210"/>
      <c r="M185" s="214"/>
      <c r="N185" s="215"/>
      <c r="O185" s="216"/>
      <c r="P185" s="216"/>
      <c r="Q185" s="216"/>
      <c r="R185" s="216"/>
      <c r="S185" s="216"/>
      <c r="T185" s="216"/>
      <c r="U185" s="216"/>
      <c r="V185" s="216"/>
      <c r="W185" s="216"/>
      <c r="X185" s="217"/>
      <c r="AT185" s="218" t="s">
        <v>160</v>
      </c>
      <c r="AU185" s="218" t="s">
        <v>85</v>
      </c>
      <c r="AV185" s="13" t="s">
        <v>83</v>
      </c>
      <c r="AW185" s="13" t="s">
        <v>5</v>
      </c>
      <c r="AX185" s="13" t="s">
        <v>75</v>
      </c>
      <c r="AY185" s="218" t="s">
        <v>149</v>
      </c>
    </row>
    <row r="186" spans="2:51" s="14" customFormat="1" ht="11.25">
      <c r="B186" s="219"/>
      <c r="C186" s="220"/>
      <c r="D186" s="204" t="s">
        <v>160</v>
      </c>
      <c r="E186" s="221" t="s">
        <v>1</v>
      </c>
      <c r="F186" s="222" t="s">
        <v>205</v>
      </c>
      <c r="G186" s="220"/>
      <c r="H186" s="223">
        <v>9.8</v>
      </c>
      <c r="I186" s="224"/>
      <c r="J186" s="224"/>
      <c r="K186" s="220"/>
      <c r="L186" s="220"/>
      <c r="M186" s="225"/>
      <c r="N186" s="226"/>
      <c r="O186" s="227"/>
      <c r="P186" s="227"/>
      <c r="Q186" s="227"/>
      <c r="R186" s="227"/>
      <c r="S186" s="227"/>
      <c r="T186" s="227"/>
      <c r="U186" s="227"/>
      <c r="V186" s="227"/>
      <c r="W186" s="227"/>
      <c r="X186" s="228"/>
      <c r="AT186" s="229" t="s">
        <v>160</v>
      </c>
      <c r="AU186" s="229" t="s">
        <v>85</v>
      </c>
      <c r="AV186" s="14" t="s">
        <v>85</v>
      </c>
      <c r="AW186" s="14" t="s">
        <v>5</v>
      </c>
      <c r="AX186" s="14" t="s">
        <v>75</v>
      </c>
      <c r="AY186" s="229" t="s">
        <v>149</v>
      </c>
    </row>
    <row r="187" spans="2:51" s="13" customFormat="1" ht="11.25">
      <c r="B187" s="209"/>
      <c r="C187" s="210"/>
      <c r="D187" s="204" t="s">
        <v>160</v>
      </c>
      <c r="E187" s="211" t="s">
        <v>1</v>
      </c>
      <c r="F187" s="212" t="s">
        <v>206</v>
      </c>
      <c r="G187" s="210"/>
      <c r="H187" s="211" t="s">
        <v>1</v>
      </c>
      <c r="I187" s="213"/>
      <c r="J187" s="213"/>
      <c r="K187" s="210"/>
      <c r="L187" s="210"/>
      <c r="M187" s="214"/>
      <c r="N187" s="215"/>
      <c r="O187" s="216"/>
      <c r="P187" s="216"/>
      <c r="Q187" s="216"/>
      <c r="R187" s="216"/>
      <c r="S187" s="216"/>
      <c r="T187" s="216"/>
      <c r="U187" s="216"/>
      <c r="V187" s="216"/>
      <c r="W187" s="216"/>
      <c r="X187" s="217"/>
      <c r="AT187" s="218" t="s">
        <v>160</v>
      </c>
      <c r="AU187" s="218" t="s">
        <v>85</v>
      </c>
      <c r="AV187" s="13" t="s">
        <v>83</v>
      </c>
      <c r="AW187" s="13" t="s">
        <v>5</v>
      </c>
      <c r="AX187" s="13" t="s">
        <v>75</v>
      </c>
      <c r="AY187" s="218" t="s">
        <v>149</v>
      </c>
    </row>
    <row r="188" spans="2:51" s="14" customFormat="1" ht="11.25">
      <c r="B188" s="219"/>
      <c r="C188" s="220"/>
      <c r="D188" s="204" t="s">
        <v>160</v>
      </c>
      <c r="E188" s="221" t="s">
        <v>1</v>
      </c>
      <c r="F188" s="222" t="s">
        <v>207</v>
      </c>
      <c r="G188" s="220"/>
      <c r="H188" s="223">
        <v>2.2</v>
      </c>
      <c r="I188" s="224"/>
      <c r="J188" s="224"/>
      <c r="K188" s="220"/>
      <c r="L188" s="220"/>
      <c r="M188" s="225"/>
      <c r="N188" s="226"/>
      <c r="O188" s="227"/>
      <c r="P188" s="227"/>
      <c r="Q188" s="227"/>
      <c r="R188" s="227"/>
      <c r="S188" s="227"/>
      <c r="T188" s="227"/>
      <c r="U188" s="227"/>
      <c r="V188" s="227"/>
      <c r="W188" s="227"/>
      <c r="X188" s="228"/>
      <c r="AT188" s="229" t="s">
        <v>160</v>
      </c>
      <c r="AU188" s="229" t="s">
        <v>85</v>
      </c>
      <c r="AV188" s="14" t="s">
        <v>85</v>
      </c>
      <c r="AW188" s="14" t="s">
        <v>5</v>
      </c>
      <c r="AX188" s="14" t="s">
        <v>75</v>
      </c>
      <c r="AY188" s="229" t="s">
        <v>149</v>
      </c>
    </row>
    <row r="189" spans="2:51" s="13" customFormat="1" ht="11.25">
      <c r="B189" s="209"/>
      <c r="C189" s="210"/>
      <c r="D189" s="204" t="s">
        <v>160</v>
      </c>
      <c r="E189" s="211" t="s">
        <v>1</v>
      </c>
      <c r="F189" s="212" t="s">
        <v>208</v>
      </c>
      <c r="G189" s="210"/>
      <c r="H189" s="211" t="s">
        <v>1</v>
      </c>
      <c r="I189" s="213"/>
      <c r="J189" s="213"/>
      <c r="K189" s="210"/>
      <c r="L189" s="210"/>
      <c r="M189" s="214"/>
      <c r="N189" s="215"/>
      <c r="O189" s="216"/>
      <c r="P189" s="216"/>
      <c r="Q189" s="216"/>
      <c r="R189" s="216"/>
      <c r="S189" s="216"/>
      <c r="T189" s="216"/>
      <c r="U189" s="216"/>
      <c r="V189" s="216"/>
      <c r="W189" s="216"/>
      <c r="X189" s="217"/>
      <c r="AT189" s="218" t="s">
        <v>160</v>
      </c>
      <c r="AU189" s="218" t="s">
        <v>85</v>
      </c>
      <c r="AV189" s="13" t="s">
        <v>83</v>
      </c>
      <c r="AW189" s="13" t="s">
        <v>5</v>
      </c>
      <c r="AX189" s="13" t="s">
        <v>75</v>
      </c>
      <c r="AY189" s="218" t="s">
        <v>149</v>
      </c>
    </row>
    <row r="190" spans="2:51" s="14" customFormat="1" ht="11.25">
      <c r="B190" s="219"/>
      <c r="C190" s="220"/>
      <c r="D190" s="204" t="s">
        <v>160</v>
      </c>
      <c r="E190" s="221" t="s">
        <v>1</v>
      </c>
      <c r="F190" s="222" t="s">
        <v>209</v>
      </c>
      <c r="G190" s="220"/>
      <c r="H190" s="223">
        <v>4.1</v>
      </c>
      <c r="I190" s="224"/>
      <c r="J190" s="224"/>
      <c r="K190" s="220"/>
      <c r="L190" s="220"/>
      <c r="M190" s="225"/>
      <c r="N190" s="226"/>
      <c r="O190" s="227"/>
      <c r="P190" s="227"/>
      <c r="Q190" s="227"/>
      <c r="R190" s="227"/>
      <c r="S190" s="227"/>
      <c r="T190" s="227"/>
      <c r="U190" s="227"/>
      <c r="V190" s="227"/>
      <c r="W190" s="227"/>
      <c r="X190" s="228"/>
      <c r="AT190" s="229" t="s">
        <v>160</v>
      </c>
      <c r="AU190" s="229" t="s">
        <v>85</v>
      </c>
      <c r="AV190" s="14" t="s">
        <v>85</v>
      </c>
      <c r="AW190" s="14" t="s">
        <v>5</v>
      </c>
      <c r="AX190" s="14" t="s">
        <v>75</v>
      </c>
      <c r="AY190" s="229" t="s">
        <v>149</v>
      </c>
    </row>
    <row r="191" spans="2:51" s="13" customFormat="1" ht="11.25">
      <c r="B191" s="209"/>
      <c r="C191" s="210"/>
      <c r="D191" s="204" t="s">
        <v>160</v>
      </c>
      <c r="E191" s="211" t="s">
        <v>1</v>
      </c>
      <c r="F191" s="212" t="s">
        <v>210</v>
      </c>
      <c r="G191" s="210"/>
      <c r="H191" s="211" t="s">
        <v>1</v>
      </c>
      <c r="I191" s="213"/>
      <c r="J191" s="213"/>
      <c r="K191" s="210"/>
      <c r="L191" s="210"/>
      <c r="M191" s="214"/>
      <c r="N191" s="215"/>
      <c r="O191" s="216"/>
      <c r="P191" s="216"/>
      <c r="Q191" s="216"/>
      <c r="R191" s="216"/>
      <c r="S191" s="216"/>
      <c r="T191" s="216"/>
      <c r="U191" s="216"/>
      <c r="V191" s="216"/>
      <c r="W191" s="216"/>
      <c r="X191" s="217"/>
      <c r="AT191" s="218" t="s">
        <v>160</v>
      </c>
      <c r="AU191" s="218" t="s">
        <v>85</v>
      </c>
      <c r="AV191" s="13" t="s">
        <v>83</v>
      </c>
      <c r="AW191" s="13" t="s">
        <v>5</v>
      </c>
      <c r="AX191" s="13" t="s">
        <v>75</v>
      </c>
      <c r="AY191" s="218" t="s">
        <v>149</v>
      </c>
    </row>
    <row r="192" spans="2:51" s="14" customFormat="1" ht="11.25">
      <c r="B192" s="219"/>
      <c r="C192" s="220"/>
      <c r="D192" s="204" t="s">
        <v>160</v>
      </c>
      <c r="E192" s="221" t="s">
        <v>1</v>
      </c>
      <c r="F192" s="222" t="s">
        <v>211</v>
      </c>
      <c r="G192" s="220"/>
      <c r="H192" s="223">
        <v>9.04</v>
      </c>
      <c r="I192" s="224"/>
      <c r="J192" s="224"/>
      <c r="K192" s="220"/>
      <c r="L192" s="220"/>
      <c r="M192" s="225"/>
      <c r="N192" s="226"/>
      <c r="O192" s="227"/>
      <c r="P192" s="227"/>
      <c r="Q192" s="227"/>
      <c r="R192" s="227"/>
      <c r="S192" s="227"/>
      <c r="T192" s="227"/>
      <c r="U192" s="227"/>
      <c r="V192" s="227"/>
      <c r="W192" s="227"/>
      <c r="X192" s="228"/>
      <c r="AT192" s="229" t="s">
        <v>160</v>
      </c>
      <c r="AU192" s="229" t="s">
        <v>85</v>
      </c>
      <c r="AV192" s="14" t="s">
        <v>85</v>
      </c>
      <c r="AW192" s="14" t="s">
        <v>5</v>
      </c>
      <c r="AX192" s="14" t="s">
        <v>75</v>
      </c>
      <c r="AY192" s="229" t="s">
        <v>149</v>
      </c>
    </row>
    <row r="193" spans="2:51" s="13" customFormat="1" ht="11.25">
      <c r="B193" s="209"/>
      <c r="C193" s="210"/>
      <c r="D193" s="204" t="s">
        <v>160</v>
      </c>
      <c r="E193" s="211" t="s">
        <v>1</v>
      </c>
      <c r="F193" s="212" t="s">
        <v>212</v>
      </c>
      <c r="G193" s="210"/>
      <c r="H193" s="211" t="s">
        <v>1</v>
      </c>
      <c r="I193" s="213"/>
      <c r="J193" s="213"/>
      <c r="K193" s="210"/>
      <c r="L193" s="210"/>
      <c r="M193" s="214"/>
      <c r="N193" s="215"/>
      <c r="O193" s="216"/>
      <c r="P193" s="216"/>
      <c r="Q193" s="216"/>
      <c r="R193" s="216"/>
      <c r="S193" s="216"/>
      <c r="T193" s="216"/>
      <c r="U193" s="216"/>
      <c r="V193" s="216"/>
      <c r="W193" s="216"/>
      <c r="X193" s="217"/>
      <c r="AT193" s="218" t="s">
        <v>160</v>
      </c>
      <c r="AU193" s="218" t="s">
        <v>85</v>
      </c>
      <c r="AV193" s="13" t="s">
        <v>83</v>
      </c>
      <c r="AW193" s="13" t="s">
        <v>5</v>
      </c>
      <c r="AX193" s="13" t="s">
        <v>75</v>
      </c>
      <c r="AY193" s="218" t="s">
        <v>149</v>
      </c>
    </row>
    <row r="194" spans="2:51" s="14" customFormat="1" ht="11.25">
      <c r="B194" s="219"/>
      <c r="C194" s="220"/>
      <c r="D194" s="204" t="s">
        <v>160</v>
      </c>
      <c r="E194" s="221" t="s">
        <v>1</v>
      </c>
      <c r="F194" s="222" t="s">
        <v>213</v>
      </c>
      <c r="G194" s="220"/>
      <c r="H194" s="223">
        <v>5.84</v>
      </c>
      <c r="I194" s="224"/>
      <c r="J194" s="224"/>
      <c r="K194" s="220"/>
      <c r="L194" s="220"/>
      <c r="M194" s="225"/>
      <c r="N194" s="226"/>
      <c r="O194" s="227"/>
      <c r="P194" s="227"/>
      <c r="Q194" s="227"/>
      <c r="R194" s="227"/>
      <c r="S194" s="227"/>
      <c r="T194" s="227"/>
      <c r="U194" s="227"/>
      <c r="V194" s="227"/>
      <c r="W194" s="227"/>
      <c r="X194" s="228"/>
      <c r="AT194" s="229" t="s">
        <v>160</v>
      </c>
      <c r="AU194" s="229" t="s">
        <v>85</v>
      </c>
      <c r="AV194" s="14" t="s">
        <v>85</v>
      </c>
      <c r="AW194" s="14" t="s">
        <v>5</v>
      </c>
      <c r="AX194" s="14" t="s">
        <v>75</v>
      </c>
      <c r="AY194" s="229" t="s">
        <v>149</v>
      </c>
    </row>
    <row r="195" spans="2:51" s="13" customFormat="1" ht="11.25">
      <c r="B195" s="209"/>
      <c r="C195" s="210"/>
      <c r="D195" s="204" t="s">
        <v>160</v>
      </c>
      <c r="E195" s="211" t="s">
        <v>1</v>
      </c>
      <c r="F195" s="212" t="s">
        <v>214</v>
      </c>
      <c r="G195" s="210"/>
      <c r="H195" s="211" t="s">
        <v>1</v>
      </c>
      <c r="I195" s="213"/>
      <c r="J195" s="213"/>
      <c r="K195" s="210"/>
      <c r="L195" s="210"/>
      <c r="M195" s="214"/>
      <c r="N195" s="215"/>
      <c r="O195" s="216"/>
      <c r="P195" s="216"/>
      <c r="Q195" s="216"/>
      <c r="R195" s="216"/>
      <c r="S195" s="216"/>
      <c r="T195" s="216"/>
      <c r="U195" s="216"/>
      <c r="V195" s="216"/>
      <c r="W195" s="216"/>
      <c r="X195" s="217"/>
      <c r="AT195" s="218" t="s">
        <v>160</v>
      </c>
      <c r="AU195" s="218" t="s">
        <v>85</v>
      </c>
      <c r="AV195" s="13" t="s">
        <v>83</v>
      </c>
      <c r="AW195" s="13" t="s">
        <v>5</v>
      </c>
      <c r="AX195" s="13" t="s">
        <v>75</v>
      </c>
      <c r="AY195" s="218" t="s">
        <v>149</v>
      </c>
    </row>
    <row r="196" spans="2:51" s="14" customFormat="1" ht="11.25">
      <c r="B196" s="219"/>
      <c r="C196" s="220"/>
      <c r="D196" s="204" t="s">
        <v>160</v>
      </c>
      <c r="E196" s="221" t="s">
        <v>1</v>
      </c>
      <c r="F196" s="222" t="s">
        <v>215</v>
      </c>
      <c r="G196" s="220"/>
      <c r="H196" s="223">
        <v>8.32</v>
      </c>
      <c r="I196" s="224"/>
      <c r="J196" s="224"/>
      <c r="K196" s="220"/>
      <c r="L196" s="220"/>
      <c r="M196" s="225"/>
      <c r="N196" s="226"/>
      <c r="O196" s="227"/>
      <c r="P196" s="227"/>
      <c r="Q196" s="227"/>
      <c r="R196" s="227"/>
      <c r="S196" s="227"/>
      <c r="T196" s="227"/>
      <c r="U196" s="227"/>
      <c r="V196" s="227"/>
      <c r="W196" s="227"/>
      <c r="X196" s="228"/>
      <c r="AT196" s="229" t="s">
        <v>160</v>
      </c>
      <c r="AU196" s="229" t="s">
        <v>85</v>
      </c>
      <c r="AV196" s="14" t="s">
        <v>85</v>
      </c>
      <c r="AW196" s="14" t="s">
        <v>5</v>
      </c>
      <c r="AX196" s="14" t="s">
        <v>75</v>
      </c>
      <c r="AY196" s="229" t="s">
        <v>149</v>
      </c>
    </row>
    <row r="197" spans="2:51" s="13" customFormat="1" ht="11.25">
      <c r="B197" s="209"/>
      <c r="C197" s="210"/>
      <c r="D197" s="204" t="s">
        <v>160</v>
      </c>
      <c r="E197" s="211" t="s">
        <v>1</v>
      </c>
      <c r="F197" s="212" t="s">
        <v>216</v>
      </c>
      <c r="G197" s="210"/>
      <c r="H197" s="211" t="s">
        <v>1</v>
      </c>
      <c r="I197" s="213"/>
      <c r="J197" s="213"/>
      <c r="K197" s="210"/>
      <c r="L197" s="210"/>
      <c r="M197" s="214"/>
      <c r="N197" s="215"/>
      <c r="O197" s="216"/>
      <c r="P197" s="216"/>
      <c r="Q197" s="216"/>
      <c r="R197" s="216"/>
      <c r="S197" s="216"/>
      <c r="T197" s="216"/>
      <c r="U197" s="216"/>
      <c r="V197" s="216"/>
      <c r="W197" s="216"/>
      <c r="X197" s="217"/>
      <c r="AT197" s="218" t="s">
        <v>160</v>
      </c>
      <c r="AU197" s="218" t="s">
        <v>85</v>
      </c>
      <c r="AV197" s="13" t="s">
        <v>83</v>
      </c>
      <c r="AW197" s="13" t="s">
        <v>5</v>
      </c>
      <c r="AX197" s="13" t="s">
        <v>75</v>
      </c>
      <c r="AY197" s="218" t="s">
        <v>149</v>
      </c>
    </row>
    <row r="198" spans="2:51" s="14" customFormat="1" ht="11.25">
      <c r="B198" s="219"/>
      <c r="C198" s="220"/>
      <c r="D198" s="204" t="s">
        <v>160</v>
      </c>
      <c r="E198" s="221" t="s">
        <v>1</v>
      </c>
      <c r="F198" s="222" t="s">
        <v>217</v>
      </c>
      <c r="G198" s="220"/>
      <c r="H198" s="223">
        <v>5.44</v>
      </c>
      <c r="I198" s="224"/>
      <c r="J198" s="224"/>
      <c r="K198" s="220"/>
      <c r="L198" s="220"/>
      <c r="M198" s="225"/>
      <c r="N198" s="226"/>
      <c r="O198" s="227"/>
      <c r="P198" s="227"/>
      <c r="Q198" s="227"/>
      <c r="R198" s="227"/>
      <c r="S198" s="227"/>
      <c r="T198" s="227"/>
      <c r="U198" s="227"/>
      <c r="V198" s="227"/>
      <c r="W198" s="227"/>
      <c r="X198" s="228"/>
      <c r="AT198" s="229" t="s">
        <v>160</v>
      </c>
      <c r="AU198" s="229" t="s">
        <v>85</v>
      </c>
      <c r="AV198" s="14" t="s">
        <v>85</v>
      </c>
      <c r="AW198" s="14" t="s">
        <v>5</v>
      </c>
      <c r="AX198" s="14" t="s">
        <v>75</v>
      </c>
      <c r="AY198" s="229" t="s">
        <v>149</v>
      </c>
    </row>
    <row r="199" spans="2:51" s="13" customFormat="1" ht="11.25">
      <c r="B199" s="209"/>
      <c r="C199" s="210"/>
      <c r="D199" s="204" t="s">
        <v>160</v>
      </c>
      <c r="E199" s="211" t="s">
        <v>1</v>
      </c>
      <c r="F199" s="212" t="s">
        <v>218</v>
      </c>
      <c r="G199" s="210"/>
      <c r="H199" s="211" t="s">
        <v>1</v>
      </c>
      <c r="I199" s="213"/>
      <c r="J199" s="213"/>
      <c r="K199" s="210"/>
      <c r="L199" s="210"/>
      <c r="M199" s="214"/>
      <c r="N199" s="215"/>
      <c r="O199" s="216"/>
      <c r="P199" s="216"/>
      <c r="Q199" s="216"/>
      <c r="R199" s="216"/>
      <c r="S199" s="216"/>
      <c r="T199" s="216"/>
      <c r="U199" s="216"/>
      <c r="V199" s="216"/>
      <c r="W199" s="216"/>
      <c r="X199" s="217"/>
      <c r="AT199" s="218" t="s">
        <v>160</v>
      </c>
      <c r="AU199" s="218" t="s">
        <v>85</v>
      </c>
      <c r="AV199" s="13" t="s">
        <v>83</v>
      </c>
      <c r="AW199" s="13" t="s">
        <v>5</v>
      </c>
      <c r="AX199" s="13" t="s">
        <v>75</v>
      </c>
      <c r="AY199" s="218" t="s">
        <v>149</v>
      </c>
    </row>
    <row r="200" spans="2:51" s="14" customFormat="1" ht="11.25">
      <c r="B200" s="219"/>
      <c r="C200" s="220"/>
      <c r="D200" s="204" t="s">
        <v>160</v>
      </c>
      <c r="E200" s="221" t="s">
        <v>1</v>
      </c>
      <c r="F200" s="222" t="s">
        <v>219</v>
      </c>
      <c r="G200" s="220"/>
      <c r="H200" s="223">
        <v>1.84</v>
      </c>
      <c r="I200" s="224"/>
      <c r="J200" s="224"/>
      <c r="K200" s="220"/>
      <c r="L200" s="220"/>
      <c r="M200" s="225"/>
      <c r="N200" s="226"/>
      <c r="O200" s="227"/>
      <c r="P200" s="227"/>
      <c r="Q200" s="227"/>
      <c r="R200" s="227"/>
      <c r="S200" s="227"/>
      <c r="T200" s="227"/>
      <c r="U200" s="227"/>
      <c r="V200" s="227"/>
      <c r="W200" s="227"/>
      <c r="X200" s="228"/>
      <c r="AT200" s="229" t="s">
        <v>160</v>
      </c>
      <c r="AU200" s="229" t="s">
        <v>85</v>
      </c>
      <c r="AV200" s="14" t="s">
        <v>85</v>
      </c>
      <c r="AW200" s="14" t="s">
        <v>5</v>
      </c>
      <c r="AX200" s="14" t="s">
        <v>75</v>
      </c>
      <c r="AY200" s="229" t="s">
        <v>149</v>
      </c>
    </row>
    <row r="201" spans="2:51" s="13" customFormat="1" ht="11.25">
      <c r="B201" s="209"/>
      <c r="C201" s="210"/>
      <c r="D201" s="204" t="s">
        <v>160</v>
      </c>
      <c r="E201" s="211" t="s">
        <v>1</v>
      </c>
      <c r="F201" s="212" t="s">
        <v>220</v>
      </c>
      <c r="G201" s="210"/>
      <c r="H201" s="211" t="s">
        <v>1</v>
      </c>
      <c r="I201" s="213"/>
      <c r="J201" s="213"/>
      <c r="K201" s="210"/>
      <c r="L201" s="210"/>
      <c r="M201" s="214"/>
      <c r="N201" s="215"/>
      <c r="O201" s="216"/>
      <c r="P201" s="216"/>
      <c r="Q201" s="216"/>
      <c r="R201" s="216"/>
      <c r="S201" s="216"/>
      <c r="T201" s="216"/>
      <c r="U201" s="216"/>
      <c r="V201" s="216"/>
      <c r="W201" s="216"/>
      <c r="X201" s="217"/>
      <c r="AT201" s="218" t="s">
        <v>160</v>
      </c>
      <c r="AU201" s="218" t="s">
        <v>85</v>
      </c>
      <c r="AV201" s="13" t="s">
        <v>83</v>
      </c>
      <c r="AW201" s="13" t="s">
        <v>5</v>
      </c>
      <c r="AX201" s="13" t="s">
        <v>75</v>
      </c>
      <c r="AY201" s="218" t="s">
        <v>149</v>
      </c>
    </row>
    <row r="202" spans="2:51" s="14" customFormat="1" ht="11.25">
      <c r="B202" s="219"/>
      <c r="C202" s="220"/>
      <c r="D202" s="204" t="s">
        <v>160</v>
      </c>
      <c r="E202" s="221" t="s">
        <v>1</v>
      </c>
      <c r="F202" s="222" t="s">
        <v>211</v>
      </c>
      <c r="G202" s="220"/>
      <c r="H202" s="223">
        <v>9.04</v>
      </c>
      <c r="I202" s="224"/>
      <c r="J202" s="224"/>
      <c r="K202" s="220"/>
      <c r="L202" s="220"/>
      <c r="M202" s="225"/>
      <c r="N202" s="226"/>
      <c r="O202" s="227"/>
      <c r="P202" s="227"/>
      <c r="Q202" s="227"/>
      <c r="R202" s="227"/>
      <c r="S202" s="227"/>
      <c r="T202" s="227"/>
      <c r="U202" s="227"/>
      <c r="V202" s="227"/>
      <c r="W202" s="227"/>
      <c r="X202" s="228"/>
      <c r="AT202" s="229" t="s">
        <v>160</v>
      </c>
      <c r="AU202" s="229" t="s">
        <v>85</v>
      </c>
      <c r="AV202" s="14" t="s">
        <v>85</v>
      </c>
      <c r="AW202" s="14" t="s">
        <v>5</v>
      </c>
      <c r="AX202" s="14" t="s">
        <v>75</v>
      </c>
      <c r="AY202" s="229" t="s">
        <v>149</v>
      </c>
    </row>
    <row r="203" spans="2:51" s="13" customFormat="1" ht="11.25">
      <c r="B203" s="209"/>
      <c r="C203" s="210"/>
      <c r="D203" s="204" t="s">
        <v>160</v>
      </c>
      <c r="E203" s="211" t="s">
        <v>1</v>
      </c>
      <c r="F203" s="212" t="s">
        <v>221</v>
      </c>
      <c r="G203" s="210"/>
      <c r="H203" s="211" t="s">
        <v>1</v>
      </c>
      <c r="I203" s="213"/>
      <c r="J203" s="213"/>
      <c r="K203" s="210"/>
      <c r="L203" s="210"/>
      <c r="M203" s="214"/>
      <c r="N203" s="215"/>
      <c r="O203" s="216"/>
      <c r="P203" s="216"/>
      <c r="Q203" s="216"/>
      <c r="R203" s="216"/>
      <c r="S203" s="216"/>
      <c r="T203" s="216"/>
      <c r="U203" s="216"/>
      <c r="V203" s="216"/>
      <c r="W203" s="216"/>
      <c r="X203" s="217"/>
      <c r="AT203" s="218" t="s">
        <v>160</v>
      </c>
      <c r="AU203" s="218" t="s">
        <v>85</v>
      </c>
      <c r="AV203" s="13" t="s">
        <v>83</v>
      </c>
      <c r="AW203" s="13" t="s">
        <v>5</v>
      </c>
      <c r="AX203" s="13" t="s">
        <v>75</v>
      </c>
      <c r="AY203" s="218" t="s">
        <v>149</v>
      </c>
    </row>
    <row r="204" spans="2:51" s="14" customFormat="1" ht="11.25">
      <c r="B204" s="219"/>
      <c r="C204" s="220"/>
      <c r="D204" s="204" t="s">
        <v>160</v>
      </c>
      <c r="E204" s="221" t="s">
        <v>1</v>
      </c>
      <c r="F204" s="222" t="s">
        <v>213</v>
      </c>
      <c r="G204" s="220"/>
      <c r="H204" s="223">
        <v>5.84</v>
      </c>
      <c r="I204" s="224"/>
      <c r="J204" s="224"/>
      <c r="K204" s="220"/>
      <c r="L204" s="220"/>
      <c r="M204" s="225"/>
      <c r="N204" s="226"/>
      <c r="O204" s="227"/>
      <c r="P204" s="227"/>
      <c r="Q204" s="227"/>
      <c r="R204" s="227"/>
      <c r="S204" s="227"/>
      <c r="T204" s="227"/>
      <c r="U204" s="227"/>
      <c r="V204" s="227"/>
      <c r="W204" s="227"/>
      <c r="X204" s="228"/>
      <c r="AT204" s="229" t="s">
        <v>160</v>
      </c>
      <c r="AU204" s="229" t="s">
        <v>85</v>
      </c>
      <c r="AV204" s="14" t="s">
        <v>85</v>
      </c>
      <c r="AW204" s="14" t="s">
        <v>5</v>
      </c>
      <c r="AX204" s="14" t="s">
        <v>75</v>
      </c>
      <c r="AY204" s="229" t="s">
        <v>149</v>
      </c>
    </row>
    <row r="205" spans="2:51" s="13" customFormat="1" ht="11.25">
      <c r="B205" s="209"/>
      <c r="C205" s="210"/>
      <c r="D205" s="204" t="s">
        <v>160</v>
      </c>
      <c r="E205" s="211" t="s">
        <v>1</v>
      </c>
      <c r="F205" s="212" t="s">
        <v>222</v>
      </c>
      <c r="G205" s="210"/>
      <c r="H205" s="211" t="s">
        <v>1</v>
      </c>
      <c r="I205" s="213"/>
      <c r="J205" s="213"/>
      <c r="K205" s="210"/>
      <c r="L205" s="210"/>
      <c r="M205" s="214"/>
      <c r="N205" s="215"/>
      <c r="O205" s="216"/>
      <c r="P205" s="216"/>
      <c r="Q205" s="216"/>
      <c r="R205" s="216"/>
      <c r="S205" s="216"/>
      <c r="T205" s="216"/>
      <c r="U205" s="216"/>
      <c r="V205" s="216"/>
      <c r="W205" s="216"/>
      <c r="X205" s="217"/>
      <c r="AT205" s="218" t="s">
        <v>160</v>
      </c>
      <c r="AU205" s="218" t="s">
        <v>85</v>
      </c>
      <c r="AV205" s="13" t="s">
        <v>83</v>
      </c>
      <c r="AW205" s="13" t="s">
        <v>5</v>
      </c>
      <c r="AX205" s="13" t="s">
        <v>75</v>
      </c>
      <c r="AY205" s="218" t="s">
        <v>149</v>
      </c>
    </row>
    <row r="206" spans="2:51" s="14" customFormat="1" ht="11.25">
      <c r="B206" s="219"/>
      <c r="C206" s="220"/>
      <c r="D206" s="204" t="s">
        <v>160</v>
      </c>
      <c r="E206" s="221" t="s">
        <v>1</v>
      </c>
      <c r="F206" s="222" t="s">
        <v>215</v>
      </c>
      <c r="G206" s="220"/>
      <c r="H206" s="223">
        <v>8.32</v>
      </c>
      <c r="I206" s="224"/>
      <c r="J206" s="224"/>
      <c r="K206" s="220"/>
      <c r="L206" s="220"/>
      <c r="M206" s="225"/>
      <c r="N206" s="226"/>
      <c r="O206" s="227"/>
      <c r="P206" s="227"/>
      <c r="Q206" s="227"/>
      <c r="R206" s="227"/>
      <c r="S206" s="227"/>
      <c r="T206" s="227"/>
      <c r="U206" s="227"/>
      <c r="V206" s="227"/>
      <c r="W206" s="227"/>
      <c r="X206" s="228"/>
      <c r="AT206" s="229" t="s">
        <v>160</v>
      </c>
      <c r="AU206" s="229" t="s">
        <v>85</v>
      </c>
      <c r="AV206" s="14" t="s">
        <v>85</v>
      </c>
      <c r="AW206" s="14" t="s">
        <v>5</v>
      </c>
      <c r="AX206" s="14" t="s">
        <v>75</v>
      </c>
      <c r="AY206" s="229" t="s">
        <v>149</v>
      </c>
    </row>
    <row r="207" spans="2:51" s="13" customFormat="1" ht="11.25">
      <c r="B207" s="209"/>
      <c r="C207" s="210"/>
      <c r="D207" s="204" t="s">
        <v>160</v>
      </c>
      <c r="E207" s="211" t="s">
        <v>1</v>
      </c>
      <c r="F207" s="212" t="s">
        <v>223</v>
      </c>
      <c r="G207" s="210"/>
      <c r="H207" s="211" t="s">
        <v>1</v>
      </c>
      <c r="I207" s="213"/>
      <c r="J207" s="213"/>
      <c r="K207" s="210"/>
      <c r="L207" s="210"/>
      <c r="M207" s="214"/>
      <c r="N207" s="215"/>
      <c r="O207" s="216"/>
      <c r="P207" s="216"/>
      <c r="Q207" s="216"/>
      <c r="R207" s="216"/>
      <c r="S207" s="216"/>
      <c r="T207" s="216"/>
      <c r="U207" s="216"/>
      <c r="V207" s="216"/>
      <c r="W207" s="216"/>
      <c r="X207" s="217"/>
      <c r="AT207" s="218" t="s">
        <v>160</v>
      </c>
      <c r="AU207" s="218" t="s">
        <v>85</v>
      </c>
      <c r="AV207" s="13" t="s">
        <v>83</v>
      </c>
      <c r="AW207" s="13" t="s">
        <v>5</v>
      </c>
      <c r="AX207" s="13" t="s">
        <v>75</v>
      </c>
      <c r="AY207" s="218" t="s">
        <v>149</v>
      </c>
    </row>
    <row r="208" spans="2:51" s="14" customFormat="1" ht="11.25">
      <c r="B208" s="219"/>
      <c r="C208" s="220"/>
      <c r="D208" s="204" t="s">
        <v>160</v>
      </c>
      <c r="E208" s="221" t="s">
        <v>1</v>
      </c>
      <c r="F208" s="222" t="s">
        <v>217</v>
      </c>
      <c r="G208" s="220"/>
      <c r="H208" s="223">
        <v>5.44</v>
      </c>
      <c r="I208" s="224"/>
      <c r="J208" s="224"/>
      <c r="K208" s="220"/>
      <c r="L208" s="220"/>
      <c r="M208" s="225"/>
      <c r="N208" s="226"/>
      <c r="O208" s="227"/>
      <c r="P208" s="227"/>
      <c r="Q208" s="227"/>
      <c r="R208" s="227"/>
      <c r="S208" s="227"/>
      <c r="T208" s="227"/>
      <c r="U208" s="227"/>
      <c r="V208" s="227"/>
      <c r="W208" s="227"/>
      <c r="X208" s="228"/>
      <c r="AT208" s="229" t="s">
        <v>160</v>
      </c>
      <c r="AU208" s="229" t="s">
        <v>85</v>
      </c>
      <c r="AV208" s="14" t="s">
        <v>85</v>
      </c>
      <c r="AW208" s="14" t="s">
        <v>5</v>
      </c>
      <c r="AX208" s="14" t="s">
        <v>75</v>
      </c>
      <c r="AY208" s="229" t="s">
        <v>149</v>
      </c>
    </row>
    <row r="209" spans="2:51" s="13" customFormat="1" ht="11.25">
      <c r="B209" s="209"/>
      <c r="C209" s="210"/>
      <c r="D209" s="204" t="s">
        <v>160</v>
      </c>
      <c r="E209" s="211" t="s">
        <v>1</v>
      </c>
      <c r="F209" s="212" t="s">
        <v>224</v>
      </c>
      <c r="G209" s="210"/>
      <c r="H209" s="211" t="s">
        <v>1</v>
      </c>
      <c r="I209" s="213"/>
      <c r="J209" s="213"/>
      <c r="K209" s="210"/>
      <c r="L209" s="210"/>
      <c r="M209" s="214"/>
      <c r="N209" s="215"/>
      <c r="O209" s="216"/>
      <c r="P209" s="216"/>
      <c r="Q209" s="216"/>
      <c r="R209" s="216"/>
      <c r="S209" s="216"/>
      <c r="T209" s="216"/>
      <c r="U209" s="216"/>
      <c r="V209" s="216"/>
      <c r="W209" s="216"/>
      <c r="X209" s="217"/>
      <c r="AT209" s="218" t="s">
        <v>160</v>
      </c>
      <c r="AU209" s="218" t="s">
        <v>85</v>
      </c>
      <c r="AV209" s="13" t="s">
        <v>83</v>
      </c>
      <c r="AW209" s="13" t="s">
        <v>5</v>
      </c>
      <c r="AX209" s="13" t="s">
        <v>75</v>
      </c>
      <c r="AY209" s="218" t="s">
        <v>149</v>
      </c>
    </row>
    <row r="210" spans="2:51" s="14" customFormat="1" ht="11.25">
      <c r="B210" s="219"/>
      <c r="C210" s="220"/>
      <c r="D210" s="204" t="s">
        <v>160</v>
      </c>
      <c r="E210" s="221" t="s">
        <v>1</v>
      </c>
      <c r="F210" s="222" t="s">
        <v>219</v>
      </c>
      <c r="G210" s="220"/>
      <c r="H210" s="223">
        <v>1.84</v>
      </c>
      <c r="I210" s="224"/>
      <c r="J210" s="224"/>
      <c r="K210" s="220"/>
      <c r="L210" s="220"/>
      <c r="M210" s="225"/>
      <c r="N210" s="226"/>
      <c r="O210" s="227"/>
      <c r="P210" s="227"/>
      <c r="Q210" s="227"/>
      <c r="R210" s="227"/>
      <c r="S210" s="227"/>
      <c r="T210" s="227"/>
      <c r="U210" s="227"/>
      <c r="V210" s="227"/>
      <c r="W210" s="227"/>
      <c r="X210" s="228"/>
      <c r="AT210" s="229" t="s">
        <v>160</v>
      </c>
      <c r="AU210" s="229" t="s">
        <v>85</v>
      </c>
      <c r="AV210" s="14" t="s">
        <v>85</v>
      </c>
      <c r="AW210" s="14" t="s">
        <v>5</v>
      </c>
      <c r="AX210" s="14" t="s">
        <v>75</v>
      </c>
      <c r="AY210" s="229" t="s">
        <v>149</v>
      </c>
    </row>
    <row r="211" spans="2:51" s="15" customFormat="1" ht="11.25">
      <c r="B211" s="230"/>
      <c r="C211" s="231"/>
      <c r="D211" s="204" t="s">
        <v>160</v>
      </c>
      <c r="E211" s="232" t="s">
        <v>1</v>
      </c>
      <c r="F211" s="233" t="s">
        <v>174</v>
      </c>
      <c r="G211" s="231"/>
      <c r="H211" s="234">
        <v>119.16</v>
      </c>
      <c r="I211" s="235"/>
      <c r="J211" s="235"/>
      <c r="K211" s="231"/>
      <c r="L211" s="231"/>
      <c r="M211" s="236"/>
      <c r="N211" s="237"/>
      <c r="O211" s="238"/>
      <c r="P211" s="238"/>
      <c r="Q211" s="238"/>
      <c r="R211" s="238"/>
      <c r="S211" s="238"/>
      <c r="T211" s="238"/>
      <c r="U211" s="238"/>
      <c r="V211" s="238"/>
      <c r="W211" s="238"/>
      <c r="X211" s="239"/>
      <c r="AT211" s="240" t="s">
        <v>160</v>
      </c>
      <c r="AU211" s="240" t="s">
        <v>85</v>
      </c>
      <c r="AV211" s="15" t="s">
        <v>157</v>
      </c>
      <c r="AW211" s="15" t="s">
        <v>5</v>
      </c>
      <c r="AX211" s="15" t="s">
        <v>83</v>
      </c>
      <c r="AY211" s="240" t="s">
        <v>149</v>
      </c>
    </row>
    <row r="212" spans="1:65" s="2" customFormat="1" ht="33" customHeight="1">
      <c r="A212" s="35"/>
      <c r="B212" s="36"/>
      <c r="C212" s="190" t="s">
        <v>225</v>
      </c>
      <c r="D212" s="190" t="s">
        <v>152</v>
      </c>
      <c r="E212" s="191" t="s">
        <v>226</v>
      </c>
      <c r="F212" s="192" t="s">
        <v>227</v>
      </c>
      <c r="G212" s="193" t="s">
        <v>155</v>
      </c>
      <c r="H212" s="194">
        <v>4</v>
      </c>
      <c r="I212" s="195"/>
      <c r="J212" s="195"/>
      <c r="K212" s="196">
        <f>ROUND(P212*H212,2)</f>
        <v>0</v>
      </c>
      <c r="L212" s="192" t="s">
        <v>1</v>
      </c>
      <c r="M212" s="40"/>
      <c r="N212" s="197" t="s">
        <v>1</v>
      </c>
      <c r="O212" s="198" t="s">
        <v>38</v>
      </c>
      <c r="P212" s="199">
        <f>I212+J212</f>
        <v>0</v>
      </c>
      <c r="Q212" s="199">
        <f>ROUND(I212*H212,2)</f>
        <v>0</v>
      </c>
      <c r="R212" s="199">
        <f>ROUND(J212*H212,2)</f>
        <v>0</v>
      </c>
      <c r="S212" s="72"/>
      <c r="T212" s="200">
        <f>S212*H212</f>
        <v>0</v>
      </c>
      <c r="U212" s="200">
        <v>0.04153</v>
      </c>
      <c r="V212" s="200">
        <f>U212*H212</f>
        <v>0.16612</v>
      </c>
      <c r="W212" s="200">
        <v>0</v>
      </c>
      <c r="X212" s="201">
        <f>W212*H212</f>
        <v>0</v>
      </c>
      <c r="Y212" s="35"/>
      <c r="Z212" s="35"/>
      <c r="AA212" s="35"/>
      <c r="AB212" s="35"/>
      <c r="AC212" s="35"/>
      <c r="AD212" s="35"/>
      <c r="AE212" s="35"/>
      <c r="AR212" s="202" t="s">
        <v>157</v>
      </c>
      <c r="AT212" s="202" t="s">
        <v>152</v>
      </c>
      <c r="AU212" s="202" t="s">
        <v>85</v>
      </c>
      <c r="AY212" s="18" t="s">
        <v>149</v>
      </c>
      <c r="BE212" s="203">
        <f>IF(O212="základní",K212,0)</f>
        <v>0</v>
      </c>
      <c r="BF212" s="203">
        <f>IF(O212="snížená",K212,0)</f>
        <v>0</v>
      </c>
      <c r="BG212" s="203">
        <f>IF(O212="zákl. přenesená",K212,0)</f>
        <v>0</v>
      </c>
      <c r="BH212" s="203">
        <f>IF(O212="sníž. přenesená",K212,0)</f>
        <v>0</v>
      </c>
      <c r="BI212" s="203">
        <f>IF(O212="nulová",K212,0)</f>
        <v>0</v>
      </c>
      <c r="BJ212" s="18" t="s">
        <v>83</v>
      </c>
      <c r="BK212" s="203">
        <f>ROUND(P212*H212,2)</f>
        <v>0</v>
      </c>
      <c r="BL212" s="18" t="s">
        <v>157</v>
      </c>
      <c r="BM212" s="202" t="s">
        <v>228</v>
      </c>
    </row>
    <row r="213" spans="1:47" s="2" customFormat="1" ht="39">
      <c r="A213" s="35"/>
      <c r="B213" s="36"/>
      <c r="C213" s="37"/>
      <c r="D213" s="204" t="s">
        <v>159</v>
      </c>
      <c r="E213" s="37"/>
      <c r="F213" s="205" t="s">
        <v>229</v>
      </c>
      <c r="G213" s="37"/>
      <c r="H213" s="37"/>
      <c r="I213" s="206"/>
      <c r="J213" s="206"/>
      <c r="K213" s="37"/>
      <c r="L213" s="37"/>
      <c r="M213" s="40"/>
      <c r="N213" s="207"/>
      <c r="O213" s="208"/>
      <c r="P213" s="72"/>
      <c r="Q213" s="72"/>
      <c r="R213" s="72"/>
      <c r="S213" s="72"/>
      <c r="T213" s="72"/>
      <c r="U213" s="72"/>
      <c r="V213" s="72"/>
      <c r="W213" s="72"/>
      <c r="X213" s="73"/>
      <c r="Y213" s="35"/>
      <c r="Z213" s="35"/>
      <c r="AA213" s="35"/>
      <c r="AB213" s="35"/>
      <c r="AC213" s="35"/>
      <c r="AD213" s="35"/>
      <c r="AE213" s="35"/>
      <c r="AT213" s="18" t="s">
        <v>159</v>
      </c>
      <c r="AU213" s="18" t="s">
        <v>85</v>
      </c>
    </row>
    <row r="214" spans="1:65" s="2" customFormat="1" ht="33" customHeight="1">
      <c r="A214" s="35"/>
      <c r="B214" s="36"/>
      <c r="C214" s="190" t="s">
        <v>183</v>
      </c>
      <c r="D214" s="190" t="s">
        <v>152</v>
      </c>
      <c r="E214" s="191" t="s">
        <v>230</v>
      </c>
      <c r="F214" s="192" t="s">
        <v>231</v>
      </c>
      <c r="G214" s="193" t="s">
        <v>155</v>
      </c>
      <c r="H214" s="194">
        <v>772.596</v>
      </c>
      <c r="I214" s="195"/>
      <c r="J214" s="195"/>
      <c r="K214" s="196">
        <f>ROUND(P214*H214,2)</f>
        <v>0</v>
      </c>
      <c r="L214" s="192" t="s">
        <v>156</v>
      </c>
      <c r="M214" s="40"/>
      <c r="N214" s="197" t="s">
        <v>1</v>
      </c>
      <c r="O214" s="198" t="s">
        <v>38</v>
      </c>
      <c r="P214" s="199">
        <f>I214+J214</f>
        <v>0</v>
      </c>
      <c r="Q214" s="199">
        <f>ROUND(I214*H214,2)</f>
        <v>0</v>
      </c>
      <c r="R214" s="199">
        <f>ROUND(J214*H214,2)</f>
        <v>0</v>
      </c>
      <c r="S214" s="72"/>
      <c r="T214" s="200">
        <f>S214*H214</f>
        <v>0</v>
      </c>
      <c r="U214" s="200">
        <v>0</v>
      </c>
      <c r="V214" s="200">
        <f>U214*H214</f>
        <v>0</v>
      </c>
      <c r="W214" s="200">
        <v>0</v>
      </c>
      <c r="X214" s="201">
        <f>W214*H214</f>
        <v>0</v>
      </c>
      <c r="Y214" s="35"/>
      <c r="Z214" s="35"/>
      <c r="AA214" s="35"/>
      <c r="AB214" s="35"/>
      <c r="AC214" s="35"/>
      <c r="AD214" s="35"/>
      <c r="AE214" s="35"/>
      <c r="AR214" s="202" t="s">
        <v>157</v>
      </c>
      <c r="AT214" s="202" t="s">
        <v>152</v>
      </c>
      <c r="AU214" s="202" t="s">
        <v>85</v>
      </c>
      <c r="AY214" s="18" t="s">
        <v>149</v>
      </c>
      <c r="BE214" s="203">
        <f>IF(O214="základní",K214,0)</f>
        <v>0</v>
      </c>
      <c r="BF214" s="203">
        <f>IF(O214="snížená",K214,0)</f>
        <v>0</v>
      </c>
      <c r="BG214" s="203">
        <f>IF(O214="zákl. přenesená",K214,0)</f>
        <v>0</v>
      </c>
      <c r="BH214" s="203">
        <f>IF(O214="sníž. přenesená",K214,0)</f>
        <v>0</v>
      </c>
      <c r="BI214" s="203">
        <f>IF(O214="nulová",K214,0)</f>
        <v>0</v>
      </c>
      <c r="BJ214" s="18" t="s">
        <v>83</v>
      </c>
      <c r="BK214" s="203">
        <f>ROUND(P214*H214,2)</f>
        <v>0</v>
      </c>
      <c r="BL214" s="18" t="s">
        <v>157</v>
      </c>
      <c r="BM214" s="202" t="s">
        <v>232</v>
      </c>
    </row>
    <row r="215" spans="1:47" s="2" customFormat="1" ht="19.5">
      <c r="A215" s="35"/>
      <c r="B215" s="36"/>
      <c r="C215" s="37"/>
      <c r="D215" s="204" t="s">
        <v>159</v>
      </c>
      <c r="E215" s="37"/>
      <c r="F215" s="205" t="s">
        <v>231</v>
      </c>
      <c r="G215" s="37"/>
      <c r="H215" s="37"/>
      <c r="I215" s="206"/>
      <c r="J215" s="206"/>
      <c r="K215" s="37"/>
      <c r="L215" s="37"/>
      <c r="M215" s="40"/>
      <c r="N215" s="207"/>
      <c r="O215" s="208"/>
      <c r="P215" s="72"/>
      <c r="Q215" s="72"/>
      <c r="R215" s="72"/>
      <c r="S215" s="72"/>
      <c r="T215" s="72"/>
      <c r="U215" s="72"/>
      <c r="V215" s="72"/>
      <c r="W215" s="72"/>
      <c r="X215" s="73"/>
      <c r="Y215" s="35"/>
      <c r="Z215" s="35"/>
      <c r="AA215" s="35"/>
      <c r="AB215" s="35"/>
      <c r="AC215" s="35"/>
      <c r="AD215" s="35"/>
      <c r="AE215" s="35"/>
      <c r="AT215" s="18" t="s">
        <v>159</v>
      </c>
      <c r="AU215" s="18" t="s">
        <v>85</v>
      </c>
    </row>
    <row r="216" spans="2:51" s="14" customFormat="1" ht="11.25">
      <c r="B216" s="219"/>
      <c r="C216" s="220"/>
      <c r="D216" s="204" t="s">
        <v>160</v>
      </c>
      <c r="E216" s="221" t="s">
        <v>1</v>
      </c>
      <c r="F216" s="222" t="s">
        <v>233</v>
      </c>
      <c r="G216" s="220"/>
      <c r="H216" s="223">
        <v>128.683</v>
      </c>
      <c r="I216" s="224"/>
      <c r="J216" s="224"/>
      <c r="K216" s="220"/>
      <c r="L216" s="220"/>
      <c r="M216" s="225"/>
      <c r="N216" s="226"/>
      <c r="O216" s="227"/>
      <c r="P216" s="227"/>
      <c r="Q216" s="227"/>
      <c r="R216" s="227"/>
      <c r="S216" s="227"/>
      <c r="T216" s="227"/>
      <c r="U216" s="227"/>
      <c r="V216" s="227"/>
      <c r="W216" s="227"/>
      <c r="X216" s="228"/>
      <c r="AT216" s="229" t="s">
        <v>160</v>
      </c>
      <c r="AU216" s="229" t="s">
        <v>85</v>
      </c>
      <c r="AV216" s="14" t="s">
        <v>85</v>
      </c>
      <c r="AW216" s="14" t="s">
        <v>5</v>
      </c>
      <c r="AX216" s="14" t="s">
        <v>75</v>
      </c>
      <c r="AY216" s="229" t="s">
        <v>149</v>
      </c>
    </row>
    <row r="217" spans="2:51" s="14" customFormat="1" ht="11.25">
      <c r="B217" s="219"/>
      <c r="C217" s="220"/>
      <c r="D217" s="204" t="s">
        <v>160</v>
      </c>
      <c r="E217" s="221" t="s">
        <v>1</v>
      </c>
      <c r="F217" s="222" t="s">
        <v>234</v>
      </c>
      <c r="G217" s="220"/>
      <c r="H217" s="223">
        <v>194.07</v>
      </c>
      <c r="I217" s="224"/>
      <c r="J217" s="224"/>
      <c r="K217" s="220"/>
      <c r="L217" s="220"/>
      <c r="M217" s="225"/>
      <c r="N217" s="226"/>
      <c r="O217" s="227"/>
      <c r="P217" s="227"/>
      <c r="Q217" s="227"/>
      <c r="R217" s="227"/>
      <c r="S217" s="227"/>
      <c r="T217" s="227"/>
      <c r="U217" s="227"/>
      <c r="V217" s="227"/>
      <c r="W217" s="227"/>
      <c r="X217" s="228"/>
      <c r="AT217" s="229" t="s">
        <v>160</v>
      </c>
      <c r="AU217" s="229" t="s">
        <v>85</v>
      </c>
      <c r="AV217" s="14" t="s">
        <v>85</v>
      </c>
      <c r="AW217" s="14" t="s">
        <v>5</v>
      </c>
      <c r="AX217" s="14" t="s">
        <v>75</v>
      </c>
      <c r="AY217" s="229" t="s">
        <v>149</v>
      </c>
    </row>
    <row r="218" spans="2:51" s="14" customFormat="1" ht="11.25">
      <c r="B218" s="219"/>
      <c r="C218" s="220"/>
      <c r="D218" s="204" t="s">
        <v>160</v>
      </c>
      <c r="E218" s="221" t="s">
        <v>1</v>
      </c>
      <c r="F218" s="222" t="s">
        <v>235</v>
      </c>
      <c r="G218" s="220"/>
      <c r="H218" s="223">
        <v>449.843</v>
      </c>
      <c r="I218" s="224"/>
      <c r="J218" s="224"/>
      <c r="K218" s="220"/>
      <c r="L218" s="220"/>
      <c r="M218" s="225"/>
      <c r="N218" s="226"/>
      <c r="O218" s="227"/>
      <c r="P218" s="227"/>
      <c r="Q218" s="227"/>
      <c r="R218" s="227"/>
      <c r="S218" s="227"/>
      <c r="T218" s="227"/>
      <c r="U218" s="227"/>
      <c r="V218" s="227"/>
      <c r="W218" s="227"/>
      <c r="X218" s="228"/>
      <c r="AT218" s="229" t="s">
        <v>160</v>
      </c>
      <c r="AU218" s="229" t="s">
        <v>85</v>
      </c>
      <c r="AV218" s="14" t="s">
        <v>85</v>
      </c>
      <c r="AW218" s="14" t="s">
        <v>5</v>
      </c>
      <c r="AX218" s="14" t="s">
        <v>75</v>
      </c>
      <c r="AY218" s="229" t="s">
        <v>149</v>
      </c>
    </row>
    <row r="219" spans="2:51" s="15" customFormat="1" ht="11.25">
      <c r="B219" s="230"/>
      <c r="C219" s="231"/>
      <c r="D219" s="204" t="s">
        <v>160</v>
      </c>
      <c r="E219" s="232" t="s">
        <v>1</v>
      </c>
      <c r="F219" s="233" t="s">
        <v>174</v>
      </c>
      <c r="G219" s="231"/>
      <c r="H219" s="234">
        <v>772.596</v>
      </c>
      <c r="I219" s="235"/>
      <c r="J219" s="235"/>
      <c r="K219" s="231"/>
      <c r="L219" s="231"/>
      <c r="M219" s="236"/>
      <c r="N219" s="237"/>
      <c r="O219" s="238"/>
      <c r="P219" s="238"/>
      <c r="Q219" s="238"/>
      <c r="R219" s="238"/>
      <c r="S219" s="238"/>
      <c r="T219" s="238"/>
      <c r="U219" s="238"/>
      <c r="V219" s="238"/>
      <c r="W219" s="238"/>
      <c r="X219" s="239"/>
      <c r="AT219" s="240" t="s">
        <v>160</v>
      </c>
      <c r="AU219" s="240" t="s">
        <v>85</v>
      </c>
      <c r="AV219" s="15" t="s">
        <v>157</v>
      </c>
      <c r="AW219" s="15" t="s">
        <v>5</v>
      </c>
      <c r="AX219" s="15" t="s">
        <v>83</v>
      </c>
      <c r="AY219" s="240" t="s">
        <v>149</v>
      </c>
    </row>
    <row r="220" spans="1:65" s="2" customFormat="1" ht="24.2" customHeight="1">
      <c r="A220" s="35"/>
      <c r="B220" s="36"/>
      <c r="C220" s="190" t="s">
        <v>236</v>
      </c>
      <c r="D220" s="190" t="s">
        <v>152</v>
      </c>
      <c r="E220" s="191" t="s">
        <v>237</v>
      </c>
      <c r="F220" s="192" t="s">
        <v>238</v>
      </c>
      <c r="G220" s="193" t="s">
        <v>155</v>
      </c>
      <c r="H220" s="194">
        <v>128.683</v>
      </c>
      <c r="I220" s="195"/>
      <c r="J220" s="195"/>
      <c r="K220" s="196">
        <f>ROUND(P220*H220,2)</f>
        <v>0</v>
      </c>
      <c r="L220" s="192" t="s">
        <v>156</v>
      </c>
      <c r="M220" s="40"/>
      <c r="N220" s="197" t="s">
        <v>1</v>
      </c>
      <c r="O220" s="198" t="s">
        <v>38</v>
      </c>
      <c r="P220" s="199">
        <f>I220+J220</f>
        <v>0</v>
      </c>
      <c r="Q220" s="199">
        <f>ROUND(I220*H220,2)</f>
        <v>0</v>
      </c>
      <c r="R220" s="199">
        <f>ROUND(J220*H220,2)</f>
        <v>0</v>
      </c>
      <c r="S220" s="72"/>
      <c r="T220" s="200">
        <f>S220*H220</f>
        <v>0</v>
      </c>
      <c r="U220" s="200">
        <v>0</v>
      </c>
      <c r="V220" s="200">
        <f>U220*H220</f>
        <v>0</v>
      </c>
      <c r="W220" s="200">
        <v>0</v>
      </c>
      <c r="X220" s="201">
        <f>W220*H220</f>
        <v>0</v>
      </c>
      <c r="Y220" s="35"/>
      <c r="Z220" s="35"/>
      <c r="AA220" s="35"/>
      <c r="AB220" s="35"/>
      <c r="AC220" s="35"/>
      <c r="AD220" s="35"/>
      <c r="AE220" s="35"/>
      <c r="AR220" s="202" t="s">
        <v>157</v>
      </c>
      <c r="AT220" s="202" t="s">
        <v>152</v>
      </c>
      <c r="AU220" s="202" t="s">
        <v>85</v>
      </c>
      <c r="AY220" s="18" t="s">
        <v>149</v>
      </c>
      <c r="BE220" s="203">
        <f>IF(O220="základní",K220,0)</f>
        <v>0</v>
      </c>
      <c r="BF220" s="203">
        <f>IF(O220="snížená",K220,0)</f>
        <v>0</v>
      </c>
      <c r="BG220" s="203">
        <f>IF(O220="zákl. přenesená",K220,0)</f>
        <v>0</v>
      </c>
      <c r="BH220" s="203">
        <f>IF(O220="sníž. přenesená",K220,0)</f>
        <v>0</v>
      </c>
      <c r="BI220" s="203">
        <f>IF(O220="nulová",K220,0)</f>
        <v>0</v>
      </c>
      <c r="BJ220" s="18" t="s">
        <v>83</v>
      </c>
      <c r="BK220" s="203">
        <f>ROUND(P220*H220,2)</f>
        <v>0</v>
      </c>
      <c r="BL220" s="18" t="s">
        <v>157</v>
      </c>
      <c r="BM220" s="202" t="s">
        <v>239</v>
      </c>
    </row>
    <row r="221" spans="1:47" s="2" customFormat="1" ht="19.5">
      <c r="A221" s="35"/>
      <c r="B221" s="36"/>
      <c r="C221" s="37"/>
      <c r="D221" s="204" t="s">
        <v>159</v>
      </c>
      <c r="E221" s="37"/>
      <c r="F221" s="205" t="s">
        <v>238</v>
      </c>
      <c r="G221" s="37"/>
      <c r="H221" s="37"/>
      <c r="I221" s="206"/>
      <c r="J221" s="206"/>
      <c r="K221" s="37"/>
      <c r="L221" s="37"/>
      <c r="M221" s="40"/>
      <c r="N221" s="207"/>
      <c r="O221" s="208"/>
      <c r="P221" s="72"/>
      <c r="Q221" s="72"/>
      <c r="R221" s="72"/>
      <c r="S221" s="72"/>
      <c r="T221" s="72"/>
      <c r="U221" s="72"/>
      <c r="V221" s="72"/>
      <c r="W221" s="72"/>
      <c r="X221" s="73"/>
      <c r="Y221" s="35"/>
      <c r="Z221" s="35"/>
      <c r="AA221" s="35"/>
      <c r="AB221" s="35"/>
      <c r="AC221" s="35"/>
      <c r="AD221" s="35"/>
      <c r="AE221" s="35"/>
      <c r="AT221" s="18" t="s">
        <v>159</v>
      </c>
      <c r="AU221" s="18" t="s">
        <v>85</v>
      </c>
    </row>
    <row r="222" spans="2:51" s="13" customFormat="1" ht="11.25">
      <c r="B222" s="209"/>
      <c r="C222" s="210"/>
      <c r="D222" s="204" t="s">
        <v>160</v>
      </c>
      <c r="E222" s="211" t="s">
        <v>1</v>
      </c>
      <c r="F222" s="212" t="s">
        <v>210</v>
      </c>
      <c r="G222" s="210"/>
      <c r="H222" s="211" t="s">
        <v>1</v>
      </c>
      <c r="I222" s="213"/>
      <c r="J222" s="213"/>
      <c r="K222" s="210"/>
      <c r="L222" s="210"/>
      <c r="M222" s="214"/>
      <c r="N222" s="215"/>
      <c r="O222" s="216"/>
      <c r="P222" s="216"/>
      <c r="Q222" s="216"/>
      <c r="R222" s="216"/>
      <c r="S222" s="216"/>
      <c r="T222" s="216"/>
      <c r="U222" s="216"/>
      <c r="V222" s="216"/>
      <c r="W222" s="216"/>
      <c r="X222" s="217"/>
      <c r="AT222" s="218" t="s">
        <v>160</v>
      </c>
      <c r="AU222" s="218" t="s">
        <v>85</v>
      </c>
      <c r="AV222" s="13" t="s">
        <v>83</v>
      </c>
      <c r="AW222" s="13" t="s">
        <v>5</v>
      </c>
      <c r="AX222" s="13" t="s">
        <v>75</v>
      </c>
      <c r="AY222" s="218" t="s">
        <v>149</v>
      </c>
    </row>
    <row r="223" spans="2:51" s="14" customFormat="1" ht="11.25">
      <c r="B223" s="219"/>
      <c r="C223" s="220"/>
      <c r="D223" s="204" t="s">
        <v>160</v>
      </c>
      <c r="E223" s="221" t="s">
        <v>1</v>
      </c>
      <c r="F223" s="222" t="s">
        <v>240</v>
      </c>
      <c r="G223" s="220"/>
      <c r="H223" s="223">
        <v>41.179</v>
      </c>
      <c r="I223" s="224"/>
      <c r="J223" s="224"/>
      <c r="K223" s="220"/>
      <c r="L223" s="220"/>
      <c r="M223" s="225"/>
      <c r="N223" s="226"/>
      <c r="O223" s="227"/>
      <c r="P223" s="227"/>
      <c r="Q223" s="227"/>
      <c r="R223" s="227"/>
      <c r="S223" s="227"/>
      <c r="T223" s="227"/>
      <c r="U223" s="227"/>
      <c r="V223" s="227"/>
      <c r="W223" s="227"/>
      <c r="X223" s="228"/>
      <c r="AT223" s="229" t="s">
        <v>160</v>
      </c>
      <c r="AU223" s="229" t="s">
        <v>85</v>
      </c>
      <c r="AV223" s="14" t="s">
        <v>85</v>
      </c>
      <c r="AW223" s="14" t="s">
        <v>5</v>
      </c>
      <c r="AX223" s="14" t="s">
        <v>75</v>
      </c>
      <c r="AY223" s="229" t="s">
        <v>149</v>
      </c>
    </row>
    <row r="224" spans="2:51" s="13" customFormat="1" ht="11.25">
      <c r="B224" s="209"/>
      <c r="C224" s="210"/>
      <c r="D224" s="204" t="s">
        <v>160</v>
      </c>
      <c r="E224" s="211" t="s">
        <v>1</v>
      </c>
      <c r="F224" s="212" t="s">
        <v>212</v>
      </c>
      <c r="G224" s="210"/>
      <c r="H224" s="211" t="s">
        <v>1</v>
      </c>
      <c r="I224" s="213"/>
      <c r="J224" s="213"/>
      <c r="K224" s="210"/>
      <c r="L224" s="210"/>
      <c r="M224" s="214"/>
      <c r="N224" s="215"/>
      <c r="O224" s="216"/>
      <c r="P224" s="216"/>
      <c r="Q224" s="216"/>
      <c r="R224" s="216"/>
      <c r="S224" s="216"/>
      <c r="T224" s="216"/>
      <c r="U224" s="216"/>
      <c r="V224" s="216"/>
      <c r="W224" s="216"/>
      <c r="X224" s="217"/>
      <c r="AT224" s="218" t="s">
        <v>160</v>
      </c>
      <c r="AU224" s="218" t="s">
        <v>85</v>
      </c>
      <c r="AV224" s="13" t="s">
        <v>83</v>
      </c>
      <c r="AW224" s="13" t="s">
        <v>5</v>
      </c>
      <c r="AX224" s="13" t="s">
        <v>75</v>
      </c>
      <c r="AY224" s="218" t="s">
        <v>149</v>
      </c>
    </row>
    <row r="225" spans="2:51" s="14" customFormat="1" ht="11.25">
      <c r="B225" s="219"/>
      <c r="C225" s="220"/>
      <c r="D225" s="204" t="s">
        <v>160</v>
      </c>
      <c r="E225" s="221" t="s">
        <v>1</v>
      </c>
      <c r="F225" s="222" t="s">
        <v>241</v>
      </c>
      <c r="G225" s="220"/>
      <c r="H225" s="223">
        <v>29.565</v>
      </c>
      <c r="I225" s="224"/>
      <c r="J225" s="224"/>
      <c r="K225" s="220"/>
      <c r="L225" s="220"/>
      <c r="M225" s="225"/>
      <c r="N225" s="226"/>
      <c r="O225" s="227"/>
      <c r="P225" s="227"/>
      <c r="Q225" s="227"/>
      <c r="R225" s="227"/>
      <c r="S225" s="227"/>
      <c r="T225" s="227"/>
      <c r="U225" s="227"/>
      <c r="V225" s="227"/>
      <c r="W225" s="227"/>
      <c r="X225" s="228"/>
      <c r="AT225" s="229" t="s">
        <v>160</v>
      </c>
      <c r="AU225" s="229" t="s">
        <v>85</v>
      </c>
      <c r="AV225" s="14" t="s">
        <v>85</v>
      </c>
      <c r="AW225" s="14" t="s">
        <v>5</v>
      </c>
      <c r="AX225" s="14" t="s">
        <v>75</v>
      </c>
      <c r="AY225" s="229" t="s">
        <v>149</v>
      </c>
    </row>
    <row r="226" spans="2:51" s="13" customFormat="1" ht="11.25">
      <c r="B226" s="209"/>
      <c r="C226" s="210"/>
      <c r="D226" s="204" t="s">
        <v>160</v>
      </c>
      <c r="E226" s="211" t="s">
        <v>1</v>
      </c>
      <c r="F226" s="212" t="s">
        <v>214</v>
      </c>
      <c r="G226" s="210"/>
      <c r="H226" s="211" t="s">
        <v>1</v>
      </c>
      <c r="I226" s="213"/>
      <c r="J226" s="213"/>
      <c r="K226" s="210"/>
      <c r="L226" s="210"/>
      <c r="M226" s="214"/>
      <c r="N226" s="215"/>
      <c r="O226" s="216"/>
      <c r="P226" s="216"/>
      <c r="Q226" s="216"/>
      <c r="R226" s="216"/>
      <c r="S226" s="216"/>
      <c r="T226" s="216"/>
      <c r="U226" s="216"/>
      <c r="V226" s="216"/>
      <c r="W226" s="216"/>
      <c r="X226" s="217"/>
      <c r="AT226" s="218" t="s">
        <v>160</v>
      </c>
      <c r="AU226" s="218" t="s">
        <v>85</v>
      </c>
      <c r="AV226" s="13" t="s">
        <v>83</v>
      </c>
      <c r="AW226" s="13" t="s">
        <v>5</v>
      </c>
      <c r="AX226" s="13" t="s">
        <v>75</v>
      </c>
      <c r="AY226" s="218" t="s">
        <v>149</v>
      </c>
    </row>
    <row r="227" spans="2:51" s="14" customFormat="1" ht="11.25">
      <c r="B227" s="219"/>
      <c r="C227" s="220"/>
      <c r="D227" s="204" t="s">
        <v>160</v>
      </c>
      <c r="E227" s="221" t="s">
        <v>1</v>
      </c>
      <c r="F227" s="222" t="s">
        <v>242</v>
      </c>
      <c r="G227" s="220"/>
      <c r="H227" s="223">
        <v>53.483</v>
      </c>
      <c r="I227" s="224"/>
      <c r="J227" s="224"/>
      <c r="K227" s="220"/>
      <c r="L227" s="220"/>
      <c r="M227" s="225"/>
      <c r="N227" s="226"/>
      <c r="O227" s="227"/>
      <c r="P227" s="227"/>
      <c r="Q227" s="227"/>
      <c r="R227" s="227"/>
      <c r="S227" s="227"/>
      <c r="T227" s="227"/>
      <c r="U227" s="227"/>
      <c r="V227" s="227"/>
      <c r="W227" s="227"/>
      <c r="X227" s="228"/>
      <c r="AT227" s="229" t="s">
        <v>160</v>
      </c>
      <c r="AU227" s="229" t="s">
        <v>85</v>
      </c>
      <c r="AV227" s="14" t="s">
        <v>85</v>
      </c>
      <c r="AW227" s="14" t="s">
        <v>5</v>
      </c>
      <c r="AX227" s="14" t="s">
        <v>75</v>
      </c>
      <c r="AY227" s="229" t="s">
        <v>149</v>
      </c>
    </row>
    <row r="228" spans="2:51" s="13" customFormat="1" ht="11.25">
      <c r="B228" s="209"/>
      <c r="C228" s="210"/>
      <c r="D228" s="204" t="s">
        <v>160</v>
      </c>
      <c r="E228" s="211" t="s">
        <v>1</v>
      </c>
      <c r="F228" s="212" t="s">
        <v>216</v>
      </c>
      <c r="G228" s="210"/>
      <c r="H228" s="211" t="s">
        <v>1</v>
      </c>
      <c r="I228" s="213"/>
      <c r="J228" s="213"/>
      <c r="K228" s="210"/>
      <c r="L228" s="210"/>
      <c r="M228" s="214"/>
      <c r="N228" s="215"/>
      <c r="O228" s="216"/>
      <c r="P228" s="216"/>
      <c r="Q228" s="216"/>
      <c r="R228" s="216"/>
      <c r="S228" s="216"/>
      <c r="T228" s="216"/>
      <c r="U228" s="216"/>
      <c r="V228" s="216"/>
      <c r="W228" s="216"/>
      <c r="X228" s="217"/>
      <c r="AT228" s="218" t="s">
        <v>160</v>
      </c>
      <c r="AU228" s="218" t="s">
        <v>85</v>
      </c>
      <c r="AV228" s="13" t="s">
        <v>83</v>
      </c>
      <c r="AW228" s="13" t="s">
        <v>5</v>
      </c>
      <c r="AX228" s="13" t="s">
        <v>75</v>
      </c>
      <c r="AY228" s="218" t="s">
        <v>149</v>
      </c>
    </row>
    <row r="229" spans="2:51" s="14" customFormat="1" ht="11.25">
      <c r="B229" s="219"/>
      <c r="C229" s="220"/>
      <c r="D229" s="204" t="s">
        <v>160</v>
      </c>
      <c r="E229" s="221" t="s">
        <v>1</v>
      </c>
      <c r="F229" s="222" t="s">
        <v>243</v>
      </c>
      <c r="G229" s="220"/>
      <c r="H229" s="223">
        <v>28.976</v>
      </c>
      <c r="I229" s="224"/>
      <c r="J229" s="224"/>
      <c r="K229" s="220"/>
      <c r="L229" s="220"/>
      <c r="M229" s="225"/>
      <c r="N229" s="226"/>
      <c r="O229" s="227"/>
      <c r="P229" s="227"/>
      <c r="Q229" s="227"/>
      <c r="R229" s="227"/>
      <c r="S229" s="227"/>
      <c r="T229" s="227"/>
      <c r="U229" s="227"/>
      <c r="V229" s="227"/>
      <c r="W229" s="227"/>
      <c r="X229" s="228"/>
      <c r="AT229" s="229" t="s">
        <v>160</v>
      </c>
      <c r="AU229" s="229" t="s">
        <v>85</v>
      </c>
      <c r="AV229" s="14" t="s">
        <v>85</v>
      </c>
      <c r="AW229" s="14" t="s">
        <v>5</v>
      </c>
      <c r="AX229" s="14" t="s">
        <v>75</v>
      </c>
      <c r="AY229" s="229" t="s">
        <v>149</v>
      </c>
    </row>
    <row r="230" spans="2:51" s="13" customFormat="1" ht="11.25">
      <c r="B230" s="209"/>
      <c r="C230" s="210"/>
      <c r="D230" s="204" t="s">
        <v>160</v>
      </c>
      <c r="E230" s="211" t="s">
        <v>1</v>
      </c>
      <c r="F230" s="212" t="s">
        <v>218</v>
      </c>
      <c r="G230" s="210"/>
      <c r="H230" s="211" t="s">
        <v>1</v>
      </c>
      <c r="I230" s="213"/>
      <c r="J230" s="213"/>
      <c r="K230" s="210"/>
      <c r="L230" s="210"/>
      <c r="M230" s="214"/>
      <c r="N230" s="215"/>
      <c r="O230" s="216"/>
      <c r="P230" s="216"/>
      <c r="Q230" s="216"/>
      <c r="R230" s="216"/>
      <c r="S230" s="216"/>
      <c r="T230" s="216"/>
      <c r="U230" s="216"/>
      <c r="V230" s="216"/>
      <c r="W230" s="216"/>
      <c r="X230" s="217"/>
      <c r="AT230" s="218" t="s">
        <v>160</v>
      </c>
      <c r="AU230" s="218" t="s">
        <v>85</v>
      </c>
      <c r="AV230" s="13" t="s">
        <v>83</v>
      </c>
      <c r="AW230" s="13" t="s">
        <v>5</v>
      </c>
      <c r="AX230" s="13" t="s">
        <v>75</v>
      </c>
      <c r="AY230" s="218" t="s">
        <v>149</v>
      </c>
    </row>
    <row r="231" spans="2:51" s="14" customFormat="1" ht="11.25">
      <c r="B231" s="219"/>
      <c r="C231" s="220"/>
      <c r="D231" s="204" t="s">
        <v>160</v>
      </c>
      <c r="E231" s="221" t="s">
        <v>1</v>
      </c>
      <c r="F231" s="222" t="s">
        <v>244</v>
      </c>
      <c r="G231" s="220"/>
      <c r="H231" s="223">
        <v>15.884</v>
      </c>
      <c r="I231" s="224"/>
      <c r="J231" s="224"/>
      <c r="K231" s="220"/>
      <c r="L231" s="220"/>
      <c r="M231" s="225"/>
      <c r="N231" s="226"/>
      <c r="O231" s="227"/>
      <c r="P231" s="227"/>
      <c r="Q231" s="227"/>
      <c r="R231" s="227"/>
      <c r="S231" s="227"/>
      <c r="T231" s="227"/>
      <c r="U231" s="227"/>
      <c r="V231" s="227"/>
      <c r="W231" s="227"/>
      <c r="X231" s="228"/>
      <c r="AT231" s="229" t="s">
        <v>160</v>
      </c>
      <c r="AU231" s="229" t="s">
        <v>85</v>
      </c>
      <c r="AV231" s="14" t="s">
        <v>85</v>
      </c>
      <c r="AW231" s="14" t="s">
        <v>5</v>
      </c>
      <c r="AX231" s="14" t="s">
        <v>75</v>
      </c>
      <c r="AY231" s="229" t="s">
        <v>149</v>
      </c>
    </row>
    <row r="232" spans="2:51" s="13" customFormat="1" ht="11.25">
      <c r="B232" s="209"/>
      <c r="C232" s="210"/>
      <c r="D232" s="204" t="s">
        <v>160</v>
      </c>
      <c r="E232" s="211" t="s">
        <v>1</v>
      </c>
      <c r="F232" s="212" t="s">
        <v>220</v>
      </c>
      <c r="G232" s="210"/>
      <c r="H232" s="211" t="s">
        <v>1</v>
      </c>
      <c r="I232" s="213"/>
      <c r="J232" s="213"/>
      <c r="K232" s="210"/>
      <c r="L232" s="210"/>
      <c r="M232" s="214"/>
      <c r="N232" s="215"/>
      <c r="O232" s="216"/>
      <c r="P232" s="216"/>
      <c r="Q232" s="216"/>
      <c r="R232" s="216"/>
      <c r="S232" s="216"/>
      <c r="T232" s="216"/>
      <c r="U232" s="216"/>
      <c r="V232" s="216"/>
      <c r="W232" s="216"/>
      <c r="X232" s="217"/>
      <c r="AT232" s="218" t="s">
        <v>160</v>
      </c>
      <c r="AU232" s="218" t="s">
        <v>85</v>
      </c>
      <c r="AV232" s="13" t="s">
        <v>83</v>
      </c>
      <c r="AW232" s="13" t="s">
        <v>5</v>
      </c>
      <c r="AX232" s="13" t="s">
        <v>75</v>
      </c>
      <c r="AY232" s="218" t="s">
        <v>149</v>
      </c>
    </row>
    <row r="233" spans="2:51" s="14" customFormat="1" ht="11.25">
      <c r="B233" s="219"/>
      <c r="C233" s="220"/>
      <c r="D233" s="204" t="s">
        <v>160</v>
      </c>
      <c r="E233" s="221" t="s">
        <v>1</v>
      </c>
      <c r="F233" s="222" t="s">
        <v>245</v>
      </c>
      <c r="G233" s="220"/>
      <c r="H233" s="223">
        <v>61.04</v>
      </c>
      <c r="I233" s="224"/>
      <c r="J233" s="224"/>
      <c r="K233" s="220"/>
      <c r="L233" s="220"/>
      <c r="M233" s="225"/>
      <c r="N233" s="226"/>
      <c r="O233" s="227"/>
      <c r="P233" s="227"/>
      <c r="Q233" s="227"/>
      <c r="R233" s="227"/>
      <c r="S233" s="227"/>
      <c r="T233" s="227"/>
      <c r="U233" s="227"/>
      <c r="V233" s="227"/>
      <c r="W233" s="227"/>
      <c r="X233" s="228"/>
      <c r="AT233" s="229" t="s">
        <v>160</v>
      </c>
      <c r="AU233" s="229" t="s">
        <v>85</v>
      </c>
      <c r="AV233" s="14" t="s">
        <v>85</v>
      </c>
      <c r="AW233" s="14" t="s">
        <v>5</v>
      </c>
      <c r="AX233" s="14" t="s">
        <v>75</v>
      </c>
      <c r="AY233" s="229" t="s">
        <v>149</v>
      </c>
    </row>
    <row r="234" spans="2:51" s="13" customFormat="1" ht="11.25">
      <c r="B234" s="209"/>
      <c r="C234" s="210"/>
      <c r="D234" s="204" t="s">
        <v>160</v>
      </c>
      <c r="E234" s="211" t="s">
        <v>1</v>
      </c>
      <c r="F234" s="212" t="s">
        <v>221</v>
      </c>
      <c r="G234" s="210"/>
      <c r="H234" s="211" t="s">
        <v>1</v>
      </c>
      <c r="I234" s="213"/>
      <c r="J234" s="213"/>
      <c r="K234" s="210"/>
      <c r="L234" s="210"/>
      <c r="M234" s="214"/>
      <c r="N234" s="215"/>
      <c r="O234" s="216"/>
      <c r="P234" s="216"/>
      <c r="Q234" s="216"/>
      <c r="R234" s="216"/>
      <c r="S234" s="216"/>
      <c r="T234" s="216"/>
      <c r="U234" s="216"/>
      <c r="V234" s="216"/>
      <c r="W234" s="216"/>
      <c r="X234" s="217"/>
      <c r="AT234" s="218" t="s">
        <v>160</v>
      </c>
      <c r="AU234" s="218" t="s">
        <v>85</v>
      </c>
      <c r="AV234" s="13" t="s">
        <v>83</v>
      </c>
      <c r="AW234" s="13" t="s">
        <v>5</v>
      </c>
      <c r="AX234" s="13" t="s">
        <v>75</v>
      </c>
      <c r="AY234" s="218" t="s">
        <v>149</v>
      </c>
    </row>
    <row r="235" spans="2:51" s="14" customFormat="1" ht="11.25">
      <c r="B235" s="219"/>
      <c r="C235" s="220"/>
      <c r="D235" s="204" t="s">
        <v>160</v>
      </c>
      <c r="E235" s="221" t="s">
        <v>1</v>
      </c>
      <c r="F235" s="222" t="s">
        <v>246</v>
      </c>
      <c r="G235" s="220"/>
      <c r="H235" s="223">
        <v>31.445</v>
      </c>
      <c r="I235" s="224"/>
      <c r="J235" s="224"/>
      <c r="K235" s="220"/>
      <c r="L235" s="220"/>
      <c r="M235" s="225"/>
      <c r="N235" s="226"/>
      <c r="O235" s="227"/>
      <c r="P235" s="227"/>
      <c r="Q235" s="227"/>
      <c r="R235" s="227"/>
      <c r="S235" s="227"/>
      <c r="T235" s="227"/>
      <c r="U235" s="227"/>
      <c r="V235" s="227"/>
      <c r="W235" s="227"/>
      <c r="X235" s="228"/>
      <c r="AT235" s="229" t="s">
        <v>160</v>
      </c>
      <c r="AU235" s="229" t="s">
        <v>85</v>
      </c>
      <c r="AV235" s="14" t="s">
        <v>85</v>
      </c>
      <c r="AW235" s="14" t="s">
        <v>5</v>
      </c>
      <c r="AX235" s="14" t="s">
        <v>75</v>
      </c>
      <c r="AY235" s="229" t="s">
        <v>149</v>
      </c>
    </row>
    <row r="236" spans="2:51" s="13" customFormat="1" ht="11.25">
      <c r="B236" s="209"/>
      <c r="C236" s="210"/>
      <c r="D236" s="204" t="s">
        <v>160</v>
      </c>
      <c r="E236" s="211" t="s">
        <v>1</v>
      </c>
      <c r="F236" s="212" t="s">
        <v>222</v>
      </c>
      <c r="G236" s="210"/>
      <c r="H236" s="211" t="s">
        <v>1</v>
      </c>
      <c r="I236" s="213"/>
      <c r="J236" s="213"/>
      <c r="K236" s="210"/>
      <c r="L236" s="210"/>
      <c r="M236" s="214"/>
      <c r="N236" s="215"/>
      <c r="O236" s="216"/>
      <c r="P236" s="216"/>
      <c r="Q236" s="216"/>
      <c r="R236" s="216"/>
      <c r="S236" s="216"/>
      <c r="T236" s="216"/>
      <c r="U236" s="216"/>
      <c r="V236" s="216"/>
      <c r="W236" s="216"/>
      <c r="X236" s="217"/>
      <c r="AT236" s="218" t="s">
        <v>160</v>
      </c>
      <c r="AU236" s="218" t="s">
        <v>85</v>
      </c>
      <c r="AV236" s="13" t="s">
        <v>83</v>
      </c>
      <c r="AW236" s="13" t="s">
        <v>5</v>
      </c>
      <c r="AX236" s="13" t="s">
        <v>75</v>
      </c>
      <c r="AY236" s="218" t="s">
        <v>149</v>
      </c>
    </row>
    <row r="237" spans="2:51" s="14" customFormat="1" ht="11.25">
      <c r="B237" s="219"/>
      <c r="C237" s="220"/>
      <c r="D237" s="204" t="s">
        <v>160</v>
      </c>
      <c r="E237" s="221" t="s">
        <v>1</v>
      </c>
      <c r="F237" s="222" t="s">
        <v>242</v>
      </c>
      <c r="G237" s="220"/>
      <c r="H237" s="223">
        <v>53.483</v>
      </c>
      <c r="I237" s="224"/>
      <c r="J237" s="224"/>
      <c r="K237" s="220"/>
      <c r="L237" s="220"/>
      <c r="M237" s="225"/>
      <c r="N237" s="226"/>
      <c r="O237" s="227"/>
      <c r="P237" s="227"/>
      <c r="Q237" s="227"/>
      <c r="R237" s="227"/>
      <c r="S237" s="227"/>
      <c r="T237" s="227"/>
      <c r="U237" s="227"/>
      <c r="V237" s="227"/>
      <c r="W237" s="227"/>
      <c r="X237" s="228"/>
      <c r="AT237" s="229" t="s">
        <v>160</v>
      </c>
      <c r="AU237" s="229" t="s">
        <v>85</v>
      </c>
      <c r="AV237" s="14" t="s">
        <v>85</v>
      </c>
      <c r="AW237" s="14" t="s">
        <v>5</v>
      </c>
      <c r="AX237" s="14" t="s">
        <v>75</v>
      </c>
      <c r="AY237" s="229" t="s">
        <v>149</v>
      </c>
    </row>
    <row r="238" spans="2:51" s="13" customFormat="1" ht="11.25">
      <c r="B238" s="209"/>
      <c r="C238" s="210"/>
      <c r="D238" s="204" t="s">
        <v>160</v>
      </c>
      <c r="E238" s="211" t="s">
        <v>1</v>
      </c>
      <c r="F238" s="212" t="s">
        <v>223</v>
      </c>
      <c r="G238" s="210"/>
      <c r="H238" s="211" t="s">
        <v>1</v>
      </c>
      <c r="I238" s="213"/>
      <c r="J238" s="213"/>
      <c r="K238" s="210"/>
      <c r="L238" s="210"/>
      <c r="M238" s="214"/>
      <c r="N238" s="215"/>
      <c r="O238" s="216"/>
      <c r="P238" s="216"/>
      <c r="Q238" s="216"/>
      <c r="R238" s="216"/>
      <c r="S238" s="216"/>
      <c r="T238" s="216"/>
      <c r="U238" s="216"/>
      <c r="V238" s="216"/>
      <c r="W238" s="216"/>
      <c r="X238" s="217"/>
      <c r="AT238" s="218" t="s">
        <v>160</v>
      </c>
      <c r="AU238" s="218" t="s">
        <v>85</v>
      </c>
      <c r="AV238" s="13" t="s">
        <v>83</v>
      </c>
      <c r="AW238" s="13" t="s">
        <v>5</v>
      </c>
      <c r="AX238" s="13" t="s">
        <v>75</v>
      </c>
      <c r="AY238" s="218" t="s">
        <v>149</v>
      </c>
    </row>
    <row r="239" spans="2:51" s="14" customFormat="1" ht="11.25">
      <c r="B239" s="219"/>
      <c r="C239" s="220"/>
      <c r="D239" s="204" t="s">
        <v>160</v>
      </c>
      <c r="E239" s="221" t="s">
        <v>1</v>
      </c>
      <c r="F239" s="222" t="s">
        <v>243</v>
      </c>
      <c r="G239" s="220"/>
      <c r="H239" s="223">
        <v>28.976</v>
      </c>
      <c r="I239" s="224"/>
      <c r="J239" s="224"/>
      <c r="K239" s="220"/>
      <c r="L239" s="220"/>
      <c r="M239" s="225"/>
      <c r="N239" s="226"/>
      <c r="O239" s="227"/>
      <c r="P239" s="227"/>
      <c r="Q239" s="227"/>
      <c r="R239" s="227"/>
      <c r="S239" s="227"/>
      <c r="T239" s="227"/>
      <c r="U239" s="227"/>
      <c r="V239" s="227"/>
      <c r="W239" s="227"/>
      <c r="X239" s="228"/>
      <c r="AT239" s="229" t="s">
        <v>160</v>
      </c>
      <c r="AU239" s="229" t="s">
        <v>85</v>
      </c>
      <c r="AV239" s="14" t="s">
        <v>85</v>
      </c>
      <c r="AW239" s="14" t="s">
        <v>5</v>
      </c>
      <c r="AX239" s="14" t="s">
        <v>75</v>
      </c>
      <c r="AY239" s="229" t="s">
        <v>149</v>
      </c>
    </row>
    <row r="240" spans="2:51" s="13" customFormat="1" ht="11.25">
      <c r="B240" s="209"/>
      <c r="C240" s="210"/>
      <c r="D240" s="204" t="s">
        <v>160</v>
      </c>
      <c r="E240" s="211" t="s">
        <v>1</v>
      </c>
      <c r="F240" s="212" t="s">
        <v>224</v>
      </c>
      <c r="G240" s="210"/>
      <c r="H240" s="211" t="s">
        <v>1</v>
      </c>
      <c r="I240" s="213"/>
      <c r="J240" s="213"/>
      <c r="K240" s="210"/>
      <c r="L240" s="210"/>
      <c r="M240" s="214"/>
      <c r="N240" s="215"/>
      <c r="O240" s="216"/>
      <c r="P240" s="216"/>
      <c r="Q240" s="216"/>
      <c r="R240" s="216"/>
      <c r="S240" s="216"/>
      <c r="T240" s="216"/>
      <c r="U240" s="216"/>
      <c r="V240" s="216"/>
      <c r="W240" s="216"/>
      <c r="X240" s="217"/>
      <c r="AT240" s="218" t="s">
        <v>160</v>
      </c>
      <c r="AU240" s="218" t="s">
        <v>85</v>
      </c>
      <c r="AV240" s="13" t="s">
        <v>83</v>
      </c>
      <c r="AW240" s="13" t="s">
        <v>5</v>
      </c>
      <c r="AX240" s="13" t="s">
        <v>75</v>
      </c>
      <c r="AY240" s="218" t="s">
        <v>149</v>
      </c>
    </row>
    <row r="241" spans="2:51" s="14" customFormat="1" ht="11.25">
      <c r="B241" s="219"/>
      <c r="C241" s="220"/>
      <c r="D241" s="204" t="s">
        <v>160</v>
      </c>
      <c r="E241" s="221" t="s">
        <v>1</v>
      </c>
      <c r="F241" s="222" t="s">
        <v>244</v>
      </c>
      <c r="G241" s="220"/>
      <c r="H241" s="223">
        <v>15.884</v>
      </c>
      <c r="I241" s="224"/>
      <c r="J241" s="224"/>
      <c r="K241" s="220"/>
      <c r="L241" s="220"/>
      <c r="M241" s="225"/>
      <c r="N241" s="226"/>
      <c r="O241" s="227"/>
      <c r="P241" s="227"/>
      <c r="Q241" s="227"/>
      <c r="R241" s="227"/>
      <c r="S241" s="227"/>
      <c r="T241" s="227"/>
      <c r="U241" s="227"/>
      <c r="V241" s="227"/>
      <c r="W241" s="227"/>
      <c r="X241" s="228"/>
      <c r="AT241" s="229" t="s">
        <v>160</v>
      </c>
      <c r="AU241" s="229" t="s">
        <v>85</v>
      </c>
      <c r="AV241" s="14" t="s">
        <v>85</v>
      </c>
      <c r="AW241" s="14" t="s">
        <v>5</v>
      </c>
      <c r="AX241" s="14" t="s">
        <v>75</v>
      </c>
      <c r="AY241" s="229" t="s">
        <v>149</v>
      </c>
    </row>
    <row r="242" spans="2:51" s="13" customFormat="1" ht="11.25">
      <c r="B242" s="209"/>
      <c r="C242" s="210"/>
      <c r="D242" s="204" t="s">
        <v>160</v>
      </c>
      <c r="E242" s="211" t="s">
        <v>1</v>
      </c>
      <c r="F242" s="212" t="s">
        <v>247</v>
      </c>
      <c r="G242" s="210"/>
      <c r="H242" s="211" t="s">
        <v>1</v>
      </c>
      <c r="I242" s="213"/>
      <c r="J242" s="213"/>
      <c r="K242" s="210"/>
      <c r="L242" s="210"/>
      <c r="M242" s="214"/>
      <c r="N242" s="215"/>
      <c r="O242" s="216"/>
      <c r="P242" s="216"/>
      <c r="Q242" s="216"/>
      <c r="R242" s="216"/>
      <c r="S242" s="216"/>
      <c r="T242" s="216"/>
      <c r="U242" s="216"/>
      <c r="V242" s="216"/>
      <c r="W242" s="216"/>
      <c r="X242" s="217"/>
      <c r="AT242" s="218" t="s">
        <v>160</v>
      </c>
      <c r="AU242" s="218" t="s">
        <v>85</v>
      </c>
      <c r="AV242" s="13" t="s">
        <v>83</v>
      </c>
      <c r="AW242" s="13" t="s">
        <v>5</v>
      </c>
      <c r="AX242" s="13" t="s">
        <v>75</v>
      </c>
      <c r="AY242" s="218" t="s">
        <v>149</v>
      </c>
    </row>
    <row r="243" spans="2:51" s="14" customFormat="1" ht="11.25">
      <c r="B243" s="219"/>
      <c r="C243" s="220"/>
      <c r="D243" s="204" t="s">
        <v>160</v>
      </c>
      <c r="E243" s="221" t="s">
        <v>1</v>
      </c>
      <c r="F243" s="222" t="s">
        <v>248</v>
      </c>
      <c r="G243" s="220"/>
      <c r="H243" s="223">
        <v>-231.232</v>
      </c>
      <c r="I243" s="224"/>
      <c r="J243" s="224"/>
      <c r="K243" s="220"/>
      <c r="L243" s="220"/>
      <c r="M243" s="225"/>
      <c r="N243" s="226"/>
      <c r="O243" s="227"/>
      <c r="P243" s="227"/>
      <c r="Q243" s="227"/>
      <c r="R243" s="227"/>
      <c r="S243" s="227"/>
      <c r="T243" s="227"/>
      <c r="U243" s="227"/>
      <c r="V243" s="227"/>
      <c r="W243" s="227"/>
      <c r="X243" s="228"/>
      <c r="AT243" s="229" t="s">
        <v>160</v>
      </c>
      <c r="AU243" s="229" t="s">
        <v>85</v>
      </c>
      <c r="AV243" s="14" t="s">
        <v>85</v>
      </c>
      <c r="AW243" s="14" t="s">
        <v>5</v>
      </c>
      <c r="AX243" s="14" t="s">
        <v>75</v>
      </c>
      <c r="AY243" s="229" t="s">
        <v>149</v>
      </c>
    </row>
    <row r="244" spans="2:51" s="15" customFormat="1" ht="11.25">
      <c r="B244" s="230"/>
      <c r="C244" s="231"/>
      <c r="D244" s="204" t="s">
        <v>160</v>
      </c>
      <c r="E244" s="232" t="s">
        <v>1</v>
      </c>
      <c r="F244" s="233" t="s">
        <v>174</v>
      </c>
      <c r="G244" s="231"/>
      <c r="H244" s="234">
        <v>128.68300000000002</v>
      </c>
      <c r="I244" s="235"/>
      <c r="J244" s="235"/>
      <c r="K244" s="231"/>
      <c r="L244" s="231"/>
      <c r="M244" s="236"/>
      <c r="N244" s="237"/>
      <c r="O244" s="238"/>
      <c r="P244" s="238"/>
      <c r="Q244" s="238"/>
      <c r="R244" s="238"/>
      <c r="S244" s="238"/>
      <c r="T244" s="238"/>
      <c r="U244" s="238"/>
      <c r="V244" s="238"/>
      <c r="W244" s="238"/>
      <c r="X244" s="239"/>
      <c r="AT244" s="240" t="s">
        <v>160</v>
      </c>
      <c r="AU244" s="240" t="s">
        <v>85</v>
      </c>
      <c r="AV244" s="15" t="s">
        <v>157</v>
      </c>
      <c r="AW244" s="15" t="s">
        <v>5</v>
      </c>
      <c r="AX244" s="15" t="s">
        <v>83</v>
      </c>
      <c r="AY244" s="240" t="s">
        <v>149</v>
      </c>
    </row>
    <row r="245" spans="1:65" s="2" customFormat="1" ht="37.9" customHeight="1">
      <c r="A245" s="35"/>
      <c r="B245" s="36"/>
      <c r="C245" s="190" t="s">
        <v>249</v>
      </c>
      <c r="D245" s="190" t="s">
        <v>152</v>
      </c>
      <c r="E245" s="191" t="s">
        <v>250</v>
      </c>
      <c r="F245" s="192" t="s">
        <v>251</v>
      </c>
      <c r="G245" s="193" t="s">
        <v>155</v>
      </c>
      <c r="H245" s="194">
        <v>449.843</v>
      </c>
      <c r="I245" s="195"/>
      <c r="J245" s="195"/>
      <c r="K245" s="196">
        <f>ROUND(P245*H245,2)</f>
        <v>0</v>
      </c>
      <c r="L245" s="192" t="s">
        <v>156</v>
      </c>
      <c r="M245" s="40"/>
      <c r="N245" s="197" t="s">
        <v>1</v>
      </c>
      <c r="O245" s="198" t="s">
        <v>38</v>
      </c>
      <c r="P245" s="199">
        <f>I245+J245</f>
        <v>0</v>
      </c>
      <c r="Q245" s="199">
        <f>ROUND(I245*H245,2)</f>
        <v>0</v>
      </c>
      <c r="R245" s="199">
        <f>ROUND(J245*H245,2)</f>
        <v>0</v>
      </c>
      <c r="S245" s="72"/>
      <c r="T245" s="200">
        <f>S245*H245</f>
        <v>0</v>
      </c>
      <c r="U245" s="200">
        <v>0</v>
      </c>
      <c r="V245" s="200">
        <f>U245*H245</f>
        <v>0</v>
      </c>
      <c r="W245" s="200">
        <v>0</v>
      </c>
      <c r="X245" s="201">
        <f>W245*H245</f>
        <v>0</v>
      </c>
      <c r="Y245" s="35"/>
      <c r="Z245" s="35"/>
      <c r="AA245" s="35"/>
      <c r="AB245" s="35"/>
      <c r="AC245" s="35"/>
      <c r="AD245" s="35"/>
      <c r="AE245" s="35"/>
      <c r="AR245" s="202" t="s">
        <v>157</v>
      </c>
      <c r="AT245" s="202" t="s">
        <v>152</v>
      </c>
      <c r="AU245" s="202" t="s">
        <v>85</v>
      </c>
      <c r="AY245" s="18" t="s">
        <v>149</v>
      </c>
      <c r="BE245" s="203">
        <f>IF(O245="základní",K245,0)</f>
        <v>0</v>
      </c>
      <c r="BF245" s="203">
        <f>IF(O245="snížená",K245,0)</f>
        <v>0</v>
      </c>
      <c r="BG245" s="203">
        <f>IF(O245="zákl. přenesená",K245,0)</f>
        <v>0</v>
      </c>
      <c r="BH245" s="203">
        <f>IF(O245="sníž. přenesená",K245,0)</f>
        <v>0</v>
      </c>
      <c r="BI245" s="203">
        <f>IF(O245="nulová",K245,0)</f>
        <v>0</v>
      </c>
      <c r="BJ245" s="18" t="s">
        <v>83</v>
      </c>
      <c r="BK245" s="203">
        <f>ROUND(P245*H245,2)</f>
        <v>0</v>
      </c>
      <c r="BL245" s="18" t="s">
        <v>157</v>
      </c>
      <c r="BM245" s="202" t="s">
        <v>252</v>
      </c>
    </row>
    <row r="246" spans="1:47" s="2" customFormat="1" ht="29.25">
      <c r="A246" s="35"/>
      <c r="B246" s="36"/>
      <c r="C246" s="37"/>
      <c r="D246" s="204" t="s">
        <v>159</v>
      </c>
      <c r="E246" s="37"/>
      <c r="F246" s="205" t="s">
        <v>251</v>
      </c>
      <c r="G246" s="37"/>
      <c r="H246" s="37"/>
      <c r="I246" s="206"/>
      <c r="J246" s="206"/>
      <c r="K246" s="37"/>
      <c r="L246" s="37"/>
      <c r="M246" s="40"/>
      <c r="N246" s="207"/>
      <c r="O246" s="208"/>
      <c r="P246" s="72"/>
      <c r="Q246" s="72"/>
      <c r="R246" s="72"/>
      <c r="S246" s="72"/>
      <c r="T246" s="72"/>
      <c r="U246" s="72"/>
      <c r="V246" s="72"/>
      <c r="W246" s="72"/>
      <c r="X246" s="73"/>
      <c r="Y246" s="35"/>
      <c r="Z246" s="35"/>
      <c r="AA246" s="35"/>
      <c r="AB246" s="35"/>
      <c r="AC246" s="35"/>
      <c r="AD246" s="35"/>
      <c r="AE246" s="35"/>
      <c r="AT246" s="18" t="s">
        <v>159</v>
      </c>
      <c r="AU246" s="18" t="s">
        <v>85</v>
      </c>
    </row>
    <row r="247" spans="2:51" s="13" customFormat="1" ht="11.25">
      <c r="B247" s="209"/>
      <c r="C247" s="210"/>
      <c r="D247" s="204" t="s">
        <v>160</v>
      </c>
      <c r="E247" s="211" t="s">
        <v>1</v>
      </c>
      <c r="F247" s="212" t="s">
        <v>253</v>
      </c>
      <c r="G247" s="210"/>
      <c r="H247" s="211" t="s">
        <v>1</v>
      </c>
      <c r="I247" s="213"/>
      <c r="J247" s="213"/>
      <c r="K247" s="210"/>
      <c r="L247" s="210"/>
      <c r="M247" s="214"/>
      <c r="N247" s="215"/>
      <c r="O247" s="216"/>
      <c r="P247" s="216"/>
      <c r="Q247" s="216"/>
      <c r="R247" s="216"/>
      <c r="S247" s="216"/>
      <c r="T247" s="216"/>
      <c r="U247" s="216"/>
      <c r="V247" s="216"/>
      <c r="W247" s="216"/>
      <c r="X247" s="217"/>
      <c r="AT247" s="218" t="s">
        <v>160</v>
      </c>
      <c r="AU247" s="218" t="s">
        <v>85</v>
      </c>
      <c r="AV247" s="13" t="s">
        <v>83</v>
      </c>
      <c r="AW247" s="13" t="s">
        <v>5</v>
      </c>
      <c r="AX247" s="13" t="s">
        <v>75</v>
      </c>
      <c r="AY247" s="218" t="s">
        <v>149</v>
      </c>
    </row>
    <row r="248" spans="2:51" s="15" customFormat="1" ht="11.25">
      <c r="B248" s="230"/>
      <c r="C248" s="231"/>
      <c r="D248" s="204" t="s">
        <v>160</v>
      </c>
      <c r="E248" s="232" t="s">
        <v>1</v>
      </c>
      <c r="F248" s="233" t="s">
        <v>254</v>
      </c>
      <c r="G248" s="231"/>
      <c r="H248" s="234">
        <v>0</v>
      </c>
      <c r="I248" s="235"/>
      <c r="J248" s="235"/>
      <c r="K248" s="231"/>
      <c r="L248" s="231"/>
      <c r="M248" s="236"/>
      <c r="N248" s="237"/>
      <c r="O248" s="238"/>
      <c r="P248" s="238"/>
      <c r="Q248" s="238"/>
      <c r="R248" s="238"/>
      <c r="S248" s="238"/>
      <c r="T248" s="238"/>
      <c r="U248" s="238"/>
      <c r="V248" s="238"/>
      <c r="W248" s="238"/>
      <c r="X248" s="239"/>
      <c r="AT248" s="240" t="s">
        <v>160</v>
      </c>
      <c r="AU248" s="240" t="s">
        <v>85</v>
      </c>
      <c r="AV248" s="15" t="s">
        <v>157</v>
      </c>
      <c r="AW248" s="15" t="s">
        <v>5</v>
      </c>
      <c r="AX248" s="15" t="s">
        <v>75</v>
      </c>
      <c r="AY248" s="240" t="s">
        <v>149</v>
      </c>
    </row>
    <row r="249" spans="2:51" s="14" customFormat="1" ht="11.25">
      <c r="B249" s="219"/>
      <c r="C249" s="220"/>
      <c r="D249" s="204" t="s">
        <v>160</v>
      </c>
      <c r="E249" s="221" t="s">
        <v>1</v>
      </c>
      <c r="F249" s="222" t="s">
        <v>235</v>
      </c>
      <c r="G249" s="220"/>
      <c r="H249" s="223">
        <v>449.843</v>
      </c>
      <c r="I249" s="224"/>
      <c r="J249" s="224"/>
      <c r="K249" s="220"/>
      <c r="L249" s="220"/>
      <c r="M249" s="225"/>
      <c r="N249" s="226"/>
      <c r="O249" s="227"/>
      <c r="P249" s="227"/>
      <c r="Q249" s="227"/>
      <c r="R249" s="227"/>
      <c r="S249" s="227"/>
      <c r="T249" s="227"/>
      <c r="U249" s="227"/>
      <c r="V249" s="227"/>
      <c r="W249" s="227"/>
      <c r="X249" s="228"/>
      <c r="AT249" s="229" t="s">
        <v>160</v>
      </c>
      <c r="AU249" s="229" t="s">
        <v>85</v>
      </c>
      <c r="AV249" s="14" t="s">
        <v>85</v>
      </c>
      <c r="AW249" s="14" t="s">
        <v>5</v>
      </c>
      <c r="AX249" s="14" t="s">
        <v>75</v>
      </c>
      <c r="AY249" s="229" t="s">
        <v>149</v>
      </c>
    </row>
    <row r="250" spans="2:51" s="15" customFormat="1" ht="11.25">
      <c r="B250" s="230"/>
      <c r="C250" s="231"/>
      <c r="D250" s="204" t="s">
        <v>160</v>
      </c>
      <c r="E250" s="232" t="s">
        <v>1</v>
      </c>
      <c r="F250" s="233" t="s">
        <v>174</v>
      </c>
      <c r="G250" s="231"/>
      <c r="H250" s="234">
        <v>449.843</v>
      </c>
      <c r="I250" s="235"/>
      <c r="J250" s="235"/>
      <c r="K250" s="231"/>
      <c r="L250" s="231"/>
      <c r="M250" s="236"/>
      <c r="N250" s="237"/>
      <c r="O250" s="238"/>
      <c r="P250" s="238"/>
      <c r="Q250" s="238"/>
      <c r="R250" s="238"/>
      <c r="S250" s="238"/>
      <c r="T250" s="238"/>
      <c r="U250" s="238"/>
      <c r="V250" s="238"/>
      <c r="W250" s="238"/>
      <c r="X250" s="239"/>
      <c r="AT250" s="240" t="s">
        <v>160</v>
      </c>
      <c r="AU250" s="240" t="s">
        <v>85</v>
      </c>
      <c r="AV250" s="15" t="s">
        <v>157</v>
      </c>
      <c r="AW250" s="15" t="s">
        <v>5</v>
      </c>
      <c r="AX250" s="15" t="s">
        <v>83</v>
      </c>
      <c r="AY250" s="240" t="s">
        <v>149</v>
      </c>
    </row>
    <row r="251" spans="1:65" s="2" customFormat="1" ht="44.25" customHeight="1">
      <c r="A251" s="35"/>
      <c r="B251" s="36"/>
      <c r="C251" s="190" t="s">
        <v>179</v>
      </c>
      <c r="D251" s="190" t="s">
        <v>152</v>
      </c>
      <c r="E251" s="191" t="s">
        <v>255</v>
      </c>
      <c r="F251" s="192" t="s">
        <v>256</v>
      </c>
      <c r="G251" s="193" t="s">
        <v>155</v>
      </c>
      <c r="H251" s="194">
        <v>194.07</v>
      </c>
      <c r="I251" s="195"/>
      <c r="J251" s="195"/>
      <c r="K251" s="196">
        <f>ROUND(P251*H251,2)</f>
        <v>0</v>
      </c>
      <c r="L251" s="192" t="s">
        <v>156</v>
      </c>
      <c r="M251" s="40"/>
      <c r="N251" s="197" t="s">
        <v>1</v>
      </c>
      <c r="O251" s="198" t="s">
        <v>38</v>
      </c>
      <c r="P251" s="199">
        <f>I251+J251</f>
        <v>0</v>
      </c>
      <c r="Q251" s="199">
        <f>ROUND(I251*H251,2)</f>
        <v>0</v>
      </c>
      <c r="R251" s="199">
        <f>ROUND(J251*H251,2)</f>
        <v>0</v>
      </c>
      <c r="S251" s="72"/>
      <c r="T251" s="200">
        <f>S251*H251</f>
        <v>0</v>
      </c>
      <c r="U251" s="200">
        <v>0</v>
      </c>
      <c r="V251" s="200">
        <f>U251*H251</f>
        <v>0</v>
      </c>
      <c r="W251" s="200">
        <v>0</v>
      </c>
      <c r="X251" s="201">
        <f>W251*H251</f>
        <v>0</v>
      </c>
      <c r="Y251" s="35"/>
      <c r="Z251" s="35"/>
      <c r="AA251" s="35"/>
      <c r="AB251" s="35"/>
      <c r="AC251" s="35"/>
      <c r="AD251" s="35"/>
      <c r="AE251" s="35"/>
      <c r="AR251" s="202" t="s">
        <v>157</v>
      </c>
      <c r="AT251" s="202" t="s">
        <v>152</v>
      </c>
      <c r="AU251" s="202" t="s">
        <v>85</v>
      </c>
      <c r="AY251" s="18" t="s">
        <v>149</v>
      </c>
      <c r="BE251" s="203">
        <f>IF(O251="základní",K251,0)</f>
        <v>0</v>
      </c>
      <c r="BF251" s="203">
        <f>IF(O251="snížená",K251,0)</f>
        <v>0</v>
      </c>
      <c r="BG251" s="203">
        <f>IF(O251="zákl. přenesená",K251,0)</f>
        <v>0</v>
      </c>
      <c r="BH251" s="203">
        <f>IF(O251="sníž. přenesená",K251,0)</f>
        <v>0</v>
      </c>
      <c r="BI251" s="203">
        <f>IF(O251="nulová",K251,0)</f>
        <v>0</v>
      </c>
      <c r="BJ251" s="18" t="s">
        <v>83</v>
      </c>
      <c r="BK251" s="203">
        <f>ROUND(P251*H251,2)</f>
        <v>0</v>
      </c>
      <c r="BL251" s="18" t="s">
        <v>157</v>
      </c>
      <c r="BM251" s="202" t="s">
        <v>257</v>
      </c>
    </row>
    <row r="252" spans="1:47" s="2" customFormat="1" ht="29.25">
      <c r="A252" s="35"/>
      <c r="B252" s="36"/>
      <c r="C252" s="37"/>
      <c r="D252" s="204" t="s">
        <v>159</v>
      </c>
      <c r="E252" s="37"/>
      <c r="F252" s="205" t="s">
        <v>256</v>
      </c>
      <c r="G252" s="37"/>
      <c r="H252" s="37"/>
      <c r="I252" s="206"/>
      <c r="J252" s="206"/>
      <c r="K252" s="37"/>
      <c r="L252" s="37"/>
      <c r="M252" s="40"/>
      <c r="N252" s="207"/>
      <c r="O252" s="208"/>
      <c r="P252" s="72"/>
      <c r="Q252" s="72"/>
      <c r="R252" s="72"/>
      <c r="S252" s="72"/>
      <c r="T252" s="72"/>
      <c r="U252" s="72"/>
      <c r="V252" s="72"/>
      <c r="W252" s="72"/>
      <c r="X252" s="73"/>
      <c r="Y252" s="35"/>
      <c r="Z252" s="35"/>
      <c r="AA252" s="35"/>
      <c r="AB252" s="35"/>
      <c r="AC252" s="35"/>
      <c r="AD252" s="35"/>
      <c r="AE252" s="35"/>
      <c r="AT252" s="18" t="s">
        <v>159</v>
      </c>
      <c r="AU252" s="18" t="s">
        <v>85</v>
      </c>
    </row>
    <row r="253" spans="2:51" s="13" customFormat="1" ht="11.25">
      <c r="B253" s="209"/>
      <c r="C253" s="210"/>
      <c r="D253" s="204" t="s">
        <v>160</v>
      </c>
      <c r="E253" s="211" t="s">
        <v>1</v>
      </c>
      <c r="F253" s="212" t="s">
        <v>192</v>
      </c>
      <c r="G253" s="210"/>
      <c r="H253" s="211" t="s">
        <v>1</v>
      </c>
      <c r="I253" s="213"/>
      <c r="J253" s="213"/>
      <c r="K253" s="210"/>
      <c r="L253" s="210"/>
      <c r="M253" s="214"/>
      <c r="N253" s="215"/>
      <c r="O253" s="216"/>
      <c r="P253" s="216"/>
      <c r="Q253" s="216"/>
      <c r="R253" s="216"/>
      <c r="S253" s="216"/>
      <c r="T253" s="216"/>
      <c r="U253" s="216"/>
      <c r="V253" s="216"/>
      <c r="W253" s="216"/>
      <c r="X253" s="217"/>
      <c r="AT253" s="218" t="s">
        <v>160</v>
      </c>
      <c r="AU253" s="218" t="s">
        <v>85</v>
      </c>
      <c r="AV253" s="13" t="s">
        <v>83</v>
      </c>
      <c r="AW253" s="13" t="s">
        <v>5</v>
      </c>
      <c r="AX253" s="13" t="s">
        <v>75</v>
      </c>
      <c r="AY253" s="218" t="s">
        <v>149</v>
      </c>
    </row>
    <row r="254" spans="2:51" s="14" customFormat="1" ht="11.25">
      <c r="B254" s="219"/>
      <c r="C254" s="220"/>
      <c r="D254" s="204" t="s">
        <v>160</v>
      </c>
      <c r="E254" s="221" t="s">
        <v>1</v>
      </c>
      <c r="F254" s="222" t="s">
        <v>258</v>
      </c>
      <c r="G254" s="220"/>
      <c r="H254" s="223">
        <v>66.16</v>
      </c>
      <c r="I254" s="224"/>
      <c r="J254" s="224"/>
      <c r="K254" s="220"/>
      <c r="L254" s="220"/>
      <c r="M254" s="225"/>
      <c r="N254" s="226"/>
      <c r="O254" s="227"/>
      <c r="P254" s="227"/>
      <c r="Q254" s="227"/>
      <c r="R254" s="227"/>
      <c r="S254" s="227"/>
      <c r="T254" s="227"/>
      <c r="U254" s="227"/>
      <c r="V254" s="227"/>
      <c r="W254" s="227"/>
      <c r="X254" s="228"/>
      <c r="AT254" s="229" t="s">
        <v>160</v>
      </c>
      <c r="AU254" s="229" t="s">
        <v>85</v>
      </c>
      <c r="AV254" s="14" t="s">
        <v>85</v>
      </c>
      <c r="AW254" s="14" t="s">
        <v>5</v>
      </c>
      <c r="AX254" s="14" t="s">
        <v>75</v>
      </c>
      <c r="AY254" s="229" t="s">
        <v>149</v>
      </c>
    </row>
    <row r="255" spans="2:51" s="13" customFormat="1" ht="11.25">
      <c r="B255" s="209"/>
      <c r="C255" s="210"/>
      <c r="D255" s="204" t="s">
        <v>160</v>
      </c>
      <c r="E255" s="211" t="s">
        <v>1</v>
      </c>
      <c r="F255" s="212" t="s">
        <v>194</v>
      </c>
      <c r="G255" s="210"/>
      <c r="H255" s="211" t="s">
        <v>1</v>
      </c>
      <c r="I255" s="213"/>
      <c r="J255" s="213"/>
      <c r="K255" s="210"/>
      <c r="L255" s="210"/>
      <c r="M255" s="214"/>
      <c r="N255" s="215"/>
      <c r="O255" s="216"/>
      <c r="P255" s="216"/>
      <c r="Q255" s="216"/>
      <c r="R255" s="216"/>
      <c r="S255" s="216"/>
      <c r="T255" s="216"/>
      <c r="U255" s="216"/>
      <c r="V255" s="216"/>
      <c r="W255" s="216"/>
      <c r="X255" s="217"/>
      <c r="AT255" s="218" t="s">
        <v>160</v>
      </c>
      <c r="AU255" s="218" t="s">
        <v>85</v>
      </c>
      <c r="AV255" s="13" t="s">
        <v>83</v>
      </c>
      <c r="AW255" s="13" t="s">
        <v>5</v>
      </c>
      <c r="AX255" s="13" t="s">
        <v>75</v>
      </c>
      <c r="AY255" s="218" t="s">
        <v>149</v>
      </c>
    </row>
    <row r="256" spans="2:51" s="14" customFormat="1" ht="11.25">
      <c r="B256" s="219"/>
      <c r="C256" s="220"/>
      <c r="D256" s="204" t="s">
        <v>160</v>
      </c>
      <c r="E256" s="221" t="s">
        <v>1</v>
      </c>
      <c r="F256" s="222" t="s">
        <v>259</v>
      </c>
      <c r="G256" s="220"/>
      <c r="H256" s="223">
        <v>28.286</v>
      </c>
      <c r="I256" s="224"/>
      <c r="J256" s="224"/>
      <c r="K256" s="220"/>
      <c r="L256" s="220"/>
      <c r="M256" s="225"/>
      <c r="N256" s="226"/>
      <c r="O256" s="227"/>
      <c r="P256" s="227"/>
      <c r="Q256" s="227"/>
      <c r="R256" s="227"/>
      <c r="S256" s="227"/>
      <c r="T256" s="227"/>
      <c r="U256" s="227"/>
      <c r="V256" s="227"/>
      <c r="W256" s="227"/>
      <c r="X256" s="228"/>
      <c r="AT256" s="229" t="s">
        <v>160</v>
      </c>
      <c r="AU256" s="229" t="s">
        <v>85</v>
      </c>
      <c r="AV256" s="14" t="s">
        <v>85</v>
      </c>
      <c r="AW256" s="14" t="s">
        <v>5</v>
      </c>
      <c r="AX256" s="14" t="s">
        <v>75</v>
      </c>
      <c r="AY256" s="229" t="s">
        <v>149</v>
      </c>
    </row>
    <row r="257" spans="2:51" s="13" customFormat="1" ht="11.25">
      <c r="B257" s="209"/>
      <c r="C257" s="210"/>
      <c r="D257" s="204" t="s">
        <v>160</v>
      </c>
      <c r="E257" s="211" t="s">
        <v>1</v>
      </c>
      <c r="F257" s="212" t="s">
        <v>196</v>
      </c>
      <c r="G257" s="210"/>
      <c r="H257" s="211" t="s">
        <v>1</v>
      </c>
      <c r="I257" s="213"/>
      <c r="J257" s="213"/>
      <c r="K257" s="210"/>
      <c r="L257" s="210"/>
      <c r="M257" s="214"/>
      <c r="N257" s="215"/>
      <c r="O257" s="216"/>
      <c r="P257" s="216"/>
      <c r="Q257" s="216"/>
      <c r="R257" s="216"/>
      <c r="S257" s="216"/>
      <c r="T257" s="216"/>
      <c r="U257" s="216"/>
      <c r="V257" s="216"/>
      <c r="W257" s="216"/>
      <c r="X257" s="217"/>
      <c r="AT257" s="218" t="s">
        <v>160</v>
      </c>
      <c r="AU257" s="218" t="s">
        <v>85</v>
      </c>
      <c r="AV257" s="13" t="s">
        <v>83</v>
      </c>
      <c r="AW257" s="13" t="s">
        <v>5</v>
      </c>
      <c r="AX257" s="13" t="s">
        <v>75</v>
      </c>
      <c r="AY257" s="218" t="s">
        <v>149</v>
      </c>
    </row>
    <row r="258" spans="2:51" s="14" customFormat="1" ht="11.25">
      <c r="B258" s="219"/>
      <c r="C258" s="220"/>
      <c r="D258" s="204" t="s">
        <v>160</v>
      </c>
      <c r="E258" s="221" t="s">
        <v>1</v>
      </c>
      <c r="F258" s="222" t="s">
        <v>260</v>
      </c>
      <c r="G258" s="220"/>
      <c r="H258" s="223">
        <v>16.751</v>
      </c>
      <c r="I258" s="224"/>
      <c r="J258" s="224"/>
      <c r="K258" s="220"/>
      <c r="L258" s="220"/>
      <c r="M258" s="225"/>
      <c r="N258" s="226"/>
      <c r="O258" s="227"/>
      <c r="P258" s="227"/>
      <c r="Q258" s="227"/>
      <c r="R258" s="227"/>
      <c r="S258" s="227"/>
      <c r="T258" s="227"/>
      <c r="U258" s="227"/>
      <c r="V258" s="227"/>
      <c r="W258" s="227"/>
      <c r="X258" s="228"/>
      <c r="AT258" s="229" t="s">
        <v>160</v>
      </c>
      <c r="AU258" s="229" t="s">
        <v>85</v>
      </c>
      <c r="AV258" s="14" t="s">
        <v>85</v>
      </c>
      <c r="AW258" s="14" t="s">
        <v>5</v>
      </c>
      <c r="AX258" s="14" t="s">
        <v>75</v>
      </c>
      <c r="AY258" s="229" t="s">
        <v>149</v>
      </c>
    </row>
    <row r="259" spans="2:51" s="13" customFormat="1" ht="11.25">
      <c r="B259" s="209"/>
      <c r="C259" s="210"/>
      <c r="D259" s="204" t="s">
        <v>160</v>
      </c>
      <c r="E259" s="211" t="s">
        <v>1</v>
      </c>
      <c r="F259" s="212" t="s">
        <v>198</v>
      </c>
      <c r="G259" s="210"/>
      <c r="H259" s="211" t="s">
        <v>1</v>
      </c>
      <c r="I259" s="213"/>
      <c r="J259" s="213"/>
      <c r="K259" s="210"/>
      <c r="L259" s="210"/>
      <c r="M259" s="214"/>
      <c r="N259" s="215"/>
      <c r="O259" s="216"/>
      <c r="P259" s="216"/>
      <c r="Q259" s="216"/>
      <c r="R259" s="216"/>
      <c r="S259" s="216"/>
      <c r="T259" s="216"/>
      <c r="U259" s="216"/>
      <c r="V259" s="216"/>
      <c r="W259" s="216"/>
      <c r="X259" s="217"/>
      <c r="AT259" s="218" t="s">
        <v>160</v>
      </c>
      <c r="AU259" s="218" t="s">
        <v>85</v>
      </c>
      <c r="AV259" s="13" t="s">
        <v>83</v>
      </c>
      <c r="AW259" s="13" t="s">
        <v>5</v>
      </c>
      <c r="AX259" s="13" t="s">
        <v>75</v>
      </c>
      <c r="AY259" s="218" t="s">
        <v>149</v>
      </c>
    </row>
    <row r="260" spans="2:51" s="14" customFormat="1" ht="11.25">
      <c r="B260" s="219"/>
      <c r="C260" s="220"/>
      <c r="D260" s="204" t="s">
        <v>160</v>
      </c>
      <c r="E260" s="221" t="s">
        <v>1</v>
      </c>
      <c r="F260" s="222" t="s">
        <v>261</v>
      </c>
      <c r="G260" s="220"/>
      <c r="H260" s="223">
        <v>23.055</v>
      </c>
      <c r="I260" s="224"/>
      <c r="J260" s="224"/>
      <c r="K260" s="220"/>
      <c r="L260" s="220"/>
      <c r="M260" s="225"/>
      <c r="N260" s="226"/>
      <c r="O260" s="227"/>
      <c r="P260" s="227"/>
      <c r="Q260" s="227"/>
      <c r="R260" s="227"/>
      <c r="S260" s="227"/>
      <c r="T260" s="227"/>
      <c r="U260" s="227"/>
      <c r="V260" s="227"/>
      <c r="W260" s="227"/>
      <c r="X260" s="228"/>
      <c r="AT260" s="229" t="s">
        <v>160</v>
      </c>
      <c r="AU260" s="229" t="s">
        <v>85</v>
      </c>
      <c r="AV260" s="14" t="s">
        <v>85</v>
      </c>
      <c r="AW260" s="14" t="s">
        <v>5</v>
      </c>
      <c r="AX260" s="14" t="s">
        <v>75</v>
      </c>
      <c r="AY260" s="229" t="s">
        <v>149</v>
      </c>
    </row>
    <row r="261" spans="2:51" s="13" customFormat="1" ht="11.25">
      <c r="B261" s="209"/>
      <c r="C261" s="210"/>
      <c r="D261" s="204" t="s">
        <v>160</v>
      </c>
      <c r="E261" s="211" t="s">
        <v>1</v>
      </c>
      <c r="F261" s="212" t="s">
        <v>200</v>
      </c>
      <c r="G261" s="210"/>
      <c r="H261" s="211" t="s">
        <v>1</v>
      </c>
      <c r="I261" s="213"/>
      <c r="J261" s="213"/>
      <c r="K261" s="210"/>
      <c r="L261" s="210"/>
      <c r="M261" s="214"/>
      <c r="N261" s="215"/>
      <c r="O261" s="216"/>
      <c r="P261" s="216"/>
      <c r="Q261" s="216"/>
      <c r="R261" s="216"/>
      <c r="S261" s="216"/>
      <c r="T261" s="216"/>
      <c r="U261" s="216"/>
      <c r="V261" s="216"/>
      <c r="W261" s="216"/>
      <c r="X261" s="217"/>
      <c r="AT261" s="218" t="s">
        <v>160</v>
      </c>
      <c r="AU261" s="218" t="s">
        <v>85</v>
      </c>
      <c r="AV261" s="13" t="s">
        <v>83</v>
      </c>
      <c r="AW261" s="13" t="s">
        <v>5</v>
      </c>
      <c r="AX261" s="13" t="s">
        <v>75</v>
      </c>
      <c r="AY261" s="218" t="s">
        <v>149</v>
      </c>
    </row>
    <row r="262" spans="2:51" s="14" customFormat="1" ht="11.25">
      <c r="B262" s="219"/>
      <c r="C262" s="220"/>
      <c r="D262" s="204" t="s">
        <v>160</v>
      </c>
      <c r="E262" s="221" t="s">
        <v>1</v>
      </c>
      <c r="F262" s="222" t="s">
        <v>262</v>
      </c>
      <c r="G262" s="220"/>
      <c r="H262" s="223">
        <v>72.883</v>
      </c>
      <c r="I262" s="224"/>
      <c r="J262" s="224"/>
      <c r="K262" s="220"/>
      <c r="L262" s="220"/>
      <c r="M262" s="225"/>
      <c r="N262" s="226"/>
      <c r="O262" s="227"/>
      <c r="P262" s="227"/>
      <c r="Q262" s="227"/>
      <c r="R262" s="227"/>
      <c r="S262" s="227"/>
      <c r="T262" s="227"/>
      <c r="U262" s="227"/>
      <c r="V262" s="227"/>
      <c r="W262" s="227"/>
      <c r="X262" s="228"/>
      <c r="AT262" s="229" t="s">
        <v>160</v>
      </c>
      <c r="AU262" s="229" t="s">
        <v>85</v>
      </c>
      <c r="AV262" s="14" t="s">
        <v>85</v>
      </c>
      <c r="AW262" s="14" t="s">
        <v>5</v>
      </c>
      <c r="AX262" s="14" t="s">
        <v>75</v>
      </c>
      <c r="AY262" s="229" t="s">
        <v>149</v>
      </c>
    </row>
    <row r="263" spans="2:51" s="13" customFormat="1" ht="11.25">
      <c r="B263" s="209"/>
      <c r="C263" s="210"/>
      <c r="D263" s="204" t="s">
        <v>160</v>
      </c>
      <c r="E263" s="211" t="s">
        <v>1</v>
      </c>
      <c r="F263" s="212" t="s">
        <v>202</v>
      </c>
      <c r="G263" s="210"/>
      <c r="H263" s="211" t="s">
        <v>1</v>
      </c>
      <c r="I263" s="213"/>
      <c r="J263" s="213"/>
      <c r="K263" s="210"/>
      <c r="L263" s="210"/>
      <c r="M263" s="214"/>
      <c r="N263" s="215"/>
      <c r="O263" s="216"/>
      <c r="P263" s="216"/>
      <c r="Q263" s="216"/>
      <c r="R263" s="216"/>
      <c r="S263" s="216"/>
      <c r="T263" s="216"/>
      <c r="U263" s="216"/>
      <c r="V263" s="216"/>
      <c r="W263" s="216"/>
      <c r="X263" s="217"/>
      <c r="AT263" s="218" t="s">
        <v>160</v>
      </c>
      <c r="AU263" s="218" t="s">
        <v>85</v>
      </c>
      <c r="AV263" s="13" t="s">
        <v>83</v>
      </c>
      <c r="AW263" s="13" t="s">
        <v>5</v>
      </c>
      <c r="AX263" s="13" t="s">
        <v>75</v>
      </c>
      <c r="AY263" s="218" t="s">
        <v>149</v>
      </c>
    </row>
    <row r="264" spans="2:51" s="14" customFormat="1" ht="11.25">
      <c r="B264" s="219"/>
      <c r="C264" s="220"/>
      <c r="D264" s="204" t="s">
        <v>160</v>
      </c>
      <c r="E264" s="221" t="s">
        <v>1</v>
      </c>
      <c r="F264" s="222" t="s">
        <v>263</v>
      </c>
      <c r="G264" s="220"/>
      <c r="H264" s="223">
        <v>24.698</v>
      </c>
      <c r="I264" s="224"/>
      <c r="J264" s="224"/>
      <c r="K264" s="220"/>
      <c r="L264" s="220"/>
      <c r="M264" s="225"/>
      <c r="N264" s="226"/>
      <c r="O264" s="227"/>
      <c r="P264" s="227"/>
      <c r="Q264" s="227"/>
      <c r="R264" s="227"/>
      <c r="S264" s="227"/>
      <c r="T264" s="227"/>
      <c r="U264" s="227"/>
      <c r="V264" s="227"/>
      <c r="W264" s="227"/>
      <c r="X264" s="228"/>
      <c r="AT264" s="229" t="s">
        <v>160</v>
      </c>
      <c r="AU264" s="229" t="s">
        <v>85</v>
      </c>
      <c r="AV264" s="14" t="s">
        <v>85</v>
      </c>
      <c r="AW264" s="14" t="s">
        <v>5</v>
      </c>
      <c r="AX264" s="14" t="s">
        <v>75</v>
      </c>
      <c r="AY264" s="229" t="s">
        <v>149</v>
      </c>
    </row>
    <row r="265" spans="2:51" s="13" customFormat="1" ht="11.25">
      <c r="B265" s="209"/>
      <c r="C265" s="210"/>
      <c r="D265" s="204" t="s">
        <v>160</v>
      </c>
      <c r="E265" s="211" t="s">
        <v>1</v>
      </c>
      <c r="F265" s="212" t="s">
        <v>204</v>
      </c>
      <c r="G265" s="210"/>
      <c r="H265" s="211" t="s">
        <v>1</v>
      </c>
      <c r="I265" s="213"/>
      <c r="J265" s="213"/>
      <c r="K265" s="210"/>
      <c r="L265" s="210"/>
      <c r="M265" s="214"/>
      <c r="N265" s="215"/>
      <c r="O265" s="216"/>
      <c r="P265" s="216"/>
      <c r="Q265" s="216"/>
      <c r="R265" s="216"/>
      <c r="S265" s="216"/>
      <c r="T265" s="216"/>
      <c r="U265" s="216"/>
      <c r="V265" s="216"/>
      <c r="W265" s="216"/>
      <c r="X265" s="217"/>
      <c r="AT265" s="218" t="s">
        <v>160</v>
      </c>
      <c r="AU265" s="218" t="s">
        <v>85</v>
      </c>
      <c r="AV265" s="13" t="s">
        <v>83</v>
      </c>
      <c r="AW265" s="13" t="s">
        <v>5</v>
      </c>
      <c r="AX265" s="13" t="s">
        <v>75</v>
      </c>
      <c r="AY265" s="218" t="s">
        <v>149</v>
      </c>
    </row>
    <row r="266" spans="2:51" s="14" customFormat="1" ht="11.25">
      <c r="B266" s="219"/>
      <c r="C266" s="220"/>
      <c r="D266" s="204" t="s">
        <v>160</v>
      </c>
      <c r="E266" s="221" t="s">
        <v>1</v>
      </c>
      <c r="F266" s="222" t="s">
        <v>264</v>
      </c>
      <c r="G266" s="220"/>
      <c r="H266" s="223">
        <v>59.902</v>
      </c>
      <c r="I266" s="224"/>
      <c r="J266" s="224"/>
      <c r="K266" s="220"/>
      <c r="L266" s="220"/>
      <c r="M266" s="225"/>
      <c r="N266" s="226"/>
      <c r="O266" s="227"/>
      <c r="P266" s="227"/>
      <c r="Q266" s="227"/>
      <c r="R266" s="227"/>
      <c r="S266" s="227"/>
      <c r="T266" s="227"/>
      <c r="U266" s="227"/>
      <c r="V266" s="227"/>
      <c r="W266" s="227"/>
      <c r="X266" s="228"/>
      <c r="AT266" s="229" t="s">
        <v>160</v>
      </c>
      <c r="AU266" s="229" t="s">
        <v>85</v>
      </c>
      <c r="AV266" s="14" t="s">
        <v>85</v>
      </c>
      <c r="AW266" s="14" t="s">
        <v>5</v>
      </c>
      <c r="AX266" s="14" t="s">
        <v>75</v>
      </c>
      <c r="AY266" s="229" t="s">
        <v>149</v>
      </c>
    </row>
    <row r="267" spans="2:51" s="13" customFormat="1" ht="11.25">
      <c r="B267" s="209"/>
      <c r="C267" s="210"/>
      <c r="D267" s="204" t="s">
        <v>160</v>
      </c>
      <c r="E267" s="211" t="s">
        <v>1</v>
      </c>
      <c r="F267" s="212" t="s">
        <v>265</v>
      </c>
      <c r="G267" s="210"/>
      <c r="H267" s="211" t="s">
        <v>1</v>
      </c>
      <c r="I267" s="213"/>
      <c r="J267" s="213"/>
      <c r="K267" s="210"/>
      <c r="L267" s="210"/>
      <c r="M267" s="214"/>
      <c r="N267" s="215"/>
      <c r="O267" s="216"/>
      <c r="P267" s="216"/>
      <c r="Q267" s="216"/>
      <c r="R267" s="216"/>
      <c r="S267" s="216"/>
      <c r="T267" s="216"/>
      <c r="U267" s="216"/>
      <c r="V267" s="216"/>
      <c r="W267" s="216"/>
      <c r="X267" s="217"/>
      <c r="AT267" s="218" t="s">
        <v>160</v>
      </c>
      <c r="AU267" s="218" t="s">
        <v>85</v>
      </c>
      <c r="AV267" s="13" t="s">
        <v>83</v>
      </c>
      <c r="AW267" s="13" t="s">
        <v>5</v>
      </c>
      <c r="AX267" s="13" t="s">
        <v>75</v>
      </c>
      <c r="AY267" s="218" t="s">
        <v>149</v>
      </c>
    </row>
    <row r="268" spans="2:51" s="14" customFormat="1" ht="11.25">
      <c r="B268" s="219"/>
      <c r="C268" s="220"/>
      <c r="D268" s="204" t="s">
        <v>160</v>
      </c>
      <c r="E268" s="221" t="s">
        <v>1</v>
      </c>
      <c r="F268" s="222" t="s">
        <v>266</v>
      </c>
      <c r="G268" s="220"/>
      <c r="H268" s="223">
        <v>19.53</v>
      </c>
      <c r="I268" s="224"/>
      <c r="J268" s="224"/>
      <c r="K268" s="220"/>
      <c r="L268" s="220"/>
      <c r="M268" s="225"/>
      <c r="N268" s="226"/>
      <c r="O268" s="227"/>
      <c r="P268" s="227"/>
      <c r="Q268" s="227"/>
      <c r="R268" s="227"/>
      <c r="S268" s="227"/>
      <c r="T268" s="227"/>
      <c r="U268" s="227"/>
      <c r="V268" s="227"/>
      <c r="W268" s="227"/>
      <c r="X268" s="228"/>
      <c r="AT268" s="229" t="s">
        <v>160</v>
      </c>
      <c r="AU268" s="229" t="s">
        <v>85</v>
      </c>
      <c r="AV268" s="14" t="s">
        <v>85</v>
      </c>
      <c r="AW268" s="14" t="s">
        <v>5</v>
      </c>
      <c r="AX268" s="14" t="s">
        <v>75</v>
      </c>
      <c r="AY268" s="229" t="s">
        <v>149</v>
      </c>
    </row>
    <row r="269" spans="2:51" s="13" customFormat="1" ht="11.25">
      <c r="B269" s="209"/>
      <c r="C269" s="210"/>
      <c r="D269" s="204" t="s">
        <v>160</v>
      </c>
      <c r="E269" s="211" t="s">
        <v>1</v>
      </c>
      <c r="F269" s="212" t="s">
        <v>267</v>
      </c>
      <c r="G269" s="210"/>
      <c r="H269" s="211" t="s">
        <v>1</v>
      </c>
      <c r="I269" s="213"/>
      <c r="J269" s="213"/>
      <c r="K269" s="210"/>
      <c r="L269" s="210"/>
      <c r="M269" s="214"/>
      <c r="N269" s="215"/>
      <c r="O269" s="216"/>
      <c r="P269" s="216"/>
      <c r="Q269" s="216"/>
      <c r="R269" s="216"/>
      <c r="S269" s="216"/>
      <c r="T269" s="216"/>
      <c r="U269" s="216"/>
      <c r="V269" s="216"/>
      <c r="W269" s="216"/>
      <c r="X269" s="217"/>
      <c r="AT269" s="218" t="s">
        <v>160</v>
      </c>
      <c r="AU269" s="218" t="s">
        <v>85</v>
      </c>
      <c r="AV269" s="13" t="s">
        <v>83</v>
      </c>
      <c r="AW269" s="13" t="s">
        <v>5</v>
      </c>
      <c r="AX269" s="13" t="s">
        <v>75</v>
      </c>
      <c r="AY269" s="218" t="s">
        <v>149</v>
      </c>
    </row>
    <row r="270" spans="2:51" s="14" customFormat="1" ht="11.25">
      <c r="B270" s="219"/>
      <c r="C270" s="220"/>
      <c r="D270" s="204" t="s">
        <v>160</v>
      </c>
      <c r="E270" s="221" t="s">
        <v>1</v>
      </c>
      <c r="F270" s="222" t="s">
        <v>268</v>
      </c>
      <c r="G270" s="220"/>
      <c r="H270" s="223">
        <v>13.02</v>
      </c>
      <c r="I270" s="224"/>
      <c r="J270" s="224"/>
      <c r="K270" s="220"/>
      <c r="L270" s="220"/>
      <c r="M270" s="225"/>
      <c r="N270" s="226"/>
      <c r="O270" s="227"/>
      <c r="P270" s="227"/>
      <c r="Q270" s="227"/>
      <c r="R270" s="227"/>
      <c r="S270" s="227"/>
      <c r="T270" s="227"/>
      <c r="U270" s="227"/>
      <c r="V270" s="227"/>
      <c r="W270" s="227"/>
      <c r="X270" s="228"/>
      <c r="AT270" s="229" t="s">
        <v>160</v>
      </c>
      <c r="AU270" s="229" t="s">
        <v>85</v>
      </c>
      <c r="AV270" s="14" t="s">
        <v>85</v>
      </c>
      <c r="AW270" s="14" t="s">
        <v>5</v>
      </c>
      <c r="AX270" s="14" t="s">
        <v>75</v>
      </c>
      <c r="AY270" s="229" t="s">
        <v>149</v>
      </c>
    </row>
    <row r="271" spans="2:51" s="13" customFormat="1" ht="11.25">
      <c r="B271" s="209"/>
      <c r="C271" s="210"/>
      <c r="D271" s="204" t="s">
        <v>160</v>
      </c>
      <c r="E271" s="211" t="s">
        <v>1</v>
      </c>
      <c r="F271" s="212" t="s">
        <v>269</v>
      </c>
      <c r="G271" s="210"/>
      <c r="H271" s="211" t="s">
        <v>1</v>
      </c>
      <c r="I271" s="213"/>
      <c r="J271" s="213"/>
      <c r="K271" s="210"/>
      <c r="L271" s="210"/>
      <c r="M271" s="214"/>
      <c r="N271" s="215"/>
      <c r="O271" s="216"/>
      <c r="P271" s="216"/>
      <c r="Q271" s="216"/>
      <c r="R271" s="216"/>
      <c r="S271" s="216"/>
      <c r="T271" s="216"/>
      <c r="U271" s="216"/>
      <c r="V271" s="216"/>
      <c r="W271" s="216"/>
      <c r="X271" s="217"/>
      <c r="AT271" s="218" t="s">
        <v>160</v>
      </c>
      <c r="AU271" s="218" t="s">
        <v>85</v>
      </c>
      <c r="AV271" s="13" t="s">
        <v>83</v>
      </c>
      <c r="AW271" s="13" t="s">
        <v>5</v>
      </c>
      <c r="AX271" s="13" t="s">
        <v>75</v>
      </c>
      <c r="AY271" s="218" t="s">
        <v>149</v>
      </c>
    </row>
    <row r="272" spans="2:51" s="14" customFormat="1" ht="11.25">
      <c r="B272" s="219"/>
      <c r="C272" s="220"/>
      <c r="D272" s="204" t="s">
        <v>160</v>
      </c>
      <c r="E272" s="221" t="s">
        <v>1</v>
      </c>
      <c r="F272" s="222" t="s">
        <v>270</v>
      </c>
      <c r="G272" s="220"/>
      <c r="H272" s="223">
        <v>21.39</v>
      </c>
      <c r="I272" s="224"/>
      <c r="J272" s="224"/>
      <c r="K272" s="220"/>
      <c r="L272" s="220"/>
      <c r="M272" s="225"/>
      <c r="N272" s="226"/>
      <c r="O272" s="227"/>
      <c r="P272" s="227"/>
      <c r="Q272" s="227"/>
      <c r="R272" s="227"/>
      <c r="S272" s="227"/>
      <c r="T272" s="227"/>
      <c r="U272" s="227"/>
      <c r="V272" s="227"/>
      <c r="W272" s="227"/>
      <c r="X272" s="228"/>
      <c r="AT272" s="229" t="s">
        <v>160</v>
      </c>
      <c r="AU272" s="229" t="s">
        <v>85</v>
      </c>
      <c r="AV272" s="14" t="s">
        <v>85</v>
      </c>
      <c r="AW272" s="14" t="s">
        <v>5</v>
      </c>
      <c r="AX272" s="14" t="s">
        <v>75</v>
      </c>
      <c r="AY272" s="229" t="s">
        <v>149</v>
      </c>
    </row>
    <row r="273" spans="2:51" s="14" customFormat="1" ht="11.25">
      <c r="B273" s="219"/>
      <c r="C273" s="220"/>
      <c r="D273" s="204" t="s">
        <v>160</v>
      </c>
      <c r="E273" s="221" t="s">
        <v>1</v>
      </c>
      <c r="F273" s="222" t="s">
        <v>271</v>
      </c>
      <c r="G273" s="220"/>
      <c r="H273" s="223">
        <v>-3.232</v>
      </c>
      <c r="I273" s="224"/>
      <c r="J273" s="224"/>
      <c r="K273" s="220"/>
      <c r="L273" s="220"/>
      <c r="M273" s="225"/>
      <c r="N273" s="226"/>
      <c r="O273" s="227"/>
      <c r="P273" s="227"/>
      <c r="Q273" s="227"/>
      <c r="R273" s="227"/>
      <c r="S273" s="227"/>
      <c r="T273" s="227"/>
      <c r="U273" s="227"/>
      <c r="V273" s="227"/>
      <c r="W273" s="227"/>
      <c r="X273" s="228"/>
      <c r="AT273" s="229" t="s">
        <v>160</v>
      </c>
      <c r="AU273" s="229" t="s">
        <v>85</v>
      </c>
      <c r="AV273" s="14" t="s">
        <v>85</v>
      </c>
      <c r="AW273" s="14" t="s">
        <v>5</v>
      </c>
      <c r="AX273" s="14" t="s">
        <v>75</v>
      </c>
      <c r="AY273" s="229" t="s">
        <v>149</v>
      </c>
    </row>
    <row r="274" spans="2:51" s="13" customFormat="1" ht="11.25">
      <c r="B274" s="209"/>
      <c r="C274" s="210"/>
      <c r="D274" s="204" t="s">
        <v>160</v>
      </c>
      <c r="E274" s="211" t="s">
        <v>1</v>
      </c>
      <c r="F274" s="212" t="s">
        <v>265</v>
      </c>
      <c r="G274" s="210"/>
      <c r="H274" s="211" t="s">
        <v>1</v>
      </c>
      <c r="I274" s="213"/>
      <c r="J274" s="213"/>
      <c r="K274" s="210"/>
      <c r="L274" s="210"/>
      <c r="M274" s="214"/>
      <c r="N274" s="215"/>
      <c r="O274" s="216"/>
      <c r="P274" s="216"/>
      <c r="Q274" s="216"/>
      <c r="R274" s="216"/>
      <c r="S274" s="216"/>
      <c r="T274" s="216"/>
      <c r="U274" s="216"/>
      <c r="V274" s="216"/>
      <c r="W274" s="216"/>
      <c r="X274" s="217"/>
      <c r="AT274" s="218" t="s">
        <v>160</v>
      </c>
      <c r="AU274" s="218" t="s">
        <v>85</v>
      </c>
      <c r="AV274" s="13" t="s">
        <v>83</v>
      </c>
      <c r="AW274" s="13" t="s">
        <v>5</v>
      </c>
      <c r="AX274" s="13" t="s">
        <v>75</v>
      </c>
      <c r="AY274" s="218" t="s">
        <v>149</v>
      </c>
    </row>
    <row r="275" spans="2:51" s="14" customFormat="1" ht="11.25">
      <c r="B275" s="219"/>
      <c r="C275" s="220"/>
      <c r="D275" s="204" t="s">
        <v>160</v>
      </c>
      <c r="E275" s="221" t="s">
        <v>1</v>
      </c>
      <c r="F275" s="222" t="s">
        <v>266</v>
      </c>
      <c r="G275" s="220"/>
      <c r="H275" s="223">
        <v>19.53</v>
      </c>
      <c r="I275" s="224"/>
      <c r="J275" s="224"/>
      <c r="K275" s="220"/>
      <c r="L275" s="220"/>
      <c r="M275" s="225"/>
      <c r="N275" s="226"/>
      <c r="O275" s="227"/>
      <c r="P275" s="227"/>
      <c r="Q275" s="227"/>
      <c r="R275" s="227"/>
      <c r="S275" s="227"/>
      <c r="T275" s="227"/>
      <c r="U275" s="227"/>
      <c r="V275" s="227"/>
      <c r="W275" s="227"/>
      <c r="X275" s="228"/>
      <c r="AT275" s="229" t="s">
        <v>160</v>
      </c>
      <c r="AU275" s="229" t="s">
        <v>85</v>
      </c>
      <c r="AV275" s="14" t="s">
        <v>85</v>
      </c>
      <c r="AW275" s="14" t="s">
        <v>5</v>
      </c>
      <c r="AX275" s="14" t="s">
        <v>75</v>
      </c>
      <c r="AY275" s="229" t="s">
        <v>149</v>
      </c>
    </row>
    <row r="276" spans="2:51" s="13" customFormat="1" ht="11.25">
      <c r="B276" s="209"/>
      <c r="C276" s="210"/>
      <c r="D276" s="204" t="s">
        <v>160</v>
      </c>
      <c r="E276" s="211" t="s">
        <v>1</v>
      </c>
      <c r="F276" s="212" t="s">
        <v>272</v>
      </c>
      <c r="G276" s="210"/>
      <c r="H276" s="211" t="s">
        <v>1</v>
      </c>
      <c r="I276" s="213"/>
      <c r="J276" s="213"/>
      <c r="K276" s="210"/>
      <c r="L276" s="210"/>
      <c r="M276" s="214"/>
      <c r="N276" s="215"/>
      <c r="O276" s="216"/>
      <c r="P276" s="216"/>
      <c r="Q276" s="216"/>
      <c r="R276" s="216"/>
      <c r="S276" s="216"/>
      <c r="T276" s="216"/>
      <c r="U276" s="216"/>
      <c r="V276" s="216"/>
      <c r="W276" s="216"/>
      <c r="X276" s="217"/>
      <c r="AT276" s="218" t="s">
        <v>160</v>
      </c>
      <c r="AU276" s="218" t="s">
        <v>85</v>
      </c>
      <c r="AV276" s="13" t="s">
        <v>83</v>
      </c>
      <c r="AW276" s="13" t="s">
        <v>5</v>
      </c>
      <c r="AX276" s="13" t="s">
        <v>75</v>
      </c>
      <c r="AY276" s="218" t="s">
        <v>149</v>
      </c>
    </row>
    <row r="277" spans="2:51" s="14" customFormat="1" ht="11.25">
      <c r="B277" s="219"/>
      <c r="C277" s="220"/>
      <c r="D277" s="204" t="s">
        <v>160</v>
      </c>
      <c r="E277" s="221" t="s">
        <v>1</v>
      </c>
      <c r="F277" s="222" t="s">
        <v>268</v>
      </c>
      <c r="G277" s="220"/>
      <c r="H277" s="223">
        <v>13.02</v>
      </c>
      <c r="I277" s="224"/>
      <c r="J277" s="224"/>
      <c r="K277" s="220"/>
      <c r="L277" s="220"/>
      <c r="M277" s="225"/>
      <c r="N277" s="226"/>
      <c r="O277" s="227"/>
      <c r="P277" s="227"/>
      <c r="Q277" s="227"/>
      <c r="R277" s="227"/>
      <c r="S277" s="227"/>
      <c r="T277" s="227"/>
      <c r="U277" s="227"/>
      <c r="V277" s="227"/>
      <c r="W277" s="227"/>
      <c r="X277" s="228"/>
      <c r="AT277" s="229" t="s">
        <v>160</v>
      </c>
      <c r="AU277" s="229" t="s">
        <v>85</v>
      </c>
      <c r="AV277" s="14" t="s">
        <v>85</v>
      </c>
      <c r="AW277" s="14" t="s">
        <v>5</v>
      </c>
      <c r="AX277" s="14" t="s">
        <v>75</v>
      </c>
      <c r="AY277" s="229" t="s">
        <v>149</v>
      </c>
    </row>
    <row r="278" spans="2:51" s="13" customFormat="1" ht="11.25">
      <c r="B278" s="209"/>
      <c r="C278" s="210"/>
      <c r="D278" s="204" t="s">
        <v>160</v>
      </c>
      <c r="E278" s="211" t="s">
        <v>1</v>
      </c>
      <c r="F278" s="212" t="s">
        <v>273</v>
      </c>
      <c r="G278" s="210"/>
      <c r="H278" s="211" t="s">
        <v>1</v>
      </c>
      <c r="I278" s="213"/>
      <c r="J278" s="213"/>
      <c r="K278" s="210"/>
      <c r="L278" s="210"/>
      <c r="M278" s="214"/>
      <c r="N278" s="215"/>
      <c r="O278" s="216"/>
      <c r="P278" s="216"/>
      <c r="Q278" s="216"/>
      <c r="R278" s="216"/>
      <c r="S278" s="216"/>
      <c r="T278" s="216"/>
      <c r="U278" s="216"/>
      <c r="V278" s="216"/>
      <c r="W278" s="216"/>
      <c r="X278" s="217"/>
      <c r="AT278" s="218" t="s">
        <v>160</v>
      </c>
      <c r="AU278" s="218" t="s">
        <v>85</v>
      </c>
      <c r="AV278" s="13" t="s">
        <v>83</v>
      </c>
      <c r="AW278" s="13" t="s">
        <v>5</v>
      </c>
      <c r="AX278" s="13" t="s">
        <v>75</v>
      </c>
      <c r="AY278" s="218" t="s">
        <v>149</v>
      </c>
    </row>
    <row r="279" spans="2:51" s="14" customFormat="1" ht="11.25">
      <c r="B279" s="219"/>
      <c r="C279" s="220"/>
      <c r="D279" s="204" t="s">
        <v>160</v>
      </c>
      <c r="E279" s="221" t="s">
        <v>1</v>
      </c>
      <c r="F279" s="222" t="s">
        <v>270</v>
      </c>
      <c r="G279" s="220"/>
      <c r="H279" s="223">
        <v>21.39</v>
      </c>
      <c r="I279" s="224"/>
      <c r="J279" s="224"/>
      <c r="K279" s="220"/>
      <c r="L279" s="220"/>
      <c r="M279" s="225"/>
      <c r="N279" s="226"/>
      <c r="O279" s="227"/>
      <c r="P279" s="227"/>
      <c r="Q279" s="227"/>
      <c r="R279" s="227"/>
      <c r="S279" s="227"/>
      <c r="T279" s="227"/>
      <c r="U279" s="227"/>
      <c r="V279" s="227"/>
      <c r="W279" s="227"/>
      <c r="X279" s="228"/>
      <c r="AT279" s="229" t="s">
        <v>160</v>
      </c>
      <c r="AU279" s="229" t="s">
        <v>85</v>
      </c>
      <c r="AV279" s="14" t="s">
        <v>85</v>
      </c>
      <c r="AW279" s="14" t="s">
        <v>5</v>
      </c>
      <c r="AX279" s="14" t="s">
        <v>75</v>
      </c>
      <c r="AY279" s="229" t="s">
        <v>149</v>
      </c>
    </row>
    <row r="280" spans="2:51" s="14" customFormat="1" ht="11.25">
      <c r="B280" s="219"/>
      <c r="C280" s="220"/>
      <c r="D280" s="204" t="s">
        <v>160</v>
      </c>
      <c r="E280" s="221" t="s">
        <v>1</v>
      </c>
      <c r="F280" s="222" t="s">
        <v>271</v>
      </c>
      <c r="G280" s="220"/>
      <c r="H280" s="223">
        <v>-3.232</v>
      </c>
      <c r="I280" s="224"/>
      <c r="J280" s="224"/>
      <c r="K280" s="220"/>
      <c r="L280" s="220"/>
      <c r="M280" s="225"/>
      <c r="N280" s="226"/>
      <c r="O280" s="227"/>
      <c r="P280" s="227"/>
      <c r="Q280" s="227"/>
      <c r="R280" s="227"/>
      <c r="S280" s="227"/>
      <c r="T280" s="227"/>
      <c r="U280" s="227"/>
      <c r="V280" s="227"/>
      <c r="W280" s="227"/>
      <c r="X280" s="228"/>
      <c r="AT280" s="229" t="s">
        <v>160</v>
      </c>
      <c r="AU280" s="229" t="s">
        <v>85</v>
      </c>
      <c r="AV280" s="14" t="s">
        <v>85</v>
      </c>
      <c r="AW280" s="14" t="s">
        <v>5</v>
      </c>
      <c r="AX280" s="14" t="s">
        <v>75</v>
      </c>
      <c r="AY280" s="229" t="s">
        <v>149</v>
      </c>
    </row>
    <row r="281" spans="2:51" s="13" customFormat="1" ht="11.25">
      <c r="B281" s="209"/>
      <c r="C281" s="210"/>
      <c r="D281" s="204" t="s">
        <v>160</v>
      </c>
      <c r="E281" s="211" t="s">
        <v>1</v>
      </c>
      <c r="F281" s="212" t="s">
        <v>274</v>
      </c>
      <c r="G281" s="210"/>
      <c r="H281" s="211" t="s">
        <v>1</v>
      </c>
      <c r="I281" s="213"/>
      <c r="J281" s="213"/>
      <c r="K281" s="210"/>
      <c r="L281" s="210"/>
      <c r="M281" s="214"/>
      <c r="N281" s="215"/>
      <c r="O281" s="216"/>
      <c r="P281" s="216"/>
      <c r="Q281" s="216"/>
      <c r="R281" s="216"/>
      <c r="S281" s="216"/>
      <c r="T281" s="216"/>
      <c r="U281" s="216"/>
      <c r="V281" s="216"/>
      <c r="W281" s="216"/>
      <c r="X281" s="217"/>
      <c r="AT281" s="218" t="s">
        <v>160</v>
      </c>
      <c r="AU281" s="218" t="s">
        <v>85</v>
      </c>
      <c r="AV281" s="13" t="s">
        <v>83</v>
      </c>
      <c r="AW281" s="13" t="s">
        <v>5</v>
      </c>
      <c r="AX281" s="13" t="s">
        <v>75</v>
      </c>
      <c r="AY281" s="218" t="s">
        <v>149</v>
      </c>
    </row>
    <row r="282" spans="2:51" s="14" customFormat="1" ht="11.25">
      <c r="B282" s="219"/>
      <c r="C282" s="220"/>
      <c r="D282" s="204" t="s">
        <v>160</v>
      </c>
      <c r="E282" s="221" t="s">
        <v>1</v>
      </c>
      <c r="F282" s="222" t="s">
        <v>266</v>
      </c>
      <c r="G282" s="220"/>
      <c r="H282" s="223">
        <v>19.53</v>
      </c>
      <c r="I282" s="224"/>
      <c r="J282" s="224"/>
      <c r="K282" s="220"/>
      <c r="L282" s="220"/>
      <c r="M282" s="225"/>
      <c r="N282" s="226"/>
      <c r="O282" s="227"/>
      <c r="P282" s="227"/>
      <c r="Q282" s="227"/>
      <c r="R282" s="227"/>
      <c r="S282" s="227"/>
      <c r="T282" s="227"/>
      <c r="U282" s="227"/>
      <c r="V282" s="227"/>
      <c r="W282" s="227"/>
      <c r="X282" s="228"/>
      <c r="AT282" s="229" t="s">
        <v>160</v>
      </c>
      <c r="AU282" s="229" t="s">
        <v>85</v>
      </c>
      <c r="AV282" s="14" t="s">
        <v>85</v>
      </c>
      <c r="AW282" s="14" t="s">
        <v>5</v>
      </c>
      <c r="AX282" s="14" t="s">
        <v>75</v>
      </c>
      <c r="AY282" s="229" t="s">
        <v>149</v>
      </c>
    </row>
    <row r="283" spans="2:51" s="13" customFormat="1" ht="11.25">
      <c r="B283" s="209"/>
      <c r="C283" s="210"/>
      <c r="D283" s="204" t="s">
        <v>160</v>
      </c>
      <c r="E283" s="211" t="s">
        <v>1</v>
      </c>
      <c r="F283" s="212" t="s">
        <v>275</v>
      </c>
      <c r="G283" s="210"/>
      <c r="H283" s="211" t="s">
        <v>1</v>
      </c>
      <c r="I283" s="213"/>
      <c r="J283" s="213"/>
      <c r="K283" s="210"/>
      <c r="L283" s="210"/>
      <c r="M283" s="214"/>
      <c r="N283" s="215"/>
      <c r="O283" s="216"/>
      <c r="P283" s="216"/>
      <c r="Q283" s="216"/>
      <c r="R283" s="216"/>
      <c r="S283" s="216"/>
      <c r="T283" s="216"/>
      <c r="U283" s="216"/>
      <c r="V283" s="216"/>
      <c r="W283" s="216"/>
      <c r="X283" s="217"/>
      <c r="AT283" s="218" t="s">
        <v>160</v>
      </c>
      <c r="AU283" s="218" t="s">
        <v>85</v>
      </c>
      <c r="AV283" s="13" t="s">
        <v>83</v>
      </c>
      <c r="AW283" s="13" t="s">
        <v>5</v>
      </c>
      <c r="AX283" s="13" t="s">
        <v>75</v>
      </c>
      <c r="AY283" s="218" t="s">
        <v>149</v>
      </c>
    </row>
    <row r="284" spans="2:51" s="14" customFormat="1" ht="11.25">
      <c r="B284" s="219"/>
      <c r="C284" s="220"/>
      <c r="D284" s="204" t="s">
        <v>160</v>
      </c>
      <c r="E284" s="221" t="s">
        <v>1</v>
      </c>
      <c r="F284" s="222" t="s">
        <v>276</v>
      </c>
      <c r="G284" s="220"/>
      <c r="H284" s="223">
        <v>-218.611</v>
      </c>
      <c r="I284" s="224"/>
      <c r="J284" s="224"/>
      <c r="K284" s="220"/>
      <c r="L284" s="220"/>
      <c r="M284" s="225"/>
      <c r="N284" s="226"/>
      <c r="O284" s="227"/>
      <c r="P284" s="227"/>
      <c r="Q284" s="227"/>
      <c r="R284" s="227"/>
      <c r="S284" s="227"/>
      <c r="T284" s="227"/>
      <c r="U284" s="227"/>
      <c r="V284" s="227"/>
      <c r="W284" s="227"/>
      <c r="X284" s="228"/>
      <c r="AT284" s="229" t="s">
        <v>160</v>
      </c>
      <c r="AU284" s="229" t="s">
        <v>85</v>
      </c>
      <c r="AV284" s="14" t="s">
        <v>85</v>
      </c>
      <c r="AW284" s="14" t="s">
        <v>5</v>
      </c>
      <c r="AX284" s="14" t="s">
        <v>75</v>
      </c>
      <c r="AY284" s="229" t="s">
        <v>149</v>
      </c>
    </row>
    <row r="285" spans="2:51" s="15" customFormat="1" ht="11.25">
      <c r="B285" s="230"/>
      <c r="C285" s="231"/>
      <c r="D285" s="204" t="s">
        <v>160</v>
      </c>
      <c r="E285" s="232" t="s">
        <v>1</v>
      </c>
      <c r="F285" s="233" t="s">
        <v>174</v>
      </c>
      <c r="G285" s="231"/>
      <c r="H285" s="234">
        <v>194.06999999999994</v>
      </c>
      <c r="I285" s="235"/>
      <c r="J285" s="235"/>
      <c r="K285" s="231"/>
      <c r="L285" s="231"/>
      <c r="M285" s="236"/>
      <c r="N285" s="237"/>
      <c r="O285" s="238"/>
      <c r="P285" s="238"/>
      <c r="Q285" s="238"/>
      <c r="R285" s="238"/>
      <c r="S285" s="238"/>
      <c r="T285" s="238"/>
      <c r="U285" s="238"/>
      <c r="V285" s="238"/>
      <c r="W285" s="238"/>
      <c r="X285" s="239"/>
      <c r="AT285" s="240" t="s">
        <v>160</v>
      </c>
      <c r="AU285" s="240" t="s">
        <v>85</v>
      </c>
      <c r="AV285" s="15" t="s">
        <v>157</v>
      </c>
      <c r="AW285" s="15" t="s">
        <v>5</v>
      </c>
      <c r="AX285" s="15" t="s">
        <v>83</v>
      </c>
      <c r="AY285" s="240" t="s">
        <v>149</v>
      </c>
    </row>
    <row r="286" spans="1:65" s="2" customFormat="1" ht="37.9" customHeight="1">
      <c r="A286" s="35"/>
      <c r="B286" s="36"/>
      <c r="C286" s="190" t="s">
        <v>277</v>
      </c>
      <c r="D286" s="190" t="s">
        <v>152</v>
      </c>
      <c r="E286" s="191" t="s">
        <v>278</v>
      </c>
      <c r="F286" s="192" t="s">
        <v>279</v>
      </c>
      <c r="G286" s="193" t="s">
        <v>155</v>
      </c>
      <c r="H286" s="194">
        <v>14.6</v>
      </c>
      <c r="I286" s="195"/>
      <c r="J286" s="195"/>
      <c r="K286" s="196">
        <f>ROUND(P286*H286,2)</f>
        <v>0</v>
      </c>
      <c r="L286" s="192" t="s">
        <v>156</v>
      </c>
      <c r="M286" s="40"/>
      <c r="N286" s="197" t="s">
        <v>1</v>
      </c>
      <c r="O286" s="198" t="s">
        <v>38</v>
      </c>
      <c r="P286" s="199">
        <f>I286+J286</f>
        <v>0</v>
      </c>
      <c r="Q286" s="199">
        <f>ROUND(I286*H286,2)</f>
        <v>0</v>
      </c>
      <c r="R286" s="199">
        <f>ROUND(J286*H286,2)</f>
        <v>0</v>
      </c>
      <c r="S286" s="72"/>
      <c r="T286" s="200">
        <f>S286*H286</f>
        <v>0</v>
      </c>
      <c r="U286" s="200">
        <v>0</v>
      </c>
      <c r="V286" s="200">
        <f>U286*H286</f>
        <v>0</v>
      </c>
      <c r="W286" s="200">
        <v>0</v>
      </c>
      <c r="X286" s="201">
        <f>W286*H286</f>
        <v>0</v>
      </c>
      <c r="Y286" s="35"/>
      <c r="Z286" s="35"/>
      <c r="AA286" s="35"/>
      <c r="AB286" s="35"/>
      <c r="AC286" s="35"/>
      <c r="AD286" s="35"/>
      <c r="AE286" s="35"/>
      <c r="AR286" s="202" t="s">
        <v>157</v>
      </c>
      <c r="AT286" s="202" t="s">
        <v>152</v>
      </c>
      <c r="AU286" s="202" t="s">
        <v>85</v>
      </c>
      <c r="AY286" s="18" t="s">
        <v>149</v>
      </c>
      <c r="BE286" s="203">
        <f>IF(O286="základní",K286,0)</f>
        <v>0</v>
      </c>
      <c r="BF286" s="203">
        <f>IF(O286="snížená",K286,0)</f>
        <v>0</v>
      </c>
      <c r="BG286" s="203">
        <f>IF(O286="zákl. přenesená",K286,0)</f>
        <v>0</v>
      </c>
      <c r="BH286" s="203">
        <f>IF(O286="sníž. přenesená",K286,0)</f>
        <v>0</v>
      </c>
      <c r="BI286" s="203">
        <f>IF(O286="nulová",K286,0)</f>
        <v>0</v>
      </c>
      <c r="BJ286" s="18" t="s">
        <v>83</v>
      </c>
      <c r="BK286" s="203">
        <f>ROUND(P286*H286,2)</f>
        <v>0</v>
      </c>
      <c r="BL286" s="18" t="s">
        <v>157</v>
      </c>
      <c r="BM286" s="202" t="s">
        <v>280</v>
      </c>
    </row>
    <row r="287" spans="1:47" s="2" customFormat="1" ht="19.5">
      <c r="A287" s="35"/>
      <c r="B287" s="36"/>
      <c r="C287" s="37"/>
      <c r="D287" s="204" t="s">
        <v>159</v>
      </c>
      <c r="E287" s="37"/>
      <c r="F287" s="205" t="s">
        <v>279</v>
      </c>
      <c r="G287" s="37"/>
      <c r="H287" s="37"/>
      <c r="I287" s="206"/>
      <c r="J287" s="206"/>
      <c r="K287" s="37"/>
      <c r="L287" s="37"/>
      <c r="M287" s="40"/>
      <c r="N287" s="207"/>
      <c r="O287" s="208"/>
      <c r="P287" s="72"/>
      <c r="Q287" s="72"/>
      <c r="R287" s="72"/>
      <c r="S287" s="72"/>
      <c r="T287" s="72"/>
      <c r="U287" s="72"/>
      <c r="V287" s="72"/>
      <c r="W287" s="72"/>
      <c r="X287" s="73"/>
      <c r="Y287" s="35"/>
      <c r="Z287" s="35"/>
      <c r="AA287" s="35"/>
      <c r="AB287" s="35"/>
      <c r="AC287" s="35"/>
      <c r="AD287" s="35"/>
      <c r="AE287" s="35"/>
      <c r="AT287" s="18" t="s">
        <v>159</v>
      </c>
      <c r="AU287" s="18" t="s">
        <v>85</v>
      </c>
    </row>
    <row r="288" spans="2:51" s="13" customFormat="1" ht="11.25">
      <c r="B288" s="209"/>
      <c r="C288" s="210"/>
      <c r="D288" s="204" t="s">
        <v>160</v>
      </c>
      <c r="E288" s="211" t="s">
        <v>1</v>
      </c>
      <c r="F288" s="212" t="s">
        <v>281</v>
      </c>
      <c r="G288" s="210"/>
      <c r="H288" s="211" t="s">
        <v>1</v>
      </c>
      <c r="I288" s="213"/>
      <c r="J288" s="213"/>
      <c r="K288" s="210"/>
      <c r="L288" s="210"/>
      <c r="M288" s="214"/>
      <c r="N288" s="215"/>
      <c r="O288" s="216"/>
      <c r="P288" s="216"/>
      <c r="Q288" s="216"/>
      <c r="R288" s="216"/>
      <c r="S288" s="216"/>
      <c r="T288" s="216"/>
      <c r="U288" s="216"/>
      <c r="V288" s="216"/>
      <c r="W288" s="216"/>
      <c r="X288" s="217"/>
      <c r="AT288" s="218" t="s">
        <v>160</v>
      </c>
      <c r="AU288" s="218" t="s">
        <v>85</v>
      </c>
      <c r="AV288" s="13" t="s">
        <v>83</v>
      </c>
      <c r="AW288" s="13" t="s">
        <v>5</v>
      </c>
      <c r="AX288" s="13" t="s">
        <v>75</v>
      </c>
      <c r="AY288" s="218" t="s">
        <v>149</v>
      </c>
    </row>
    <row r="289" spans="2:51" s="13" customFormat="1" ht="11.25">
      <c r="B289" s="209"/>
      <c r="C289" s="210"/>
      <c r="D289" s="204" t="s">
        <v>160</v>
      </c>
      <c r="E289" s="211" t="s">
        <v>1</v>
      </c>
      <c r="F289" s="212" t="s">
        <v>282</v>
      </c>
      <c r="G289" s="210"/>
      <c r="H289" s="211" t="s">
        <v>1</v>
      </c>
      <c r="I289" s="213"/>
      <c r="J289" s="213"/>
      <c r="K289" s="210"/>
      <c r="L289" s="210"/>
      <c r="M289" s="214"/>
      <c r="N289" s="215"/>
      <c r="O289" s="216"/>
      <c r="P289" s="216"/>
      <c r="Q289" s="216"/>
      <c r="R289" s="216"/>
      <c r="S289" s="216"/>
      <c r="T289" s="216"/>
      <c r="U289" s="216"/>
      <c r="V289" s="216"/>
      <c r="W289" s="216"/>
      <c r="X289" s="217"/>
      <c r="AT289" s="218" t="s">
        <v>160</v>
      </c>
      <c r="AU289" s="218" t="s">
        <v>85</v>
      </c>
      <c r="AV289" s="13" t="s">
        <v>83</v>
      </c>
      <c r="AW289" s="13" t="s">
        <v>5</v>
      </c>
      <c r="AX289" s="13" t="s">
        <v>75</v>
      </c>
      <c r="AY289" s="218" t="s">
        <v>149</v>
      </c>
    </row>
    <row r="290" spans="2:51" s="14" customFormat="1" ht="11.25">
      <c r="B290" s="219"/>
      <c r="C290" s="220"/>
      <c r="D290" s="204" t="s">
        <v>160</v>
      </c>
      <c r="E290" s="221" t="s">
        <v>1</v>
      </c>
      <c r="F290" s="222" t="s">
        <v>283</v>
      </c>
      <c r="G290" s="220"/>
      <c r="H290" s="223">
        <v>3.7</v>
      </c>
      <c r="I290" s="224"/>
      <c r="J290" s="224"/>
      <c r="K290" s="220"/>
      <c r="L290" s="220"/>
      <c r="M290" s="225"/>
      <c r="N290" s="226"/>
      <c r="O290" s="227"/>
      <c r="P290" s="227"/>
      <c r="Q290" s="227"/>
      <c r="R290" s="227"/>
      <c r="S290" s="227"/>
      <c r="T290" s="227"/>
      <c r="U290" s="227"/>
      <c r="V290" s="227"/>
      <c r="W290" s="227"/>
      <c r="X290" s="228"/>
      <c r="AT290" s="229" t="s">
        <v>160</v>
      </c>
      <c r="AU290" s="229" t="s">
        <v>85</v>
      </c>
      <c r="AV290" s="14" t="s">
        <v>85</v>
      </c>
      <c r="AW290" s="14" t="s">
        <v>5</v>
      </c>
      <c r="AX290" s="14" t="s">
        <v>75</v>
      </c>
      <c r="AY290" s="229" t="s">
        <v>149</v>
      </c>
    </row>
    <row r="291" spans="2:51" s="13" customFormat="1" ht="11.25">
      <c r="B291" s="209"/>
      <c r="C291" s="210"/>
      <c r="D291" s="204" t="s">
        <v>160</v>
      </c>
      <c r="E291" s="211" t="s">
        <v>1</v>
      </c>
      <c r="F291" s="212" t="s">
        <v>284</v>
      </c>
      <c r="G291" s="210"/>
      <c r="H291" s="211" t="s">
        <v>1</v>
      </c>
      <c r="I291" s="213"/>
      <c r="J291" s="213"/>
      <c r="K291" s="210"/>
      <c r="L291" s="210"/>
      <c r="M291" s="214"/>
      <c r="N291" s="215"/>
      <c r="O291" s="216"/>
      <c r="P291" s="216"/>
      <c r="Q291" s="216"/>
      <c r="R291" s="216"/>
      <c r="S291" s="216"/>
      <c r="T291" s="216"/>
      <c r="U291" s="216"/>
      <c r="V291" s="216"/>
      <c r="W291" s="216"/>
      <c r="X291" s="217"/>
      <c r="AT291" s="218" t="s">
        <v>160</v>
      </c>
      <c r="AU291" s="218" t="s">
        <v>85</v>
      </c>
      <c r="AV291" s="13" t="s">
        <v>83</v>
      </c>
      <c r="AW291" s="13" t="s">
        <v>5</v>
      </c>
      <c r="AX291" s="13" t="s">
        <v>75</v>
      </c>
      <c r="AY291" s="218" t="s">
        <v>149</v>
      </c>
    </row>
    <row r="292" spans="2:51" s="14" customFormat="1" ht="11.25">
      <c r="B292" s="219"/>
      <c r="C292" s="220"/>
      <c r="D292" s="204" t="s">
        <v>160</v>
      </c>
      <c r="E292" s="221" t="s">
        <v>1</v>
      </c>
      <c r="F292" s="222" t="s">
        <v>283</v>
      </c>
      <c r="G292" s="220"/>
      <c r="H292" s="223">
        <v>3.7</v>
      </c>
      <c r="I292" s="224"/>
      <c r="J292" s="224"/>
      <c r="K292" s="220"/>
      <c r="L292" s="220"/>
      <c r="M292" s="225"/>
      <c r="N292" s="226"/>
      <c r="O292" s="227"/>
      <c r="P292" s="227"/>
      <c r="Q292" s="227"/>
      <c r="R292" s="227"/>
      <c r="S292" s="227"/>
      <c r="T292" s="227"/>
      <c r="U292" s="227"/>
      <c r="V292" s="227"/>
      <c r="W292" s="227"/>
      <c r="X292" s="228"/>
      <c r="AT292" s="229" t="s">
        <v>160</v>
      </c>
      <c r="AU292" s="229" t="s">
        <v>85</v>
      </c>
      <c r="AV292" s="14" t="s">
        <v>85</v>
      </c>
      <c r="AW292" s="14" t="s">
        <v>5</v>
      </c>
      <c r="AX292" s="14" t="s">
        <v>75</v>
      </c>
      <c r="AY292" s="229" t="s">
        <v>149</v>
      </c>
    </row>
    <row r="293" spans="2:51" s="13" customFormat="1" ht="11.25">
      <c r="B293" s="209"/>
      <c r="C293" s="210"/>
      <c r="D293" s="204" t="s">
        <v>160</v>
      </c>
      <c r="E293" s="211" t="s">
        <v>1</v>
      </c>
      <c r="F293" s="212" t="s">
        <v>285</v>
      </c>
      <c r="G293" s="210"/>
      <c r="H293" s="211" t="s">
        <v>1</v>
      </c>
      <c r="I293" s="213"/>
      <c r="J293" s="213"/>
      <c r="K293" s="210"/>
      <c r="L293" s="210"/>
      <c r="M293" s="214"/>
      <c r="N293" s="215"/>
      <c r="O293" s="216"/>
      <c r="P293" s="216"/>
      <c r="Q293" s="216"/>
      <c r="R293" s="216"/>
      <c r="S293" s="216"/>
      <c r="T293" s="216"/>
      <c r="U293" s="216"/>
      <c r="V293" s="216"/>
      <c r="W293" s="216"/>
      <c r="X293" s="217"/>
      <c r="AT293" s="218" t="s">
        <v>160</v>
      </c>
      <c r="AU293" s="218" t="s">
        <v>85</v>
      </c>
      <c r="AV293" s="13" t="s">
        <v>83</v>
      </c>
      <c r="AW293" s="13" t="s">
        <v>5</v>
      </c>
      <c r="AX293" s="13" t="s">
        <v>75</v>
      </c>
      <c r="AY293" s="218" t="s">
        <v>149</v>
      </c>
    </row>
    <row r="294" spans="2:51" s="13" customFormat="1" ht="11.25">
      <c r="B294" s="209"/>
      <c r="C294" s="210"/>
      <c r="D294" s="204" t="s">
        <v>160</v>
      </c>
      <c r="E294" s="211" t="s">
        <v>1</v>
      </c>
      <c r="F294" s="212" t="s">
        <v>286</v>
      </c>
      <c r="G294" s="210"/>
      <c r="H294" s="211" t="s">
        <v>1</v>
      </c>
      <c r="I294" s="213"/>
      <c r="J294" s="213"/>
      <c r="K294" s="210"/>
      <c r="L294" s="210"/>
      <c r="M294" s="214"/>
      <c r="N294" s="215"/>
      <c r="O294" s="216"/>
      <c r="P294" s="216"/>
      <c r="Q294" s="216"/>
      <c r="R294" s="216"/>
      <c r="S294" s="216"/>
      <c r="T294" s="216"/>
      <c r="U294" s="216"/>
      <c r="V294" s="216"/>
      <c r="W294" s="216"/>
      <c r="X294" s="217"/>
      <c r="AT294" s="218" t="s">
        <v>160</v>
      </c>
      <c r="AU294" s="218" t="s">
        <v>85</v>
      </c>
      <c r="AV294" s="13" t="s">
        <v>83</v>
      </c>
      <c r="AW294" s="13" t="s">
        <v>5</v>
      </c>
      <c r="AX294" s="13" t="s">
        <v>75</v>
      </c>
      <c r="AY294" s="218" t="s">
        <v>149</v>
      </c>
    </row>
    <row r="295" spans="2:51" s="14" customFormat="1" ht="11.25">
      <c r="B295" s="219"/>
      <c r="C295" s="220"/>
      <c r="D295" s="204" t="s">
        <v>160</v>
      </c>
      <c r="E295" s="221" t="s">
        <v>1</v>
      </c>
      <c r="F295" s="222" t="s">
        <v>287</v>
      </c>
      <c r="G295" s="220"/>
      <c r="H295" s="223">
        <v>3.9</v>
      </c>
      <c r="I295" s="224"/>
      <c r="J295" s="224"/>
      <c r="K295" s="220"/>
      <c r="L295" s="220"/>
      <c r="M295" s="225"/>
      <c r="N295" s="226"/>
      <c r="O295" s="227"/>
      <c r="P295" s="227"/>
      <c r="Q295" s="227"/>
      <c r="R295" s="227"/>
      <c r="S295" s="227"/>
      <c r="T295" s="227"/>
      <c r="U295" s="227"/>
      <c r="V295" s="227"/>
      <c r="W295" s="227"/>
      <c r="X295" s="228"/>
      <c r="AT295" s="229" t="s">
        <v>160</v>
      </c>
      <c r="AU295" s="229" t="s">
        <v>85</v>
      </c>
      <c r="AV295" s="14" t="s">
        <v>85</v>
      </c>
      <c r="AW295" s="14" t="s">
        <v>5</v>
      </c>
      <c r="AX295" s="14" t="s">
        <v>75</v>
      </c>
      <c r="AY295" s="229" t="s">
        <v>149</v>
      </c>
    </row>
    <row r="296" spans="2:51" s="13" customFormat="1" ht="11.25">
      <c r="B296" s="209"/>
      <c r="C296" s="210"/>
      <c r="D296" s="204" t="s">
        <v>160</v>
      </c>
      <c r="E296" s="211" t="s">
        <v>1</v>
      </c>
      <c r="F296" s="212" t="s">
        <v>288</v>
      </c>
      <c r="G296" s="210"/>
      <c r="H296" s="211" t="s">
        <v>1</v>
      </c>
      <c r="I296" s="213"/>
      <c r="J296" s="213"/>
      <c r="K296" s="210"/>
      <c r="L296" s="210"/>
      <c r="M296" s="214"/>
      <c r="N296" s="215"/>
      <c r="O296" s="216"/>
      <c r="P296" s="216"/>
      <c r="Q296" s="216"/>
      <c r="R296" s="216"/>
      <c r="S296" s="216"/>
      <c r="T296" s="216"/>
      <c r="U296" s="216"/>
      <c r="V296" s="216"/>
      <c r="W296" s="216"/>
      <c r="X296" s="217"/>
      <c r="AT296" s="218" t="s">
        <v>160</v>
      </c>
      <c r="AU296" s="218" t="s">
        <v>85</v>
      </c>
      <c r="AV296" s="13" t="s">
        <v>83</v>
      </c>
      <c r="AW296" s="13" t="s">
        <v>5</v>
      </c>
      <c r="AX296" s="13" t="s">
        <v>75</v>
      </c>
      <c r="AY296" s="218" t="s">
        <v>149</v>
      </c>
    </row>
    <row r="297" spans="2:51" s="14" customFormat="1" ht="11.25">
      <c r="B297" s="219"/>
      <c r="C297" s="220"/>
      <c r="D297" s="204" t="s">
        <v>160</v>
      </c>
      <c r="E297" s="221" t="s">
        <v>1</v>
      </c>
      <c r="F297" s="222" t="s">
        <v>289</v>
      </c>
      <c r="G297" s="220"/>
      <c r="H297" s="223">
        <v>3.3</v>
      </c>
      <c r="I297" s="224"/>
      <c r="J297" s="224"/>
      <c r="K297" s="220"/>
      <c r="L297" s="220"/>
      <c r="M297" s="225"/>
      <c r="N297" s="226"/>
      <c r="O297" s="227"/>
      <c r="P297" s="227"/>
      <c r="Q297" s="227"/>
      <c r="R297" s="227"/>
      <c r="S297" s="227"/>
      <c r="T297" s="227"/>
      <c r="U297" s="227"/>
      <c r="V297" s="227"/>
      <c r="W297" s="227"/>
      <c r="X297" s="228"/>
      <c r="AT297" s="229" t="s">
        <v>160</v>
      </c>
      <c r="AU297" s="229" t="s">
        <v>85</v>
      </c>
      <c r="AV297" s="14" t="s">
        <v>85</v>
      </c>
      <c r="AW297" s="14" t="s">
        <v>5</v>
      </c>
      <c r="AX297" s="14" t="s">
        <v>75</v>
      </c>
      <c r="AY297" s="229" t="s">
        <v>149</v>
      </c>
    </row>
    <row r="298" spans="2:51" s="15" customFormat="1" ht="11.25">
      <c r="B298" s="230"/>
      <c r="C298" s="231"/>
      <c r="D298" s="204" t="s">
        <v>160</v>
      </c>
      <c r="E298" s="232" t="s">
        <v>1</v>
      </c>
      <c r="F298" s="233" t="s">
        <v>174</v>
      </c>
      <c r="G298" s="231"/>
      <c r="H298" s="234">
        <v>14.600000000000001</v>
      </c>
      <c r="I298" s="235"/>
      <c r="J298" s="235"/>
      <c r="K298" s="231"/>
      <c r="L298" s="231"/>
      <c r="M298" s="236"/>
      <c r="N298" s="237"/>
      <c r="O298" s="238"/>
      <c r="P298" s="238"/>
      <c r="Q298" s="238"/>
      <c r="R298" s="238"/>
      <c r="S298" s="238"/>
      <c r="T298" s="238"/>
      <c r="U298" s="238"/>
      <c r="V298" s="238"/>
      <c r="W298" s="238"/>
      <c r="X298" s="239"/>
      <c r="AT298" s="240" t="s">
        <v>160</v>
      </c>
      <c r="AU298" s="240" t="s">
        <v>85</v>
      </c>
      <c r="AV298" s="15" t="s">
        <v>157</v>
      </c>
      <c r="AW298" s="15" t="s">
        <v>5</v>
      </c>
      <c r="AX298" s="15" t="s">
        <v>83</v>
      </c>
      <c r="AY298" s="240" t="s">
        <v>149</v>
      </c>
    </row>
    <row r="299" spans="1:65" s="2" customFormat="1" ht="33" customHeight="1">
      <c r="A299" s="35"/>
      <c r="B299" s="36"/>
      <c r="C299" s="190" t="s">
        <v>290</v>
      </c>
      <c r="D299" s="190" t="s">
        <v>152</v>
      </c>
      <c r="E299" s="191" t="s">
        <v>291</v>
      </c>
      <c r="F299" s="192" t="s">
        <v>292</v>
      </c>
      <c r="G299" s="193" t="s">
        <v>293</v>
      </c>
      <c r="H299" s="194">
        <v>1.298</v>
      </c>
      <c r="I299" s="195"/>
      <c r="J299" s="195"/>
      <c r="K299" s="196">
        <f>ROUND(P299*H299,2)</f>
        <v>0</v>
      </c>
      <c r="L299" s="192" t="s">
        <v>156</v>
      </c>
      <c r="M299" s="40"/>
      <c r="N299" s="197" t="s">
        <v>1</v>
      </c>
      <c r="O299" s="198" t="s">
        <v>38</v>
      </c>
      <c r="P299" s="199">
        <f>I299+J299</f>
        <v>0</v>
      </c>
      <c r="Q299" s="199">
        <f>ROUND(I299*H299,2)</f>
        <v>0</v>
      </c>
      <c r="R299" s="199">
        <f>ROUND(J299*H299,2)</f>
        <v>0</v>
      </c>
      <c r="S299" s="72"/>
      <c r="T299" s="200">
        <f>S299*H299</f>
        <v>0</v>
      </c>
      <c r="U299" s="200">
        <v>0</v>
      </c>
      <c r="V299" s="200">
        <f>U299*H299</f>
        <v>0</v>
      </c>
      <c r="W299" s="200">
        <v>0</v>
      </c>
      <c r="X299" s="201">
        <f>W299*H299</f>
        <v>0</v>
      </c>
      <c r="Y299" s="35"/>
      <c r="Z299" s="35"/>
      <c r="AA299" s="35"/>
      <c r="AB299" s="35"/>
      <c r="AC299" s="35"/>
      <c r="AD299" s="35"/>
      <c r="AE299" s="35"/>
      <c r="AR299" s="202" t="s">
        <v>157</v>
      </c>
      <c r="AT299" s="202" t="s">
        <v>152</v>
      </c>
      <c r="AU299" s="202" t="s">
        <v>85</v>
      </c>
      <c r="AY299" s="18" t="s">
        <v>149</v>
      </c>
      <c r="BE299" s="203">
        <f>IF(O299="základní",K299,0)</f>
        <v>0</v>
      </c>
      <c r="BF299" s="203">
        <f>IF(O299="snížená",K299,0)</f>
        <v>0</v>
      </c>
      <c r="BG299" s="203">
        <f>IF(O299="zákl. přenesená",K299,0)</f>
        <v>0</v>
      </c>
      <c r="BH299" s="203">
        <f>IF(O299="sníž. přenesená",K299,0)</f>
        <v>0</v>
      </c>
      <c r="BI299" s="203">
        <f>IF(O299="nulová",K299,0)</f>
        <v>0</v>
      </c>
      <c r="BJ299" s="18" t="s">
        <v>83</v>
      </c>
      <c r="BK299" s="203">
        <f>ROUND(P299*H299,2)</f>
        <v>0</v>
      </c>
      <c r="BL299" s="18" t="s">
        <v>157</v>
      </c>
      <c r="BM299" s="202" t="s">
        <v>294</v>
      </c>
    </row>
    <row r="300" spans="1:47" s="2" customFormat="1" ht="19.5">
      <c r="A300" s="35"/>
      <c r="B300" s="36"/>
      <c r="C300" s="37"/>
      <c r="D300" s="204" t="s">
        <v>159</v>
      </c>
      <c r="E300" s="37"/>
      <c r="F300" s="205" t="s">
        <v>292</v>
      </c>
      <c r="G300" s="37"/>
      <c r="H300" s="37"/>
      <c r="I300" s="206"/>
      <c r="J300" s="206"/>
      <c r="K300" s="37"/>
      <c r="L300" s="37"/>
      <c r="M300" s="40"/>
      <c r="N300" s="207"/>
      <c r="O300" s="208"/>
      <c r="P300" s="72"/>
      <c r="Q300" s="72"/>
      <c r="R300" s="72"/>
      <c r="S300" s="72"/>
      <c r="T300" s="72"/>
      <c r="U300" s="72"/>
      <c r="V300" s="72"/>
      <c r="W300" s="72"/>
      <c r="X300" s="73"/>
      <c r="Y300" s="35"/>
      <c r="Z300" s="35"/>
      <c r="AA300" s="35"/>
      <c r="AB300" s="35"/>
      <c r="AC300" s="35"/>
      <c r="AD300" s="35"/>
      <c r="AE300" s="35"/>
      <c r="AT300" s="18" t="s">
        <v>159</v>
      </c>
      <c r="AU300" s="18" t="s">
        <v>85</v>
      </c>
    </row>
    <row r="301" spans="2:51" s="13" customFormat="1" ht="11.25">
      <c r="B301" s="209"/>
      <c r="C301" s="210"/>
      <c r="D301" s="204" t="s">
        <v>160</v>
      </c>
      <c r="E301" s="211" t="s">
        <v>1</v>
      </c>
      <c r="F301" s="212" t="s">
        <v>295</v>
      </c>
      <c r="G301" s="210"/>
      <c r="H301" s="211" t="s">
        <v>1</v>
      </c>
      <c r="I301" s="213"/>
      <c r="J301" s="213"/>
      <c r="K301" s="210"/>
      <c r="L301" s="210"/>
      <c r="M301" s="214"/>
      <c r="N301" s="215"/>
      <c r="O301" s="216"/>
      <c r="P301" s="216"/>
      <c r="Q301" s="216"/>
      <c r="R301" s="216"/>
      <c r="S301" s="216"/>
      <c r="T301" s="216"/>
      <c r="U301" s="216"/>
      <c r="V301" s="216"/>
      <c r="W301" s="216"/>
      <c r="X301" s="217"/>
      <c r="AT301" s="218" t="s">
        <v>160</v>
      </c>
      <c r="AU301" s="218" t="s">
        <v>85</v>
      </c>
      <c r="AV301" s="13" t="s">
        <v>83</v>
      </c>
      <c r="AW301" s="13" t="s">
        <v>5</v>
      </c>
      <c r="AX301" s="13" t="s">
        <v>75</v>
      </c>
      <c r="AY301" s="218" t="s">
        <v>149</v>
      </c>
    </row>
    <row r="302" spans="2:51" s="14" customFormat="1" ht="11.25">
      <c r="B302" s="219"/>
      <c r="C302" s="220"/>
      <c r="D302" s="204" t="s">
        <v>160</v>
      </c>
      <c r="E302" s="221" t="s">
        <v>1</v>
      </c>
      <c r="F302" s="222" t="s">
        <v>296</v>
      </c>
      <c r="G302" s="220"/>
      <c r="H302" s="223">
        <v>1.298</v>
      </c>
      <c r="I302" s="224"/>
      <c r="J302" s="224"/>
      <c r="K302" s="220"/>
      <c r="L302" s="220"/>
      <c r="M302" s="225"/>
      <c r="N302" s="226"/>
      <c r="O302" s="227"/>
      <c r="P302" s="227"/>
      <c r="Q302" s="227"/>
      <c r="R302" s="227"/>
      <c r="S302" s="227"/>
      <c r="T302" s="227"/>
      <c r="U302" s="227"/>
      <c r="V302" s="227"/>
      <c r="W302" s="227"/>
      <c r="X302" s="228"/>
      <c r="AT302" s="229" t="s">
        <v>160</v>
      </c>
      <c r="AU302" s="229" t="s">
        <v>85</v>
      </c>
      <c r="AV302" s="14" t="s">
        <v>85</v>
      </c>
      <c r="AW302" s="14" t="s">
        <v>5</v>
      </c>
      <c r="AX302" s="14" t="s">
        <v>75</v>
      </c>
      <c r="AY302" s="229" t="s">
        <v>149</v>
      </c>
    </row>
    <row r="303" spans="2:51" s="15" customFormat="1" ht="11.25">
      <c r="B303" s="230"/>
      <c r="C303" s="231"/>
      <c r="D303" s="204" t="s">
        <v>160</v>
      </c>
      <c r="E303" s="232" t="s">
        <v>1</v>
      </c>
      <c r="F303" s="233" t="s">
        <v>174</v>
      </c>
      <c r="G303" s="231"/>
      <c r="H303" s="234">
        <v>1.298</v>
      </c>
      <c r="I303" s="235"/>
      <c r="J303" s="235"/>
      <c r="K303" s="231"/>
      <c r="L303" s="231"/>
      <c r="M303" s="236"/>
      <c r="N303" s="237"/>
      <c r="O303" s="238"/>
      <c r="P303" s="238"/>
      <c r="Q303" s="238"/>
      <c r="R303" s="238"/>
      <c r="S303" s="238"/>
      <c r="T303" s="238"/>
      <c r="U303" s="238"/>
      <c r="V303" s="238"/>
      <c r="W303" s="238"/>
      <c r="X303" s="239"/>
      <c r="AT303" s="240" t="s">
        <v>160</v>
      </c>
      <c r="AU303" s="240" t="s">
        <v>85</v>
      </c>
      <c r="AV303" s="15" t="s">
        <v>157</v>
      </c>
      <c r="AW303" s="15" t="s">
        <v>5</v>
      </c>
      <c r="AX303" s="15" t="s">
        <v>83</v>
      </c>
      <c r="AY303" s="240" t="s">
        <v>149</v>
      </c>
    </row>
    <row r="304" spans="1:65" s="2" customFormat="1" ht="33" customHeight="1">
      <c r="A304" s="35"/>
      <c r="B304" s="36"/>
      <c r="C304" s="190" t="s">
        <v>297</v>
      </c>
      <c r="D304" s="190" t="s">
        <v>152</v>
      </c>
      <c r="E304" s="191" t="s">
        <v>298</v>
      </c>
      <c r="F304" s="192" t="s">
        <v>299</v>
      </c>
      <c r="G304" s="193" t="s">
        <v>293</v>
      </c>
      <c r="H304" s="194">
        <v>3.114</v>
      </c>
      <c r="I304" s="195"/>
      <c r="J304" s="195"/>
      <c r="K304" s="196">
        <f>ROUND(P304*H304,2)</f>
        <v>0</v>
      </c>
      <c r="L304" s="192" t="s">
        <v>156</v>
      </c>
      <c r="M304" s="40"/>
      <c r="N304" s="197" t="s">
        <v>1</v>
      </c>
      <c r="O304" s="198" t="s">
        <v>38</v>
      </c>
      <c r="P304" s="199">
        <f>I304+J304</f>
        <v>0</v>
      </c>
      <c r="Q304" s="199">
        <f>ROUND(I304*H304,2)</f>
        <v>0</v>
      </c>
      <c r="R304" s="199">
        <f>ROUND(J304*H304,2)</f>
        <v>0</v>
      </c>
      <c r="S304" s="72"/>
      <c r="T304" s="200">
        <f>S304*H304</f>
        <v>0</v>
      </c>
      <c r="U304" s="200">
        <v>0</v>
      </c>
      <c r="V304" s="200">
        <f>U304*H304</f>
        <v>0</v>
      </c>
      <c r="W304" s="200">
        <v>0</v>
      </c>
      <c r="X304" s="201">
        <f>W304*H304</f>
        <v>0</v>
      </c>
      <c r="Y304" s="35"/>
      <c r="Z304" s="35"/>
      <c r="AA304" s="35"/>
      <c r="AB304" s="35"/>
      <c r="AC304" s="35"/>
      <c r="AD304" s="35"/>
      <c r="AE304" s="35"/>
      <c r="AR304" s="202" t="s">
        <v>157</v>
      </c>
      <c r="AT304" s="202" t="s">
        <v>152</v>
      </c>
      <c r="AU304" s="202" t="s">
        <v>85</v>
      </c>
      <c r="AY304" s="18" t="s">
        <v>149</v>
      </c>
      <c r="BE304" s="203">
        <f>IF(O304="základní",K304,0)</f>
        <v>0</v>
      </c>
      <c r="BF304" s="203">
        <f>IF(O304="snížená",K304,0)</f>
        <v>0</v>
      </c>
      <c r="BG304" s="203">
        <f>IF(O304="zákl. přenesená",K304,0)</f>
        <v>0</v>
      </c>
      <c r="BH304" s="203">
        <f>IF(O304="sníž. přenesená",K304,0)</f>
        <v>0</v>
      </c>
      <c r="BI304" s="203">
        <f>IF(O304="nulová",K304,0)</f>
        <v>0</v>
      </c>
      <c r="BJ304" s="18" t="s">
        <v>83</v>
      </c>
      <c r="BK304" s="203">
        <f>ROUND(P304*H304,2)</f>
        <v>0</v>
      </c>
      <c r="BL304" s="18" t="s">
        <v>157</v>
      </c>
      <c r="BM304" s="202" t="s">
        <v>300</v>
      </c>
    </row>
    <row r="305" spans="1:47" s="2" customFormat="1" ht="19.5">
      <c r="A305" s="35"/>
      <c r="B305" s="36"/>
      <c r="C305" s="37"/>
      <c r="D305" s="204" t="s">
        <v>159</v>
      </c>
      <c r="E305" s="37"/>
      <c r="F305" s="205" t="s">
        <v>299</v>
      </c>
      <c r="G305" s="37"/>
      <c r="H305" s="37"/>
      <c r="I305" s="206"/>
      <c r="J305" s="206"/>
      <c r="K305" s="37"/>
      <c r="L305" s="37"/>
      <c r="M305" s="40"/>
      <c r="N305" s="207"/>
      <c r="O305" s="208"/>
      <c r="P305" s="72"/>
      <c r="Q305" s="72"/>
      <c r="R305" s="72"/>
      <c r="S305" s="72"/>
      <c r="T305" s="72"/>
      <c r="U305" s="72"/>
      <c r="V305" s="72"/>
      <c r="W305" s="72"/>
      <c r="X305" s="73"/>
      <c r="Y305" s="35"/>
      <c r="Z305" s="35"/>
      <c r="AA305" s="35"/>
      <c r="AB305" s="35"/>
      <c r="AC305" s="35"/>
      <c r="AD305" s="35"/>
      <c r="AE305" s="35"/>
      <c r="AT305" s="18" t="s">
        <v>159</v>
      </c>
      <c r="AU305" s="18" t="s">
        <v>85</v>
      </c>
    </row>
    <row r="306" spans="2:51" s="13" customFormat="1" ht="11.25">
      <c r="B306" s="209"/>
      <c r="C306" s="210"/>
      <c r="D306" s="204" t="s">
        <v>160</v>
      </c>
      <c r="E306" s="211" t="s">
        <v>1</v>
      </c>
      <c r="F306" s="212" t="s">
        <v>295</v>
      </c>
      <c r="G306" s="210"/>
      <c r="H306" s="211" t="s">
        <v>1</v>
      </c>
      <c r="I306" s="213"/>
      <c r="J306" s="213"/>
      <c r="K306" s="210"/>
      <c r="L306" s="210"/>
      <c r="M306" s="214"/>
      <c r="N306" s="215"/>
      <c r="O306" s="216"/>
      <c r="P306" s="216"/>
      <c r="Q306" s="216"/>
      <c r="R306" s="216"/>
      <c r="S306" s="216"/>
      <c r="T306" s="216"/>
      <c r="U306" s="216"/>
      <c r="V306" s="216"/>
      <c r="W306" s="216"/>
      <c r="X306" s="217"/>
      <c r="AT306" s="218" t="s">
        <v>160</v>
      </c>
      <c r="AU306" s="218" t="s">
        <v>85</v>
      </c>
      <c r="AV306" s="13" t="s">
        <v>83</v>
      </c>
      <c r="AW306" s="13" t="s">
        <v>5</v>
      </c>
      <c r="AX306" s="13" t="s">
        <v>75</v>
      </c>
      <c r="AY306" s="218" t="s">
        <v>149</v>
      </c>
    </row>
    <row r="307" spans="2:51" s="14" customFormat="1" ht="11.25">
      <c r="B307" s="219"/>
      <c r="C307" s="220"/>
      <c r="D307" s="204" t="s">
        <v>160</v>
      </c>
      <c r="E307" s="221" t="s">
        <v>1</v>
      </c>
      <c r="F307" s="222" t="s">
        <v>301</v>
      </c>
      <c r="G307" s="220"/>
      <c r="H307" s="223">
        <v>3.114</v>
      </c>
      <c r="I307" s="224"/>
      <c r="J307" s="224"/>
      <c r="K307" s="220"/>
      <c r="L307" s="220"/>
      <c r="M307" s="225"/>
      <c r="N307" s="226"/>
      <c r="O307" s="227"/>
      <c r="P307" s="227"/>
      <c r="Q307" s="227"/>
      <c r="R307" s="227"/>
      <c r="S307" s="227"/>
      <c r="T307" s="227"/>
      <c r="U307" s="227"/>
      <c r="V307" s="227"/>
      <c r="W307" s="227"/>
      <c r="X307" s="228"/>
      <c r="AT307" s="229" t="s">
        <v>160</v>
      </c>
      <c r="AU307" s="229" t="s">
        <v>85</v>
      </c>
      <c r="AV307" s="14" t="s">
        <v>85</v>
      </c>
      <c r="AW307" s="14" t="s">
        <v>5</v>
      </c>
      <c r="AX307" s="14" t="s">
        <v>75</v>
      </c>
      <c r="AY307" s="229" t="s">
        <v>149</v>
      </c>
    </row>
    <row r="308" spans="2:51" s="15" customFormat="1" ht="11.25">
      <c r="B308" s="230"/>
      <c r="C308" s="231"/>
      <c r="D308" s="204" t="s">
        <v>160</v>
      </c>
      <c r="E308" s="232" t="s">
        <v>1</v>
      </c>
      <c r="F308" s="233" t="s">
        <v>174</v>
      </c>
      <c r="G308" s="231"/>
      <c r="H308" s="234">
        <v>3.114</v>
      </c>
      <c r="I308" s="235"/>
      <c r="J308" s="235"/>
      <c r="K308" s="231"/>
      <c r="L308" s="231"/>
      <c r="M308" s="236"/>
      <c r="N308" s="237"/>
      <c r="O308" s="238"/>
      <c r="P308" s="238"/>
      <c r="Q308" s="238"/>
      <c r="R308" s="238"/>
      <c r="S308" s="238"/>
      <c r="T308" s="238"/>
      <c r="U308" s="238"/>
      <c r="V308" s="238"/>
      <c r="W308" s="238"/>
      <c r="X308" s="239"/>
      <c r="AT308" s="240" t="s">
        <v>160</v>
      </c>
      <c r="AU308" s="240" t="s">
        <v>85</v>
      </c>
      <c r="AV308" s="15" t="s">
        <v>157</v>
      </c>
      <c r="AW308" s="15" t="s">
        <v>5</v>
      </c>
      <c r="AX308" s="15" t="s">
        <v>83</v>
      </c>
      <c r="AY308" s="240" t="s">
        <v>149</v>
      </c>
    </row>
    <row r="309" spans="1:65" s="2" customFormat="1" ht="24">
      <c r="A309" s="35"/>
      <c r="B309" s="36"/>
      <c r="C309" s="190" t="s">
        <v>302</v>
      </c>
      <c r="D309" s="190" t="s">
        <v>152</v>
      </c>
      <c r="E309" s="191" t="s">
        <v>303</v>
      </c>
      <c r="F309" s="192" t="s">
        <v>304</v>
      </c>
      <c r="G309" s="193" t="s">
        <v>305</v>
      </c>
      <c r="H309" s="194">
        <v>0.079</v>
      </c>
      <c r="I309" s="195"/>
      <c r="J309" s="195"/>
      <c r="K309" s="196">
        <f>ROUND(P309*H309,2)</f>
        <v>0</v>
      </c>
      <c r="L309" s="192" t="s">
        <v>156</v>
      </c>
      <c r="M309" s="40"/>
      <c r="N309" s="197" t="s">
        <v>1</v>
      </c>
      <c r="O309" s="198" t="s">
        <v>38</v>
      </c>
      <c r="P309" s="199">
        <f>I309+J309</f>
        <v>0</v>
      </c>
      <c r="Q309" s="199">
        <f>ROUND(I309*H309,2)</f>
        <v>0</v>
      </c>
      <c r="R309" s="199">
        <f>ROUND(J309*H309,2)</f>
        <v>0</v>
      </c>
      <c r="S309" s="72"/>
      <c r="T309" s="200">
        <f>S309*H309</f>
        <v>0</v>
      </c>
      <c r="U309" s="200">
        <v>0</v>
      </c>
      <c r="V309" s="200">
        <f>U309*H309</f>
        <v>0</v>
      </c>
      <c r="W309" s="200">
        <v>0</v>
      </c>
      <c r="X309" s="201">
        <f>W309*H309</f>
        <v>0</v>
      </c>
      <c r="Y309" s="35"/>
      <c r="Z309" s="35"/>
      <c r="AA309" s="35"/>
      <c r="AB309" s="35"/>
      <c r="AC309" s="35"/>
      <c r="AD309" s="35"/>
      <c r="AE309" s="35"/>
      <c r="AR309" s="202" t="s">
        <v>157</v>
      </c>
      <c r="AT309" s="202" t="s">
        <v>152</v>
      </c>
      <c r="AU309" s="202" t="s">
        <v>85</v>
      </c>
      <c r="AY309" s="18" t="s">
        <v>149</v>
      </c>
      <c r="BE309" s="203">
        <f>IF(O309="základní",K309,0)</f>
        <v>0</v>
      </c>
      <c r="BF309" s="203">
        <f>IF(O309="snížená",K309,0)</f>
        <v>0</v>
      </c>
      <c r="BG309" s="203">
        <f>IF(O309="zákl. přenesená",K309,0)</f>
        <v>0</v>
      </c>
      <c r="BH309" s="203">
        <f>IF(O309="sníž. přenesená",K309,0)</f>
        <v>0</v>
      </c>
      <c r="BI309" s="203">
        <f>IF(O309="nulová",K309,0)</f>
        <v>0</v>
      </c>
      <c r="BJ309" s="18" t="s">
        <v>83</v>
      </c>
      <c r="BK309" s="203">
        <f>ROUND(P309*H309,2)</f>
        <v>0</v>
      </c>
      <c r="BL309" s="18" t="s">
        <v>157</v>
      </c>
      <c r="BM309" s="202" t="s">
        <v>306</v>
      </c>
    </row>
    <row r="310" spans="1:47" s="2" customFormat="1" ht="11.25">
      <c r="A310" s="35"/>
      <c r="B310" s="36"/>
      <c r="C310" s="37"/>
      <c r="D310" s="204" t="s">
        <v>159</v>
      </c>
      <c r="E310" s="37"/>
      <c r="F310" s="205" t="s">
        <v>304</v>
      </c>
      <c r="G310" s="37"/>
      <c r="H310" s="37"/>
      <c r="I310" s="206"/>
      <c r="J310" s="206"/>
      <c r="K310" s="37"/>
      <c r="L310" s="37"/>
      <c r="M310" s="40"/>
      <c r="N310" s="207"/>
      <c r="O310" s="208"/>
      <c r="P310" s="72"/>
      <c r="Q310" s="72"/>
      <c r="R310" s="72"/>
      <c r="S310" s="72"/>
      <c r="T310" s="72"/>
      <c r="U310" s="72"/>
      <c r="V310" s="72"/>
      <c r="W310" s="72"/>
      <c r="X310" s="73"/>
      <c r="Y310" s="35"/>
      <c r="Z310" s="35"/>
      <c r="AA310" s="35"/>
      <c r="AB310" s="35"/>
      <c r="AC310" s="35"/>
      <c r="AD310" s="35"/>
      <c r="AE310" s="35"/>
      <c r="AT310" s="18" t="s">
        <v>159</v>
      </c>
      <c r="AU310" s="18" t="s">
        <v>85</v>
      </c>
    </row>
    <row r="311" spans="2:51" s="13" customFormat="1" ht="11.25">
      <c r="B311" s="209"/>
      <c r="C311" s="210"/>
      <c r="D311" s="204" t="s">
        <v>160</v>
      </c>
      <c r="E311" s="211" t="s">
        <v>1</v>
      </c>
      <c r="F311" s="212" t="s">
        <v>307</v>
      </c>
      <c r="G311" s="210"/>
      <c r="H311" s="211" t="s">
        <v>1</v>
      </c>
      <c r="I311" s="213"/>
      <c r="J311" s="213"/>
      <c r="K311" s="210"/>
      <c r="L311" s="210"/>
      <c r="M311" s="214"/>
      <c r="N311" s="215"/>
      <c r="O311" s="216"/>
      <c r="P311" s="216"/>
      <c r="Q311" s="216"/>
      <c r="R311" s="216"/>
      <c r="S311" s="216"/>
      <c r="T311" s="216"/>
      <c r="U311" s="216"/>
      <c r="V311" s="216"/>
      <c r="W311" s="216"/>
      <c r="X311" s="217"/>
      <c r="AT311" s="218" t="s">
        <v>160</v>
      </c>
      <c r="AU311" s="218" t="s">
        <v>85</v>
      </c>
      <c r="AV311" s="13" t="s">
        <v>83</v>
      </c>
      <c r="AW311" s="13" t="s">
        <v>5</v>
      </c>
      <c r="AX311" s="13" t="s">
        <v>75</v>
      </c>
      <c r="AY311" s="218" t="s">
        <v>149</v>
      </c>
    </row>
    <row r="312" spans="2:51" s="13" customFormat="1" ht="11.25">
      <c r="B312" s="209"/>
      <c r="C312" s="210"/>
      <c r="D312" s="204" t="s">
        <v>160</v>
      </c>
      <c r="E312" s="211" t="s">
        <v>1</v>
      </c>
      <c r="F312" s="212" t="s">
        <v>295</v>
      </c>
      <c r="G312" s="210"/>
      <c r="H312" s="211" t="s">
        <v>1</v>
      </c>
      <c r="I312" s="213"/>
      <c r="J312" s="213"/>
      <c r="K312" s="210"/>
      <c r="L312" s="210"/>
      <c r="M312" s="214"/>
      <c r="N312" s="215"/>
      <c r="O312" s="216"/>
      <c r="P312" s="216"/>
      <c r="Q312" s="216"/>
      <c r="R312" s="216"/>
      <c r="S312" s="216"/>
      <c r="T312" s="216"/>
      <c r="U312" s="216"/>
      <c r="V312" s="216"/>
      <c r="W312" s="216"/>
      <c r="X312" s="217"/>
      <c r="AT312" s="218" t="s">
        <v>160</v>
      </c>
      <c r="AU312" s="218" t="s">
        <v>85</v>
      </c>
      <c r="AV312" s="13" t="s">
        <v>83</v>
      </c>
      <c r="AW312" s="13" t="s">
        <v>5</v>
      </c>
      <c r="AX312" s="13" t="s">
        <v>75</v>
      </c>
      <c r="AY312" s="218" t="s">
        <v>149</v>
      </c>
    </row>
    <row r="313" spans="2:51" s="14" customFormat="1" ht="11.25">
      <c r="B313" s="219"/>
      <c r="C313" s="220"/>
      <c r="D313" s="204" t="s">
        <v>160</v>
      </c>
      <c r="E313" s="221" t="s">
        <v>1</v>
      </c>
      <c r="F313" s="222" t="s">
        <v>308</v>
      </c>
      <c r="G313" s="220"/>
      <c r="H313" s="223">
        <v>0.079</v>
      </c>
      <c r="I313" s="224"/>
      <c r="J313" s="224"/>
      <c r="K313" s="220"/>
      <c r="L313" s="220"/>
      <c r="M313" s="225"/>
      <c r="N313" s="226"/>
      <c r="O313" s="227"/>
      <c r="P313" s="227"/>
      <c r="Q313" s="227"/>
      <c r="R313" s="227"/>
      <c r="S313" s="227"/>
      <c r="T313" s="227"/>
      <c r="U313" s="227"/>
      <c r="V313" s="227"/>
      <c r="W313" s="227"/>
      <c r="X313" s="228"/>
      <c r="AT313" s="229" t="s">
        <v>160</v>
      </c>
      <c r="AU313" s="229" t="s">
        <v>85</v>
      </c>
      <c r="AV313" s="14" t="s">
        <v>85</v>
      </c>
      <c r="AW313" s="14" t="s">
        <v>5</v>
      </c>
      <c r="AX313" s="14" t="s">
        <v>75</v>
      </c>
      <c r="AY313" s="229" t="s">
        <v>149</v>
      </c>
    </row>
    <row r="314" spans="2:51" s="15" customFormat="1" ht="11.25">
      <c r="B314" s="230"/>
      <c r="C314" s="231"/>
      <c r="D314" s="204" t="s">
        <v>160</v>
      </c>
      <c r="E314" s="232" t="s">
        <v>1</v>
      </c>
      <c r="F314" s="233" t="s">
        <v>174</v>
      </c>
      <c r="G314" s="231"/>
      <c r="H314" s="234">
        <v>0.079</v>
      </c>
      <c r="I314" s="235"/>
      <c r="J314" s="235"/>
      <c r="K314" s="231"/>
      <c r="L314" s="231"/>
      <c r="M314" s="236"/>
      <c r="N314" s="237"/>
      <c r="O314" s="238"/>
      <c r="P314" s="238"/>
      <c r="Q314" s="238"/>
      <c r="R314" s="238"/>
      <c r="S314" s="238"/>
      <c r="T314" s="238"/>
      <c r="U314" s="238"/>
      <c r="V314" s="238"/>
      <c r="W314" s="238"/>
      <c r="X314" s="239"/>
      <c r="AT314" s="240" t="s">
        <v>160</v>
      </c>
      <c r="AU314" s="240" t="s">
        <v>85</v>
      </c>
      <c r="AV314" s="15" t="s">
        <v>157</v>
      </c>
      <c r="AW314" s="15" t="s">
        <v>5</v>
      </c>
      <c r="AX314" s="15" t="s">
        <v>83</v>
      </c>
      <c r="AY314" s="240" t="s">
        <v>149</v>
      </c>
    </row>
    <row r="315" spans="2:63" s="12" customFormat="1" ht="22.9" customHeight="1">
      <c r="B315" s="173"/>
      <c r="C315" s="174"/>
      <c r="D315" s="175" t="s">
        <v>74</v>
      </c>
      <c r="E315" s="188" t="s">
        <v>179</v>
      </c>
      <c r="F315" s="188" t="s">
        <v>309</v>
      </c>
      <c r="G315" s="174"/>
      <c r="H315" s="174"/>
      <c r="I315" s="177"/>
      <c r="J315" s="177"/>
      <c r="K315" s="189">
        <f>BK315</f>
        <v>0</v>
      </c>
      <c r="L315" s="174"/>
      <c r="M315" s="179"/>
      <c r="N315" s="180"/>
      <c r="O315" s="181"/>
      <c r="P315" s="181"/>
      <c r="Q315" s="182">
        <f>SUM(Q316:Q438)</f>
        <v>0</v>
      </c>
      <c r="R315" s="182">
        <f>SUM(R316:R438)</f>
        <v>0</v>
      </c>
      <c r="S315" s="181"/>
      <c r="T315" s="183">
        <f>SUM(T316:T438)</f>
        <v>0</v>
      </c>
      <c r="U315" s="181"/>
      <c r="V315" s="183">
        <f>SUM(V316:V438)</f>
        <v>0.00558</v>
      </c>
      <c r="W315" s="181"/>
      <c r="X315" s="184">
        <f>SUM(X316:X438)</f>
        <v>0.126</v>
      </c>
      <c r="AR315" s="185" t="s">
        <v>83</v>
      </c>
      <c r="AT315" s="186" t="s">
        <v>74</v>
      </c>
      <c r="AU315" s="186" t="s">
        <v>83</v>
      </c>
      <c r="AY315" s="185" t="s">
        <v>149</v>
      </c>
      <c r="BK315" s="187">
        <f>SUM(BK316:BK438)</f>
        <v>0</v>
      </c>
    </row>
    <row r="316" spans="1:65" s="2" customFormat="1" ht="44.25" customHeight="1">
      <c r="A316" s="35"/>
      <c r="B316" s="36"/>
      <c r="C316" s="190" t="s">
        <v>310</v>
      </c>
      <c r="D316" s="190" t="s">
        <v>152</v>
      </c>
      <c r="E316" s="191" t="s">
        <v>311</v>
      </c>
      <c r="F316" s="192" t="s">
        <v>312</v>
      </c>
      <c r="G316" s="193" t="s">
        <v>155</v>
      </c>
      <c r="H316" s="194">
        <v>113.307</v>
      </c>
      <c r="I316" s="195"/>
      <c r="J316" s="195"/>
      <c r="K316" s="196">
        <f>ROUND(P316*H316,2)</f>
        <v>0</v>
      </c>
      <c r="L316" s="192" t="s">
        <v>156</v>
      </c>
      <c r="M316" s="40"/>
      <c r="N316" s="197" t="s">
        <v>1</v>
      </c>
      <c r="O316" s="198" t="s">
        <v>38</v>
      </c>
      <c r="P316" s="199">
        <f>I316+J316</f>
        <v>0</v>
      </c>
      <c r="Q316" s="199">
        <f>ROUND(I316*H316,2)</f>
        <v>0</v>
      </c>
      <c r="R316" s="199">
        <f>ROUND(J316*H316,2)</f>
        <v>0</v>
      </c>
      <c r="S316" s="72"/>
      <c r="T316" s="200">
        <f>S316*H316</f>
        <v>0</v>
      </c>
      <c r="U316" s="200">
        <v>0</v>
      </c>
      <c r="V316" s="200">
        <f>U316*H316</f>
        <v>0</v>
      </c>
      <c r="W316" s="200">
        <v>0</v>
      </c>
      <c r="X316" s="201">
        <f>W316*H316</f>
        <v>0</v>
      </c>
      <c r="Y316" s="35"/>
      <c r="Z316" s="35"/>
      <c r="AA316" s="35"/>
      <c r="AB316" s="35"/>
      <c r="AC316" s="35"/>
      <c r="AD316" s="35"/>
      <c r="AE316" s="35"/>
      <c r="AR316" s="202" t="s">
        <v>157</v>
      </c>
      <c r="AT316" s="202" t="s">
        <v>152</v>
      </c>
      <c r="AU316" s="202" t="s">
        <v>85</v>
      </c>
      <c r="AY316" s="18" t="s">
        <v>149</v>
      </c>
      <c r="BE316" s="203">
        <f>IF(O316="základní",K316,0)</f>
        <v>0</v>
      </c>
      <c r="BF316" s="203">
        <f>IF(O316="snížená",K316,0)</f>
        <v>0</v>
      </c>
      <c r="BG316" s="203">
        <f>IF(O316="zákl. přenesená",K316,0)</f>
        <v>0</v>
      </c>
      <c r="BH316" s="203">
        <f>IF(O316="sníž. přenesená",K316,0)</f>
        <v>0</v>
      </c>
      <c r="BI316" s="203">
        <f>IF(O316="nulová",K316,0)</f>
        <v>0</v>
      </c>
      <c r="BJ316" s="18" t="s">
        <v>83</v>
      </c>
      <c r="BK316" s="203">
        <f>ROUND(P316*H316,2)</f>
        <v>0</v>
      </c>
      <c r="BL316" s="18" t="s">
        <v>157</v>
      </c>
      <c r="BM316" s="202" t="s">
        <v>313</v>
      </c>
    </row>
    <row r="317" spans="1:47" s="2" customFormat="1" ht="29.25">
      <c r="A317" s="35"/>
      <c r="B317" s="36"/>
      <c r="C317" s="37"/>
      <c r="D317" s="204" t="s">
        <v>159</v>
      </c>
      <c r="E317" s="37"/>
      <c r="F317" s="205" t="s">
        <v>312</v>
      </c>
      <c r="G317" s="37"/>
      <c r="H317" s="37"/>
      <c r="I317" s="206"/>
      <c r="J317" s="206"/>
      <c r="K317" s="37"/>
      <c r="L317" s="37"/>
      <c r="M317" s="40"/>
      <c r="N317" s="207"/>
      <c r="O317" s="208"/>
      <c r="P317" s="72"/>
      <c r="Q317" s="72"/>
      <c r="R317" s="72"/>
      <c r="S317" s="72"/>
      <c r="T317" s="72"/>
      <c r="U317" s="72"/>
      <c r="V317" s="72"/>
      <c r="W317" s="72"/>
      <c r="X317" s="73"/>
      <c r="Y317" s="35"/>
      <c r="Z317" s="35"/>
      <c r="AA317" s="35"/>
      <c r="AB317" s="35"/>
      <c r="AC317" s="35"/>
      <c r="AD317" s="35"/>
      <c r="AE317" s="35"/>
      <c r="AT317" s="18" t="s">
        <v>159</v>
      </c>
      <c r="AU317" s="18" t="s">
        <v>85</v>
      </c>
    </row>
    <row r="318" spans="2:51" s="13" customFormat="1" ht="11.25">
      <c r="B318" s="209"/>
      <c r="C318" s="210"/>
      <c r="D318" s="204" t="s">
        <v>160</v>
      </c>
      <c r="E318" s="211" t="s">
        <v>1</v>
      </c>
      <c r="F318" s="212" t="s">
        <v>161</v>
      </c>
      <c r="G318" s="210"/>
      <c r="H318" s="211" t="s">
        <v>1</v>
      </c>
      <c r="I318" s="213"/>
      <c r="J318" s="213"/>
      <c r="K318" s="210"/>
      <c r="L318" s="210"/>
      <c r="M318" s="214"/>
      <c r="N318" s="215"/>
      <c r="O318" s="216"/>
      <c r="P318" s="216"/>
      <c r="Q318" s="216"/>
      <c r="R318" s="216"/>
      <c r="S318" s="216"/>
      <c r="T318" s="216"/>
      <c r="U318" s="216"/>
      <c r="V318" s="216"/>
      <c r="W318" s="216"/>
      <c r="X318" s="217"/>
      <c r="AT318" s="218" t="s">
        <v>160</v>
      </c>
      <c r="AU318" s="218" t="s">
        <v>85</v>
      </c>
      <c r="AV318" s="13" t="s">
        <v>83</v>
      </c>
      <c r="AW318" s="13" t="s">
        <v>5</v>
      </c>
      <c r="AX318" s="13" t="s">
        <v>75</v>
      </c>
      <c r="AY318" s="218" t="s">
        <v>149</v>
      </c>
    </row>
    <row r="319" spans="2:51" s="14" customFormat="1" ht="11.25">
      <c r="B319" s="219"/>
      <c r="C319" s="220"/>
      <c r="D319" s="204" t="s">
        <v>160</v>
      </c>
      <c r="E319" s="221" t="s">
        <v>1</v>
      </c>
      <c r="F319" s="222" t="s">
        <v>314</v>
      </c>
      <c r="G319" s="220"/>
      <c r="H319" s="223">
        <v>7.017</v>
      </c>
      <c r="I319" s="224"/>
      <c r="J319" s="224"/>
      <c r="K319" s="220"/>
      <c r="L319" s="220"/>
      <c r="M319" s="225"/>
      <c r="N319" s="226"/>
      <c r="O319" s="227"/>
      <c r="P319" s="227"/>
      <c r="Q319" s="227"/>
      <c r="R319" s="227"/>
      <c r="S319" s="227"/>
      <c r="T319" s="227"/>
      <c r="U319" s="227"/>
      <c r="V319" s="227"/>
      <c r="W319" s="227"/>
      <c r="X319" s="228"/>
      <c r="AT319" s="229" t="s">
        <v>160</v>
      </c>
      <c r="AU319" s="229" t="s">
        <v>85</v>
      </c>
      <c r="AV319" s="14" t="s">
        <v>85</v>
      </c>
      <c r="AW319" s="14" t="s">
        <v>5</v>
      </c>
      <c r="AX319" s="14" t="s">
        <v>75</v>
      </c>
      <c r="AY319" s="229" t="s">
        <v>149</v>
      </c>
    </row>
    <row r="320" spans="2:51" s="14" customFormat="1" ht="11.25">
      <c r="B320" s="219"/>
      <c r="C320" s="220"/>
      <c r="D320" s="204" t="s">
        <v>160</v>
      </c>
      <c r="E320" s="221" t="s">
        <v>1</v>
      </c>
      <c r="F320" s="222" t="s">
        <v>315</v>
      </c>
      <c r="G320" s="220"/>
      <c r="H320" s="223">
        <v>2.79</v>
      </c>
      <c r="I320" s="224"/>
      <c r="J320" s="224"/>
      <c r="K320" s="220"/>
      <c r="L320" s="220"/>
      <c r="M320" s="225"/>
      <c r="N320" s="226"/>
      <c r="O320" s="227"/>
      <c r="P320" s="227"/>
      <c r="Q320" s="227"/>
      <c r="R320" s="227"/>
      <c r="S320" s="227"/>
      <c r="T320" s="227"/>
      <c r="U320" s="227"/>
      <c r="V320" s="227"/>
      <c r="W320" s="227"/>
      <c r="X320" s="228"/>
      <c r="AT320" s="229" t="s">
        <v>160</v>
      </c>
      <c r="AU320" s="229" t="s">
        <v>85</v>
      </c>
      <c r="AV320" s="14" t="s">
        <v>85</v>
      </c>
      <c r="AW320" s="14" t="s">
        <v>5</v>
      </c>
      <c r="AX320" s="14" t="s">
        <v>75</v>
      </c>
      <c r="AY320" s="229" t="s">
        <v>149</v>
      </c>
    </row>
    <row r="321" spans="2:51" s="14" customFormat="1" ht="11.25">
      <c r="B321" s="219"/>
      <c r="C321" s="220"/>
      <c r="D321" s="204" t="s">
        <v>160</v>
      </c>
      <c r="E321" s="221" t="s">
        <v>1</v>
      </c>
      <c r="F321" s="222" t="s">
        <v>316</v>
      </c>
      <c r="G321" s="220"/>
      <c r="H321" s="223">
        <v>7.75</v>
      </c>
      <c r="I321" s="224"/>
      <c r="J321" s="224"/>
      <c r="K321" s="220"/>
      <c r="L321" s="220"/>
      <c r="M321" s="225"/>
      <c r="N321" s="226"/>
      <c r="O321" s="227"/>
      <c r="P321" s="227"/>
      <c r="Q321" s="227"/>
      <c r="R321" s="227"/>
      <c r="S321" s="227"/>
      <c r="T321" s="227"/>
      <c r="U321" s="227"/>
      <c r="V321" s="227"/>
      <c r="W321" s="227"/>
      <c r="X321" s="228"/>
      <c r="AT321" s="229" t="s">
        <v>160</v>
      </c>
      <c r="AU321" s="229" t="s">
        <v>85</v>
      </c>
      <c r="AV321" s="14" t="s">
        <v>85</v>
      </c>
      <c r="AW321" s="14" t="s">
        <v>5</v>
      </c>
      <c r="AX321" s="14" t="s">
        <v>75</v>
      </c>
      <c r="AY321" s="229" t="s">
        <v>149</v>
      </c>
    </row>
    <row r="322" spans="2:51" s="14" customFormat="1" ht="11.25">
      <c r="B322" s="219"/>
      <c r="C322" s="220"/>
      <c r="D322" s="204" t="s">
        <v>160</v>
      </c>
      <c r="E322" s="221" t="s">
        <v>1</v>
      </c>
      <c r="F322" s="222" t="s">
        <v>317</v>
      </c>
      <c r="G322" s="220"/>
      <c r="H322" s="223">
        <v>4.042</v>
      </c>
      <c r="I322" s="224"/>
      <c r="J322" s="224"/>
      <c r="K322" s="220"/>
      <c r="L322" s="220"/>
      <c r="M322" s="225"/>
      <c r="N322" s="226"/>
      <c r="O322" s="227"/>
      <c r="P322" s="227"/>
      <c r="Q322" s="227"/>
      <c r="R322" s="227"/>
      <c r="S322" s="227"/>
      <c r="T322" s="227"/>
      <c r="U322" s="227"/>
      <c r="V322" s="227"/>
      <c r="W322" s="227"/>
      <c r="X322" s="228"/>
      <c r="AT322" s="229" t="s">
        <v>160</v>
      </c>
      <c r="AU322" s="229" t="s">
        <v>85</v>
      </c>
      <c r="AV322" s="14" t="s">
        <v>85</v>
      </c>
      <c r="AW322" s="14" t="s">
        <v>5</v>
      </c>
      <c r="AX322" s="14" t="s">
        <v>75</v>
      </c>
      <c r="AY322" s="229" t="s">
        <v>149</v>
      </c>
    </row>
    <row r="323" spans="2:51" s="14" customFormat="1" ht="11.25">
      <c r="B323" s="219"/>
      <c r="C323" s="220"/>
      <c r="D323" s="204" t="s">
        <v>160</v>
      </c>
      <c r="E323" s="221" t="s">
        <v>1</v>
      </c>
      <c r="F323" s="222" t="s">
        <v>318</v>
      </c>
      <c r="G323" s="220"/>
      <c r="H323" s="223">
        <v>20.167</v>
      </c>
      <c r="I323" s="224"/>
      <c r="J323" s="224"/>
      <c r="K323" s="220"/>
      <c r="L323" s="220"/>
      <c r="M323" s="225"/>
      <c r="N323" s="226"/>
      <c r="O323" s="227"/>
      <c r="P323" s="227"/>
      <c r="Q323" s="227"/>
      <c r="R323" s="227"/>
      <c r="S323" s="227"/>
      <c r="T323" s="227"/>
      <c r="U323" s="227"/>
      <c r="V323" s="227"/>
      <c r="W323" s="227"/>
      <c r="X323" s="228"/>
      <c r="AT323" s="229" t="s">
        <v>160</v>
      </c>
      <c r="AU323" s="229" t="s">
        <v>85</v>
      </c>
      <c r="AV323" s="14" t="s">
        <v>85</v>
      </c>
      <c r="AW323" s="14" t="s">
        <v>5</v>
      </c>
      <c r="AX323" s="14" t="s">
        <v>75</v>
      </c>
      <c r="AY323" s="229" t="s">
        <v>149</v>
      </c>
    </row>
    <row r="324" spans="2:51" s="14" customFormat="1" ht="11.25">
      <c r="B324" s="219"/>
      <c r="C324" s="220"/>
      <c r="D324" s="204" t="s">
        <v>160</v>
      </c>
      <c r="E324" s="221" t="s">
        <v>1</v>
      </c>
      <c r="F324" s="222" t="s">
        <v>319</v>
      </c>
      <c r="G324" s="220"/>
      <c r="H324" s="223">
        <v>8.99</v>
      </c>
      <c r="I324" s="224"/>
      <c r="J324" s="224"/>
      <c r="K324" s="220"/>
      <c r="L324" s="220"/>
      <c r="M324" s="225"/>
      <c r="N324" s="226"/>
      <c r="O324" s="227"/>
      <c r="P324" s="227"/>
      <c r="Q324" s="227"/>
      <c r="R324" s="227"/>
      <c r="S324" s="227"/>
      <c r="T324" s="227"/>
      <c r="U324" s="227"/>
      <c r="V324" s="227"/>
      <c r="W324" s="227"/>
      <c r="X324" s="228"/>
      <c r="AT324" s="229" t="s">
        <v>160</v>
      </c>
      <c r="AU324" s="229" t="s">
        <v>85</v>
      </c>
      <c r="AV324" s="14" t="s">
        <v>85</v>
      </c>
      <c r="AW324" s="14" t="s">
        <v>5</v>
      </c>
      <c r="AX324" s="14" t="s">
        <v>75</v>
      </c>
      <c r="AY324" s="229" t="s">
        <v>149</v>
      </c>
    </row>
    <row r="325" spans="2:51" s="14" customFormat="1" ht="11.25">
      <c r="B325" s="219"/>
      <c r="C325" s="220"/>
      <c r="D325" s="204" t="s">
        <v>160</v>
      </c>
      <c r="E325" s="221" t="s">
        <v>1</v>
      </c>
      <c r="F325" s="222" t="s">
        <v>320</v>
      </c>
      <c r="G325" s="220"/>
      <c r="H325" s="223">
        <v>25.881</v>
      </c>
      <c r="I325" s="224"/>
      <c r="J325" s="224"/>
      <c r="K325" s="220"/>
      <c r="L325" s="220"/>
      <c r="M325" s="225"/>
      <c r="N325" s="226"/>
      <c r="O325" s="227"/>
      <c r="P325" s="227"/>
      <c r="Q325" s="227"/>
      <c r="R325" s="227"/>
      <c r="S325" s="227"/>
      <c r="T325" s="227"/>
      <c r="U325" s="227"/>
      <c r="V325" s="227"/>
      <c r="W325" s="227"/>
      <c r="X325" s="228"/>
      <c r="AT325" s="229" t="s">
        <v>160</v>
      </c>
      <c r="AU325" s="229" t="s">
        <v>85</v>
      </c>
      <c r="AV325" s="14" t="s">
        <v>85</v>
      </c>
      <c r="AW325" s="14" t="s">
        <v>5</v>
      </c>
      <c r="AX325" s="14" t="s">
        <v>75</v>
      </c>
      <c r="AY325" s="229" t="s">
        <v>149</v>
      </c>
    </row>
    <row r="326" spans="2:51" s="13" customFormat="1" ht="11.25">
      <c r="B326" s="209"/>
      <c r="C326" s="210"/>
      <c r="D326" s="204" t="s">
        <v>160</v>
      </c>
      <c r="E326" s="211" t="s">
        <v>1</v>
      </c>
      <c r="F326" s="212" t="s">
        <v>210</v>
      </c>
      <c r="G326" s="210"/>
      <c r="H326" s="211" t="s">
        <v>1</v>
      </c>
      <c r="I326" s="213"/>
      <c r="J326" s="213"/>
      <c r="K326" s="210"/>
      <c r="L326" s="210"/>
      <c r="M326" s="214"/>
      <c r="N326" s="215"/>
      <c r="O326" s="216"/>
      <c r="P326" s="216"/>
      <c r="Q326" s="216"/>
      <c r="R326" s="216"/>
      <c r="S326" s="216"/>
      <c r="T326" s="216"/>
      <c r="U326" s="216"/>
      <c r="V326" s="216"/>
      <c r="W326" s="216"/>
      <c r="X326" s="217"/>
      <c r="AT326" s="218" t="s">
        <v>160</v>
      </c>
      <c r="AU326" s="218" t="s">
        <v>85</v>
      </c>
      <c r="AV326" s="13" t="s">
        <v>83</v>
      </c>
      <c r="AW326" s="13" t="s">
        <v>5</v>
      </c>
      <c r="AX326" s="13" t="s">
        <v>75</v>
      </c>
      <c r="AY326" s="218" t="s">
        <v>149</v>
      </c>
    </row>
    <row r="327" spans="2:51" s="14" customFormat="1" ht="11.25">
      <c r="B327" s="219"/>
      <c r="C327" s="220"/>
      <c r="D327" s="204" t="s">
        <v>160</v>
      </c>
      <c r="E327" s="221" t="s">
        <v>1</v>
      </c>
      <c r="F327" s="222" t="s">
        <v>321</v>
      </c>
      <c r="G327" s="220"/>
      <c r="H327" s="223">
        <v>11.863</v>
      </c>
      <c r="I327" s="224"/>
      <c r="J327" s="224"/>
      <c r="K327" s="220"/>
      <c r="L327" s="220"/>
      <c r="M327" s="225"/>
      <c r="N327" s="226"/>
      <c r="O327" s="227"/>
      <c r="P327" s="227"/>
      <c r="Q327" s="227"/>
      <c r="R327" s="227"/>
      <c r="S327" s="227"/>
      <c r="T327" s="227"/>
      <c r="U327" s="227"/>
      <c r="V327" s="227"/>
      <c r="W327" s="227"/>
      <c r="X327" s="228"/>
      <c r="AT327" s="229" t="s">
        <v>160</v>
      </c>
      <c r="AU327" s="229" t="s">
        <v>85</v>
      </c>
      <c r="AV327" s="14" t="s">
        <v>85</v>
      </c>
      <c r="AW327" s="14" t="s">
        <v>5</v>
      </c>
      <c r="AX327" s="14" t="s">
        <v>75</v>
      </c>
      <c r="AY327" s="229" t="s">
        <v>149</v>
      </c>
    </row>
    <row r="328" spans="2:51" s="13" customFormat="1" ht="11.25">
      <c r="B328" s="209"/>
      <c r="C328" s="210"/>
      <c r="D328" s="204" t="s">
        <v>160</v>
      </c>
      <c r="E328" s="211" t="s">
        <v>1</v>
      </c>
      <c r="F328" s="212" t="s">
        <v>214</v>
      </c>
      <c r="G328" s="210"/>
      <c r="H328" s="211" t="s">
        <v>1</v>
      </c>
      <c r="I328" s="213"/>
      <c r="J328" s="213"/>
      <c r="K328" s="210"/>
      <c r="L328" s="210"/>
      <c r="M328" s="214"/>
      <c r="N328" s="215"/>
      <c r="O328" s="216"/>
      <c r="P328" s="216"/>
      <c r="Q328" s="216"/>
      <c r="R328" s="216"/>
      <c r="S328" s="216"/>
      <c r="T328" s="216"/>
      <c r="U328" s="216"/>
      <c r="V328" s="216"/>
      <c r="W328" s="216"/>
      <c r="X328" s="217"/>
      <c r="AT328" s="218" t="s">
        <v>160</v>
      </c>
      <c r="AU328" s="218" t="s">
        <v>85</v>
      </c>
      <c r="AV328" s="13" t="s">
        <v>83</v>
      </c>
      <c r="AW328" s="13" t="s">
        <v>5</v>
      </c>
      <c r="AX328" s="13" t="s">
        <v>75</v>
      </c>
      <c r="AY328" s="218" t="s">
        <v>149</v>
      </c>
    </row>
    <row r="329" spans="2:51" s="14" customFormat="1" ht="11.25">
      <c r="B329" s="219"/>
      <c r="C329" s="220"/>
      <c r="D329" s="204" t="s">
        <v>160</v>
      </c>
      <c r="E329" s="221" t="s">
        <v>1</v>
      </c>
      <c r="F329" s="222" t="s">
        <v>322</v>
      </c>
      <c r="G329" s="220"/>
      <c r="H329" s="223">
        <v>5.914</v>
      </c>
      <c r="I329" s="224"/>
      <c r="J329" s="224"/>
      <c r="K329" s="220"/>
      <c r="L329" s="220"/>
      <c r="M329" s="225"/>
      <c r="N329" s="226"/>
      <c r="O329" s="227"/>
      <c r="P329" s="227"/>
      <c r="Q329" s="227"/>
      <c r="R329" s="227"/>
      <c r="S329" s="227"/>
      <c r="T329" s="227"/>
      <c r="U329" s="227"/>
      <c r="V329" s="227"/>
      <c r="W329" s="227"/>
      <c r="X329" s="228"/>
      <c r="AT329" s="229" t="s">
        <v>160</v>
      </c>
      <c r="AU329" s="229" t="s">
        <v>85</v>
      </c>
      <c r="AV329" s="14" t="s">
        <v>85</v>
      </c>
      <c r="AW329" s="14" t="s">
        <v>5</v>
      </c>
      <c r="AX329" s="14" t="s">
        <v>75</v>
      </c>
      <c r="AY329" s="229" t="s">
        <v>149</v>
      </c>
    </row>
    <row r="330" spans="2:51" s="13" customFormat="1" ht="11.25">
      <c r="B330" s="209"/>
      <c r="C330" s="210"/>
      <c r="D330" s="204" t="s">
        <v>160</v>
      </c>
      <c r="E330" s="211" t="s">
        <v>1</v>
      </c>
      <c r="F330" s="212" t="s">
        <v>220</v>
      </c>
      <c r="G330" s="210"/>
      <c r="H330" s="211" t="s">
        <v>1</v>
      </c>
      <c r="I330" s="213"/>
      <c r="J330" s="213"/>
      <c r="K330" s="210"/>
      <c r="L330" s="210"/>
      <c r="M330" s="214"/>
      <c r="N330" s="215"/>
      <c r="O330" s="216"/>
      <c r="P330" s="216"/>
      <c r="Q330" s="216"/>
      <c r="R330" s="216"/>
      <c r="S330" s="216"/>
      <c r="T330" s="216"/>
      <c r="U330" s="216"/>
      <c r="V330" s="216"/>
      <c r="W330" s="216"/>
      <c r="X330" s="217"/>
      <c r="AT330" s="218" t="s">
        <v>160</v>
      </c>
      <c r="AU330" s="218" t="s">
        <v>85</v>
      </c>
      <c r="AV330" s="13" t="s">
        <v>83</v>
      </c>
      <c r="AW330" s="13" t="s">
        <v>5</v>
      </c>
      <c r="AX330" s="13" t="s">
        <v>75</v>
      </c>
      <c r="AY330" s="218" t="s">
        <v>149</v>
      </c>
    </row>
    <row r="331" spans="2:51" s="14" customFormat="1" ht="11.25">
      <c r="B331" s="219"/>
      <c r="C331" s="220"/>
      <c r="D331" s="204" t="s">
        <v>160</v>
      </c>
      <c r="E331" s="221" t="s">
        <v>1</v>
      </c>
      <c r="F331" s="222" t="s">
        <v>323</v>
      </c>
      <c r="G331" s="220"/>
      <c r="H331" s="223">
        <v>12.514</v>
      </c>
      <c r="I331" s="224"/>
      <c r="J331" s="224"/>
      <c r="K331" s="220"/>
      <c r="L331" s="220"/>
      <c r="M331" s="225"/>
      <c r="N331" s="226"/>
      <c r="O331" s="227"/>
      <c r="P331" s="227"/>
      <c r="Q331" s="227"/>
      <c r="R331" s="227"/>
      <c r="S331" s="227"/>
      <c r="T331" s="227"/>
      <c r="U331" s="227"/>
      <c r="V331" s="227"/>
      <c r="W331" s="227"/>
      <c r="X331" s="228"/>
      <c r="AT331" s="229" t="s">
        <v>160</v>
      </c>
      <c r="AU331" s="229" t="s">
        <v>85</v>
      </c>
      <c r="AV331" s="14" t="s">
        <v>85</v>
      </c>
      <c r="AW331" s="14" t="s">
        <v>5</v>
      </c>
      <c r="AX331" s="14" t="s">
        <v>75</v>
      </c>
      <c r="AY331" s="229" t="s">
        <v>149</v>
      </c>
    </row>
    <row r="332" spans="2:51" s="13" customFormat="1" ht="11.25">
      <c r="B332" s="209"/>
      <c r="C332" s="210"/>
      <c r="D332" s="204" t="s">
        <v>160</v>
      </c>
      <c r="E332" s="211" t="s">
        <v>1</v>
      </c>
      <c r="F332" s="212" t="s">
        <v>222</v>
      </c>
      <c r="G332" s="210"/>
      <c r="H332" s="211" t="s">
        <v>1</v>
      </c>
      <c r="I332" s="213"/>
      <c r="J332" s="213"/>
      <c r="K332" s="210"/>
      <c r="L332" s="210"/>
      <c r="M332" s="214"/>
      <c r="N332" s="215"/>
      <c r="O332" s="216"/>
      <c r="P332" s="216"/>
      <c r="Q332" s="216"/>
      <c r="R332" s="216"/>
      <c r="S332" s="216"/>
      <c r="T332" s="216"/>
      <c r="U332" s="216"/>
      <c r="V332" s="216"/>
      <c r="W332" s="216"/>
      <c r="X332" s="217"/>
      <c r="AT332" s="218" t="s">
        <v>160</v>
      </c>
      <c r="AU332" s="218" t="s">
        <v>85</v>
      </c>
      <c r="AV332" s="13" t="s">
        <v>83</v>
      </c>
      <c r="AW332" s="13" t="s">
        <v>5</v>
      </c>
      <c r="AX332" s="13" t="s">
        <v>75</v>
      </c>
      <c r="AY332" s="218" t="s">
        <v>149</v>
      </c>
    </row>
    <row r="333" spans="2:51" s="14" customFormat="1" ht="11.25">
      <c r="B333" s="219"/>
      <c r="C333" s="220"/>
      <c r="D333" s="204" t="s">
        <v>160</v>
      </c>
      <c r="E333" s="221" t="s">
        <v>1</v>
      </c>
      <c r="F333" s="222" t="s">
        <v>324</v>
      </c>
      <c r="G333" s="220"/>
      <c r="H333" s="223">
        <v>6.379</v>
      </c>
      <c r="I333" s="224"/>
      <c r="J333" s="224"/>
      <c r="K333" s="220"/>
      <c r="L333" s="220"/>
      <c r="M333" s="225"/>
      <c r="N333" s="226"/>
      <c r="O333" s="227"/>
      <c r="P333" s="227"/>
      <c r="Q333" s="227"/>
      <c r="R333" s="227"/>
      <c r="S333" s="227"/>
      <c r="T333" s="227"/>
      <c r="U333" s="227"/>
      <c r="V333" s="227"/>
      <c r="W333" s="227"/>
      <c r="X333" s="228"/>
      <c r="AT333" s="229" t="s">
        <v>160</v>
      </c>
      <c r="AU333" s="229" t="s">
        <v>85</v>
      </c>
      <c r="AV333" s="14" t="s">
        <v>85</v>
      </c>
      <c r="AW333" s="14" t="s">
        <v>5</v>
      </c>
      <c r="AX333" s="14" t="s">
        <v>75</v>
      </c>
      <c r="AY333" s="229" t="s">
        <v>149</v>
      </c>
    </row>
    <row r="334" spans="2:51" s="15" customFormat="1" ht="11.25">
      <c r="B334" s="230"/>
      <c r="C334" s="231"/>
      <c r="D334" s="204" t="s">
        <v>160</v>
      </c>
      <c r="E334" s="232" t="s">
        <v>1</v>
      </c>
      <c r="F334" s="233" t="s">
        <v>174</v>
      </c>
      <c r="G334" s="231"/>
      <c r="H334" s="234">
        <v>113.307</v>
      </c>
      <c r="I334" s="235"/>
      <c r="J334" s="235"/>
      <c r="K334" s="231"/>
      <c r="L334" s="231"/>
      <c r="M334" s="236"/>
      <c r="N334" s="237"/>
      <c r="O334" s="238"/>
      <c r="P334" s="238"/>
      <c r="Q334" s="238"/>
      <c r="R334" s="238"/>
      <c r="S334" s="238"/>
      <c r="T334" s="238"/>
      <c r="U334" s="238"/>
      <c r="V334" s="238"/>
      <c r="W334" s="238"/>
      <c r="X334" s="239"/>
      <c r="AT334" s="240" t="s">
        <v>160</v>
      </c>
      <c r="AU334" s="240" t="s">
        <v>85</v>
      </c>
      <c r="AV334" s="15" t="s">
        <v>157</v>
      </c>
      <c r="AW334" s="15" t="s">
        <v>5</v>
      </c>
      <c r="AX334" s="15" t="s">
        <v>83</v>
      </c>
      <c r="AY334" s="240" t="s">
        <v>149</v>
      </c>
    </row>
    <row r="335" spans="1:65" s="2" customFormat="1" ht="24.2" customHeight="1">
      <c r="A335" s="35"/>
      <c r="B335" s="36"/>
      <c r="C335" s="190" t="s">
        <v>9</v>
      </c>
      <c r="D335" s="190" t="s">
        <v>152</v>
      </c>
      <c r="E335" s="191" t="s">
        <v>325</v>
      </c>
      <c r="F335" s="192" t="s">
        <v>326</v>
      </c>
      <c r="G335" s="193" t="s">
        <v>293</v>
      </c>
      <c r="H335" s="194">
        <v>4.412</v>
      </c>
      <c r="I335" s="195"/>
      <c r="J335" s="195"/>
      <c r="K335" s="196">
        <f>ROUND(P335*H335,2)</f>
        <v>0</v>
      </c>
      <c r="L335" s="192" t="s">
        <v>156</v>
      </c>
      <c r="M335" s="40"/>
      <c r="N335" s="197" t="s">
        <v>1</v>
      </c>
      <c r="O335" s="198" t="s">
        <v>38</v>
      </c>
      <c r="P335" s="199">
        <f>I335+J335</f>
        <v>0</v>
      </c>
      <c r="Q335" s="199">
        <f>ROUND(I335*H335,2)</f>
        <v>0</v>
      </c>
      <c r="R335" s="199">
        <f>ROUND(J335*H335,2)</f>
        <v>0</v>
      </c>
      <c r="S335" s="72"/>
      <c r="T335" s="200">
        <f>S335*H335</f>
        <v>0</v>
      </c>
      <c r="U335" s="200">
        <v>0</v>
      </c>
      <c r="V335" s="200">
        <f>U335*H335</f>
        <v>0</v>
      </c>
      <c r="W335" s="200">
        <v>0</v>
      </c>
      <c r="X335" s="201">
        <f>W335*H335</f>
        <v>0</v>
      </c>
      <c r="Y335" s="35"/>
      <c r="Z335" s="35"/>
      <c r="AA335" s="35"/>
      <c r="AB335" s="35"/>
      <c r="AC335" s="35"/>
      <c r="AD335" s="35"/>
      <c r="AE335" s="35"/>
      <c r="AR335" s="202" t="s">
        <v>157</v>
      </c>
      <c r="AT335" s="202" t="s">
        <v>152</v>
      </c>
      <c r="AU335" s="202" t="s">
        <v>85</v>
      </c>
      <c r="AY335" s="18" t="s">
        <v>149</v>
      </c>
      <c r="BE335" s="203">
        <f>IF(O335="základní",K335,0)</f>
        <v>0</v>
      </c>
      <c r="BF335" s="203">
        <f>IF(O335="snížená",K335,0)</f>
        <v>0</v>
      </c>
      <c r="BG335" s="203">
        <f>IF(O335="zákl. přenesená",K335,0)</f>
        <v>0</v>
      </c>
      <c r="BH335" s="203">
        <f>IF(O335="sníž. přenesená",K335,0)</f>
        <v>0</v>
      </c>
      <c r="BI335" s="203">
        <f>IF(O335="nulová",K335,0)</f>
        <v>0</v>
      </c>
      <c r="BJ335" s="18" t="s">
        <v>83</v>
      </c>
      <c r="BK335" s="203">
        <f>ROUND(P335*H335,2)</f>
        <v>0</v>
      </c>
      <c r="BL335" s="18" t="s">
        <v>157</v>
      </c>
      <c r="BM335" s="202" t="s">
        <v>327</v>
      </c>
    </row>
    <row r="336" spans="1:47" s="2" customFormat="1" ht="19.5">
      <c r="A336" s="35"/>
      <c r="B336" s="36"/>
      <c r="C336" s="37"/>
      <c r="D336" s="204" t="s">
        <v>159</v>
      </c>
      <c r="E336" s="37"/>
      <c r="F336" s="205" t="s">
        <v>326</v>
      </c>
      <c r="G336" s="37"/>
      <c r="H336" s="37"/>
      <c r="I336" s="206"/>
      <c r="J336" s="206"/>
      <c r="K336" s="37"/>
      <c r="L336" s="37"/>
      <c r="M336" s="40"/>
      <c r="N336" s="207"/>
      <c r="O336" s="208"/>
      <c r="P336" s="72"/>
      <c r="Q336" s="72"/>
      <c r="R336" s="72"/>
      <c r="S336" s="72"/>
      <c r="T336" s="72"/>
      <c r="U336" s="72"/>
      <c r="V336" s="72"/>
      <c r="W336" s="72"/>
      <c r="X336" s="73"/>
      <c r="Y336" s="35"/>
      <c r="Z336" s="35"/>
      <c r="AA336" s="35"/>
      <c r="AB336" s="35"/>
      <c r="AC336" s="35"/>
      <c r="AD336" s="35"/>
      <c r="AE336" s="35"/>
      <c r="AT336" s="18" t="s">
        <v>159</v>
      </c>
      <c r="AU336" s="18" t="s">
        <v>85</v>
      </c>
    </row>
    <row r="337" spans="2:51" s="13" customFormat="1" ht="11.25">
      <c r="B337" s="209"/>
      <c r="C337" s="210"/>
      <c r="D337" s="204" t="s">
        <v>160</v>
      </c>
      <c r="E337" s="211" t="s">
        <v>1</v>
      </c>
      <c r="F337" s="212" t="s">
        <v>295</v>
      </c>
      <c r="G337" s="210"/>
      <c r="H337" s="211" t="s">
        <v>1</v>
      </c>
      <c r="I337" s="213"/>
      <c r="J337" s="213"/>
      <c r="K337" s="210"/>
      <c r="L337" s="210"/>
      <c r="M337" s="214"/>
      <c r="N337" s="215"/>
      <c r="O337" s="216"/>
      <c r="P337" s="216"/>
      <c r="Q337" s="216"/>
      <c r="R337" s="216"/>
      <c r="S337" s="216"/>
      <c r="T337" s="216"/>
      <c r="U337" s="216"/>
      <c r="V337" s="216"/>
      <c r="W337" s="216"/>
      <c r="X337" s="217"/>
      <c r="AT337" s="218" t="s">
        <v>160</v>
      </c>
      <c r="AU337" s="218" t="s">
        <v>85</v>
      </c>
      <c r="AV337" s="13" t="s">
        <v>83</v>
      </c>
      <c r="AW337" s="13" t="s">
        <v>5</v>
      </c>
      <c r="AX337" s="13" t="s">
        <v>75</v>
      </c>
      <c r="AY337" s="218" t="s">
        <v>149</v>
      </c>
    </row>
    <row r="338" spans="2:51" s="14" customFormat="1" ht="11.25">
      <c r="B338" s="219"/>
      <c r="C338" s="220"/>
      <c r="D338" s="204" t="s">
        <v>160</v>
      </c>
      <c r="E338" s="221" t="s">
        <v>1</v>
      </c>
      <c r="F338" s="222" t="s">
        <v>328</v>
      </c>
      <c r="G338" s="220"/>
      <c r="H338" s="223">
        <v>4.412</v>
      </c>
      <c r="I338" s="224"/>
      <c r="J338" s="224"/>
      <c r="K338" s="220"/>
      <c r="L338" s="220"/>
      <c r="M338" s="225"/>
      <c r="N338" s="226"/>
      <c r="O338" s="227"/>
      <c r="P338" s="227"/>
      <c r="Q338" s="227"/>
      <c r="R338" s="227"/>
      <c r="S338" s="227"/>
      <c r="T338" s="227"/>
      <c r="U338" s="227"/>
      <c r="V338" s="227"/>
      <c r="W338" s="227"/>
      <c r="X338" s="228"/>
      <c r="AT338" s="229" t="s">
        <v>160</v>
      </c>
      <c r="AU338" s="229" t="s">
        <v>85</v>
      </c>
      <c r="AV338" s="14" t="s">
        <v>85</v>
      </c>
      <c r="AW338" s="14" t="s">
        <v>5</v>
      </c>
      <c r="AX338" s="14" t="s">
        <v>75</v>
      </c>
      <c r="AY338" s="229" t="s">
        <v>149</v>
      </c>
    </row>
    <row r="339" spans="2:51" s="15" customFormat="1" ht="11.25">
      <c r="B339" s="230"/>
      <c r="C339" s="231"/>
      <c r="D339" s="204" t="s">
        <v>160</v>
      </c>
      <c r="E339" s="232" t="s">
        <v>1</v>
      </c>
      <c r="F339" s="233" t="s">
        <v>174</v>
      </c>
      <c r="G339" s="231"/>
      <c r="H339" s="234">
        <v>4.412</v>
      </c>
      <c r="I339" s="235"/>
      <c r="J339" s="235"/>
      <c r="K339" s="231"/>
      <c r="L339" s="231"/>
      <c r="M339" s="236"/>
      <c r="N339" s="237"/>
      <c r="O339" s="238"/>
      <c r="P339" s="238"/>
      <c r="Q339" s="238"/>
      <c r="R339" s="238"/>
      <c r="S339" s="238"/>
      <c r="T339" s="238"/>
      <c r="U339" s="238"/>
      <c r="V339" s="238"/>
      <c r="W339" s="238"/>
      <c r="X339" s="239"/>
      <c r="AT339" s="240" t="s">
        <v>160</v>
      </c>
      <c r="AU339" s="240" t="s">
        <v>85</v>
      </c>
      <c r="AV339" s="15" t="s">
        <v>157</v>
      </c>
      <c r="AW339" s="15" t="s">
        <v>5</v>
      </c>
      <c r="AX339" s="15" t="s">
        <v>83</v>
      </c>
      <c r="AY339" s="240" t="s">
        <v>149</v>
      </c>
    </row>
    <row r="340" spans="1:65" s="2" customFormat="1" ht="37.9" customHeight="1">
      <c r="A340" s="35"/>
      <c r="B340" s="36"/>
      <c r="C340" s="190" t="s">
        <v>329</v>
      </c>
      <c r="D340" s="190" t="s">
        <v>152</v>
      </c>
      <c r="E340" s="191" t="s">
        <v>330</v>
      </c>
      <c r="F340" s="192" t="s">
        <v>331</v>
      </c>
      <c r="G340" s="193" t="s">
        <v>293</v>
      </c>
      <c r="H340" s="194">
        <v>3.114</v>
      </c>
      <c r="I340" s="195"/>
      <c r="J340" s="195"/>
      <c r="K340" s="196">
        <f>ROUND(P340*H340,2)</f>
        <v>0</v>
      </c>
      <c r="L340" s="192" t="s">
        <v>156</v>
      </c>
      <c r="M340" s="40"/>
      <c r="N340" s="197" t="s">
        <v>1</v>
      </c>
      <c r="O340" s="198" t="s">
        <v>38</v>
      </c>
      <c r="P340" s="199">
        <f>I340+J340</f>
        <v>0</v>
      </c>
      <c r="Q340" s="199">
        <f>ROUND(I340*H340,2)</f>
        <v>0</v>
      </c>
      <c r="R340" s="199">
        <f>ROUND(J340*H340,2)</f>
        <v>0</v>
      </c>
      <c r="S340" s="72"/>
      <c r="T340" s="200">
        <f>S340*H340</f>
        <v>0</v>
      </c>
      <c r="U340" s="200">
        <v>0</v>
      </c>
      <c r="V340" s="200">
        <f>U340*H340</f>
        <v>0</v>
      </c>
      <c r="W340" s="200">
        <v>0</v>
      </c>
      <c r="X340" s="201">
        <f>W340*H340</f>
        <v>0</v>
      </c>
      <c r="Y340" s="35"/>
      <c r="Z340" s="35"/>
      <c r="AA340" s="35"/>
      <c r="AB340" s="35"/>
      <c r="AC340" s="35"/>
      <c r="AD340" s="35"/>
      <c r="AE340" s="35"/>
      <c r="AR340" s="202" t="s">
        <v>157</v>
      </c>
      <c r="AT340" s="202" t="s">
        <v>152</v>
      </c>
      <c r="AU340" s="202" t="s">
        <v>85</v>
      </c>
      <c r="AY340" s="18" t="s">
        <v>149</v>
      </c>
      <c r="BE340" s="203">
        <f>IF(O340="základní",K340,0)</f>
        <v>0</v>
      </c>
      <c r="BF340" s="203">
        <f>IF(O340="snížená",K340,0)</f>
        <v>0</v>
      </c>
      <c r="BG340" s="203">
        <f>IF(O340="zákl. přenesená",K340,0)</f>
        <v>0</v>
      </c>
      <c r="BH340" s="203">
        <f>IF(O340="sníž. přenesená",K340,0)</f>
        <v>0</v>
      </c>
      <c r="BI340" s="203">
        <f>IF(O340="nulová",K340,0)</f>
        <v>0</v>
      </c>
      <c r="BJ340" s="18" t="s">
        <v>83</v>
      </c>
      <c r="BK340" s="203">
        <f>ROUND(P340*H340,2)</f>
        <v>0</v>
      </c>
      <c r="BL340" s="18" t="s">
        <v>157</v>
      </c>
      <c r="BM340" s="202" t="s">
        <v>332</v>
      </c>
    </row>
    <row r="341" spans="1:47" s="2" customFormat="1" ht="19.5">
      <c r="A341" s="35"/>
      <c r="B341" s="36"/>
      <c r="C341" s="37"/>
      <c r="D341" s="204" t="s">
        <v>159</v>
      </c>
      <c r="E341" s="37"/>
      <c r="F341" s="205" t="s">
        <v>331</v>
      </c>
      <c r="G341" s="37"/>
      <c r="H341" s="37"/>
      <c r="I341" s="206"/>
      <c r="J341" s="206"/>
      <c r="K341" s="37"/>
      <c r="L341" s="37"/>
      <c r="M341" s="40"/>
      <c r="N341" s="207"/>
      <c r="O341" s="208"/>
      <c r="P341" s="72"/>
      <c r="Q341" s="72"/>
      <c r="R341" s="72"/>
      <c r="S341" s="72"/>
      <c r="T341" s="72"/>
      <c r="U341" s="72"/>
      <c r="V341" s="72"/>
      <c r="W341" s="72"/>
      <c r="X341" s="73"/>
      <c r="Y341" s="35"/>
      <c r="Z341" s="35"/>
      <c r="AA341" s="35"/>
      <c r="AB341" s="35"/>
      <c r="AC341" s="35"/>
      <c r="AD341" s="35"/>
      <c r="AE341" s="35"/>
      <c r="AT341" s="18" t="s">
        <v>159</v>
      </c>
      <c r="AU341" s="18" t="s">
        <v>85</v>
      </c>
    </row>
    <row r="342" spans="2:51" s="13" customFormat="1" ht="11.25">
      <c r="B342" s="209"/>
      <c r="C342" s="210"/>
      <c r="D342" s="204" t="s">
        <v>160</v>
      </c>
      <c r="E342" s="211" t="s">
        <v>1</v>
      </c>
      <c r="F342" s="212" t="s">
        <v>295</v>
      </c>
      <c r="G342" s="210"/>
      <c r="H342" s="211" t="s">
        <v>1</v>
      </c>
      <c r="I342" s="213"/>
      <c r="J342" s="213"/>
      <c r="K342" s="210"/>
      <c r="L342" s="210"/>
      <c r="M342" s="214"/>
      <c r="N342" s="215"/>
      <c r="O342" s="216"/>
      <c r="P342" s="216"/>
      <c r="Q342" s="216"/>
      <c r="R342" s="216"/>
      <c r="S342" s="216"/>
      <c r="T342" s="216"/>
      <c r="U342" s="216"/>
      <c r="V342" s="216"/>
      <c r="W342" s="216"/>
      <c r="X342" s="217"/>
      <c r="AT342" s="218" t="s">
        <v>160</v>
      </c>
      <c r="AU342" s="218" t="s">
        <v>85</v>
      </c>
      <c r="AV342" s="13" t="s">
        <v>83</v>
      </c>
      <c r="AW342" s="13" t="s">
        <v>5</v>
      </c>
      <c r="AX342" s="13" t="s">
        <v>75</v>
      </c>
      <c r="AY342" s="218" t="s">
        <v>149</v>
      </c>
    </row>
    <row r="343" spans="2:51" s="14" customFormat="1" ht="11.25">
      <c r="B343" s="219"/>
      <c r="C343" s="220"/>
      <c r="D343" s="204" t="s">
        <v>160</v>
      </c>
      <c r="E343" s="221" t="s">
        <v>1</v>
      </c>
      <c r="F343" s="222" t="s">
        <v>301</v>
      </c>
      <c r="G343" s="220"/>
      <c r="H343" s="223">
        <v>3.114</v>
      </c>
      <c r="I343" s="224"/>
      <c r="J343" s="224"/>
      <c r="K343" s="220"/>
      <c r="L343" s="220"/>
      <c r="M343" s="225"/>
      <c r="N343" s="226"/>
      <c r="O343" s="227"/>
      <c r="P343" s="227"/>
      <c r="Q343" s="227"/>
      <c r="R343" s="227"/>
      <c r="S343" s="227"/>
      <c r="T343" s="227"/>
      <c r="U343" s="227"/>
      <c r="V343" s="227"/>
      <c r="W343" s="227"/>
      <c r="X343" s="228"/>
      <c r="AT343" s="229" t="s">
        <v>160</v>
      </c>
      <c r="AU343" s="229" t="s">
        <v>85</v>
      </c>
      <c r="AV343" s="14" t="s">
        <v>85</v>
      </c>
      <c r="AW343" s="14" t="s">
        <v>5</v>
      </c>
      <c r="AX343" s="14" t="s">
        <v>75</v>
      </c>
      <c r="AY343" s="229" t="s">
        <v>149</v>
      </c>
    </row>
    <row r="344" spans="2:51" s="15" customFormat="1" ht="11.25">
      <c r="B344" s="230"/>
      <c r="C344" s="231"/>
      <c r="D344" s="204" t="s">
        <v>160</v>
      </c>
      <c r="E344" s="232" t="s">
        <v>1</v>
      </c>
      <c r="F344" s="233" t="s">
        <v>174</v>
      </c>
      <c r="G344" s="231"/>
      <c r="H344" s="234">
        <v>3.114</v>
      </c>
      <c r="I344" s="235"/>
      <c r="J344" s="235"/>
      <c r="K344" s="231"/>
      <c r="L344" s="231"/>
      <c r="M344" s="236"/>
      <c r="N344" s="237"/>
      <c r="O344" s="238"/>
      <c r="P344" s="238"/>
      <c r="Q344" s="238"/>
      <c r="R344" s="238"/>
      <c r="S344" s="238"/>
      <c r="T344" s="238"/>
      <c r="U344" s="238"/>
      <c r="V344" s="238"/>
      <c r="W344" s="238"/>
      <c r="X344" s="239"/>
      <c r="AT344" s="240" t="s">
        <v>160</v>
      </c>
      <c r="AU344" s="240" t="s">
        <v>85</v>
      </c>
      <c r="AV344" s="15" t="s">
        <v>157</v>
      </c>
      <c r="AW344" s="15" t="s">
        <v>5</v>
      </c>
      <c r="AX344" s="15" t="s">
        <v>83</v>
      </c>
      <c r="AY344" s="240" t="s">
        <v>149</v>
      </c>
    </row>
    <row r="345" spans="1:65" s="2" customFormat="1" ht="44.25" customHeight="1">
      <c r="A345" s="35"/>
      <c r="B345" s="36"/>
      <c r="C345" s="190" t="s">
        <v>333</v>
      </c>
      <c r="D345" s="190" t="s">
        <v>152</v>
      </c>
      <c r="E345" s="191" t="s">
        <v>334</v>
      </c>
      <c r="F345" s="192" t="s">
        <v>335</v>
      </c>
      <c r="G345" s="193" t="s">
        <v>155</v>
      </c>
      <c r="H345" s="194">
        <v>2.7</v>
      </c>
      <c r="I345" s="195"/>
      <c r="J345" s="195"/>
      <c r="K345" s="196">
        <f>ROUND(P345*H345,2)</f>
        <v>0</v>
      </c>
      <c r="L345" s="192" t="s">
        <v>156</v>
      </c>
      <c r="M345" s="40"/>
      <c r="N345" s="197" t="s">
        <v>1</v>
      </c>
      <c r="O345" s="198" t="s">
        <v>38</v>
      </c>
      <c r="P345" s="199">
        <f>I345+J345</f>
        <v>0</v>
      </c>
      <c r="Q345" s="199">
        <f>ROUND(I345*H345,2)</f>
        <v>0</v>
      </c>
      <c r="R345" s="199">
        <f>ROUND(J345*H345,2)</f>
        <v>0</v>
      </c>
      <c r="S345" s="72"/>
      <c r="T345" s="200">
        <f>S345*H345</f>
        <v>0</v>
      </c>
      <c r="U345" s="200">
        <v>0</v>
      </c>
      <c r="V345" s="200">
        <f>U345*H345</f>
        <v>0</v>
      </c>
      <c r="W345" s="200">
        <v>0</v>
      </c>
      <c r="X345" s="201">
        <f>W345*H345</f>
        <v>0</v>
      </c>
      <c r="Y345" s="35"/>
      <c r="Z345" s="35"/>
      <c r="AA345" s="35"/>
      <c r="AB345" s="35"/>
      <c r="AC345" s="35"/>
      <c r="AD345" s="35"/>
      <c r="AE345" s="35"/>
      <c r="AR345" s="202" t="s">
        <v>157</v>
      </c>
      <c r="AT345" s="202" t="s">
        <v>152</v>
      </c>
      <c r="AU345" s="202" t="s">
        <v>85</v>
      </c>
      <c r="AY345" s="18" t="s">
        <v>149</v>
      </c>
      <c r="BE345" s="203">
        <f>IF(O345="základní",K345,0)</f>
        <v>0</v>
      </c>
      <c r="BF345" s="203">
        <f>IF(O345="snížená",K345,0)</f>
        <v>0</v>
      </c>
      <c r="BG345" s="203">
        <f>IF(O345="zákl. přenesená",K345,0)</f>
        <v>0</v>
      </c>
      <c r="BH345" s="203">
        <f>IF(O345="sníž. přenesená",K345,0)</f>
        <v>0</v>
      </c>
      <c r="BI345" s="203">
        <f>IF(O345="nulová",K345,0)</f>
        <v>0</v>
      </c>
      <c r="BJ345" s="18" t="s">
        <v>83</v>
      </c>
      <c r="BK345" s="203">
        <f>ROUND(P345*H345,2)</f>
        <v>0</v>
      </c>
      <c r="BL345" s="18" t="s">
        <v>157</v>
      </c>
      <c r="BM345" s="202" t="s">
        <v>336</v>
      </c>
    </row>
    <row r="346" spans="1:47" s="2" customFormat="1" ht="29.25">
      <c r="A346" s="35"/>
      <c r="B346" s="36"/>
      <c r="C346" s="37"/>
      <c r="D346" s="204" t="s">
        <v>159</v>
      </c>
      <c r="E346" s="37"/>
      <c r="F346" s="205" t="s">
        <v>335</v>
      </c>
      <c r="G346" s="37"/>
      <c r="H346" s="37"/>
      <c r="I346" s="206"/>
      <c r="J346" s="206"/>
      <c r="K346" s="37"/>
      <c r="L346" s="37"/>
      <c r="M346" s="40"/>
      <c r="N346" s="207"/>
      <c r="O346" s="208"/>
      <c r="P346" s="72"/>
      <c r="Q346" s="72"/>
      <c r="R346" s="72"/>
      <c r="S346" s="72"/>
      <c r="T346" s="72"/>
      <c r="U346" s="72"/>
      <c r="V346" s="72"/>
      <c r="W346" s="72"/>
      <c r="X346" s="73"/>
      <c r="Y346" s="35"/>
      <c r="Z346" s="35"/>
      <c r="AA346" s="35"/>
      <c r="AB346" s="35"/>
      <c r="AC346" s="35"/>
      <c r="AD346" s="35"/>
      <c r="AE346" s="35"/>
      <c r="AT346" s="18" t="s">
        <v>159</v>
      </c>
      <c r="AU346" s="18" t="s">
        <v>85</v>
      </c>
    </row>
    <row r="347" spans="2:51" s="14" customFormat="1" ht="11.25">
      <c r="B347" s="219"/>
      <c r="C347" s="220"/>
      <c r="D347" s="204" t="s">
        <v>160</v>
      </c>
      <c r="E347" s="221" t="s">
        <v>1</v>
      </c>
      <c r="F347" s="222" t="s">
        <v>337</v>
      </c>
      <c r="G347" s="220"/>
      <c r="H347" s="223">
        <v>2.7</v>
      </c>
      <c r="I347" s="224"/>
      <c r="J347" s="224"/>
      <c r="K347" s="220"/>
      <c r="L347" s="220"/>
      <c r="M347" s="225"/>
      <c r="N347" s="226"/>
      <c r="O347" s="227"/>
      <c r="P347" s="227"/>
      <c r="Q347" s="227"/>
      <c r="R347" s="227"/>
      <c r="S347" s="227"/>
      <c r="T347" s="227"/>
      <c r="U347" s="227"/>
      <c r="V347" s="227"/>
      <c r="W347" s="227"/>
      <c r="X347" s="228"/>
      <c r="AT347" s="229" t="s">
        <v>160</v>
      </c>
      <c r="AU347" s="229" t="s">
        <v>85</v>
      </c>
      <c r="AV347" s="14" t="s">
        <v>85</v>
      </c>
      <c r="AW347" s="14" t="s">
        <v>5</v>
      </c>
      <c r="AX347" s="14" t="s">
        <v>75</v>
      </c>
      <c r="AY347" s="229" t="s">
        <v>149</v>
      </c>
    </row>
    <row r="348" spans="2:51" s="15" customFormat="1" ht="11.25">
      <c r="B348" s="230"/>
      <c r="C348" s="231"/>
      <c r="D348" s="204" t="s">
        <v>160</v>
      </c>
      <c r="E348" s="232" t="s">
        <v>1</v>
      </c>
      <c r="F348" s="233" t="s">
        <v>174</v>
      </c>
      <c r="G348" s="231"/>
      <c r="H348" s="234">
        <v>2.7</v>
      </c>
      <c r="I348" s="235"/>
      <c r="J348" s="235"/>
      <c r="K348" s="231"/>
      <c r="L348" s="231"/>
      <c r="M348" s="236"/>
      <c r="N348" s="237"/>
      <c r="O348" s="238"/>
      <c r="P348" s="238"/>
      <c r="Q348" s="238"/>
      <c r="R348" s="238"/>
      <c r="S348" s="238"/>
      <c r="T348" s="238"/>
      <c r="U348" s="238"/>
      <c r="V348" s="238"/>
      <c r="W348" s="238"/>
      <c r="X348" s="239"/>
      <c r="AT348" s="240" t="s">
        <v>160</v>
      </c>
      <c r="AU348" s="240" t="s">
        <v>85</v>
      </c>
      <c r="AV348" s="15" t="s">
        <v>157</v>
      </c>
      <c r="AW348" s="15" t="s">
        <v>5</v>
      </c>
      <c r="AX348" s="15" t="s">
        <v>83</v>
      </c>
      <c r="AY348" s="240" t="s">
        <v>149</v>
      </c>
    </row>
    <row r="349" spans="1:65" s="2" customFormat="1" ht="44.25" customHeight="1">
      <c r="A349" s="35"/>
      <c r="B349" s="36"/>
      <c r="C349" s="190" t="s">
        <v>338</v>
      </c>
      <c r="D349" s="190" t="s">
        <v>152</v>
      </c>
      <c r="E349" s="191" t="s">
        <v>339</v>
      </c>
      <c r="F349" s="192" t="s">
        <v>340</v>
      </c>
      <c r="G349" s="193" t="s">
        <v>155</v>
      </c>
      <c r="H349" s="194">
        <v>5.04</v>
      </c>
      <c r="I349" s="195"/>
      <c r="J349" s="195"/>
      <c r="K349" s="196">
        <f>ROUND(P349*H349,2)</f>
        <v>0</v>
      </c>
      <c r="L349" s="192" t="s">
        <v>156</v>
      </c>
      <c r="M349" s="40"/>
      <c r="N349" s="197" t="s">
        <v>1</v>
      </c>
      <c r="O349" s="198" t="s">
        <v>38</v>
      </c>
      <c r="P349" s="199">
        <f>I349+J349</f>
        <v>0</v>
      </c>
      <c r="Q349" s="199">
        <f>ROUND(I349*H349,2)</f>
        <v>0</v>
      </c>
      <c r="R349" s="199">
        <f>ROUND(J349*H349,2)</f>
        <v>0</v>
      </c>
      <c r="S349" s="72"/>
      <c r="T349" s="200">
        <f>S349*H349</f>
        <v>0</v>
      </c>
      <c r="U349" s="200">
        <v>0</v>
      </c>
      <c r="V349" s="200">
        <f>U349*H349</f>
        <v>0</v>
      </c>
      <c r="W349" s="200">
        <v>0</v>
      </c>
      <c r="X349" s="201">
        <f>W349*H349</f>
        <v>0</v>
      </c>
      <c r="Y349" s="35"/>
      <c r="Z349" s="35"/>
      <c r="AA349" s="35"/>
      <c r="AB349" s="35"/>
      <c r="AC349" s="35"/>
      <c r="AD349" s="35"/>
      <c r="AE349" s="35"/>
      <c r="AR349" s="202" t="s">
        <v>157</v>
      </c>
      <c r="AT349" s="202" t="s">
        <v>152</v>
      </c>
      <c r="AU349" s="202" t="s">
        <v>85</v>
      </c>
      <c r="AY349" s="18" t="s">
        <v>149</v>
      </c>
      <c r="BE349" s="203">
        <f>IF(O349="základní",K349,0)</f>
        <v>0</v>
      </c>
      <c r="BF349" s="203">
        <f>IF(O349="snížená",K349,0)</f>
        <v>0</v>
      </c>
      <c r="BG349" s="203">
        <f>IF(O349="zákl. přenesená",K349,0)</f>
        <v>0</v>
      </c>
      <c r="BH349" s="203">
        <f>IF(O349="sníž. přenesená",K349,0)</f>
        <v>0</v>
      </c>
      <c r="BI349" s="203">
        <f>IF(O349="nulová",K349,0)</f>
        <v>0</v>
      </c>
      <c r="BJ349" s="18" t="s">
        <v>83</v>
      </c>
      <c r="BK349" s="203">
        <f>ROUND(P349*H349,2)</f>
        <v>0</v>
      </c>
      <c r="BL349" s="18" t="s">
        <v>157</v>
      </c>
      <c r="BM349" s="202" t="s">
        <v>341</v>
      </c>
    </row>
    <row r="350" spans="1:47" s="2" customFormat="1" ht="29.25">
      <c r="A350" s="35"/>
      <c r="B350" s="36"/>
      <c r="C350" s="37"/>
      <c r="D350" s="204" t="s">
        <v>159</v>
      </c>
      <c r="E350" s="37"/>
      <c r="F350" s="205" t="s">
        <v>340</v>
      </c>
      <c r="G350" s="37"/>
      <c r="H350" s="37"/>
      <c r="I350" s="206"/>
      <c r="J350" s="206"/>
      <c r="K350" s="37"/>
      <c r="L350" s="37"/>
      <c r="M350" s="40"/>
      <c r="N350" s="207"/>
      <c r="O350" s="208"/>
      <c r="P350" s="72"/>
      <c r="Q350" s="72"/>
      <c r="R350" s="72"/>
      <c r="S350" s="72"/>
      <c r="T350" s="72"/>
      <c r="U350" s="72"/>
      <c r="V350" s="72"/>
      <c r="W350" s="72"/>
      <c r="X350" s="73"/>
      <c r="Y350" s="35"/>
      <c r="Z350" s="35"/>
      <c r="AA350" s="35"/>
      <c r="AB350" s="35"/>
      <c r="AC350" s="35"/>
      <c r="AD350" s="35"/>
      <c r="AE350" s="35"/>
      <c r="AT350" s="18" t="s">
        <v>159</v>
      </c>
      <c r="AU350" s="18" t="s">
        <v>85</v>
      </c>
    </row>
    <row r="351" spans="2:51" s="14" customFormat="1" ht="11.25">
      <c r="B351" s="219"/>
      <c r="C351" s="220"/>
      <c r="D351" s="204" t="s">
        <v>160</v>
      </c>
      <c r="E351" s="221" t="s">
        <v>1</v>
      </c>
      <c r="F351" s="222" t="s">
        <v>342</v>
      </c>
      <c r="G351" s="220"/>
      <c r="H351" s="223">
        <v>5.04</v>
      </c>
      <c r="I351" s="224"/>
      <c r="J351" s="224"/>
      <c r="K351" s="220"/>
      <c r="L351" s="220"/>
      <c r="M351" s="225"/>
      <c r="N351" s="226"/>
      <c r="O351" s="227"/>
      <c r="P351" s="227"/>
      <c r="Q351" s="227"/>
      <c r="R351" s="227"/>
      <c r="S351" s="227"/>
      <c r="T351" s="227"/>
      <c r="U351" s="227"/>
      <c r="V351" s="227"/>
      <c r="W351" s="227"/>
      <c r="X351" s="228"/>
      <c r="AT351" s="229" t="s">
        <v>160</v>
      </c>
      <c r="AU351" s="229" t="s">
        <v>85</v>
      </c>
      <c r="AV351" s="14" t="s">
        <v>85</v>
      </c>
      <c r="AW351" s="14" t="s">
        <v>5</v>
      </c>
      <c r="AX351" s="14" t="s">
        <v>75</v>
      </c>
      <c r="AY351" s="229" t="s">
        <v>149</v>
      </c>
    </row>
    <row r="352" spans="2:51" s="15" customFormat="1" ht="11.25">
      <c r="B352" s="230"/>
      <c r="C352" s="231"/>
      <c r="D352" s="204" t="s">
        <v>160</v>
      </c>
      <c r="E352" s="232" t="s">
        <v>1</v>
      </c>
      <c r="F352" s="233" t="s">
        <v>174</v>
      </c>
      <c r="G352" s="231"/>
      <c r="H352" s="234">
        <v>5.04</v>
      </c>
      <c r="I352" s="235"/>
      <c r="J352" s="235"/>
      <c r="K352" s="231"/>
      <c r="L352" s="231"/>
      <c r="M352" s="236"/>
      <c r="N352" s="237"/>
      <c r="O352" s="238"/>
      <c r="P352" s="238"/>
      <c r="Q352" s="238"/>
      <c r="R352" s="238"/>
      <c r="S352" s="238"/>
      <c r="T352" s="238"/>
      <c r="U352" s="238"/>
      <c r="V352" s="238"/>
      <c r="W352" s="238"/>
      <c r="X352" s="239"/>
      <c r="AT352" s="240" t="s">
        <v>160</v>
      </c>
      <c r="AU352" s="240" t="s">
        <v>85</v>
      </c>
      <c r="AV352" s="15" t="s">
        <v>157</v>
      </c>
      <c r="AW352" s="15" t="s">
        <v>5</v>
      </c>
      <c r="AX352" s="15" t="s">
        <v>83</v>
      </c>
      <c r="AY352" s="240" t="s">
        <v>149</v>
      </c>
    </row>
    <row r="353" spans="1:65" s="2" customFormat="1" ht="37.9" customHeight="1">
      <c r="A353" s="35"/>
      <c r="B353" s="36"/>
      <c r="C353" s="190" t="s">
        <v>343</v>
      </c>
      <c r="D353" s="190" t="s">
        <v>152</v>
      </c>
      <c r="E353" s="191" t="s">
        <v>344</v>
      </c>
      <c r="F353" s="192" t="s">
        <v>345</v>
      </c>
      <c r="G353" s="193" t="s">
        <v>155</v>
      </c>
      <c r="H353" s="194">
        <v>19.306</v>
      </c>
      <c r="I353" s="195"/>
      <c r="J353" s="195"/>
      <c r="K353" s="196">
        <f>ROUND(P353*H353,2)</f>
        <v>0</v>
      </c>
      <c r="L353" s="192" t="s">
        <v>156</v>
      </c>
      <c r="M353" s="40"/>
      <c r="N353" s="197" t="s">
        <v>1</v>
      </c>
      <c r="O353" s="198" t="s">
        <v>38</v>
      </c>
      <c r="P353" s="199">
        <f>I353+J353</f>
        <v>0</v>
      </c>
      <c r="Q353" s="199">
        <f>ROUND(I353*H353,2)</f>
        <v>0</v>
      </c>
      <c r="R353" s="199">
        <f>ROUND(J353*H353,2)</f>
        <v>0</v>
      </c>
      <c r="S353" s="72"/>
      <c r="T353" s="200">
        <f>S353*H353</f>
        <v>0</v>
      </c>
      <c r="U353" s="200">
        <v>0</v>
      </c>
      <c r="V353" s="200">
        <f>U353*H353</f>
        <v>0</v>
      </c>
      <c r="W353" s="200">
        <v>0</v>
      </c>
      <c r="X353" s="201">
        <f>W353*H353</f>
        <v>0</v>
      </c>
      <c r="Y353" s="35"/>
      <c r="Z353" s="35"/>
      <c r="AA353" s="35"/>
      <c r="AB353" s="35"/>
      <c r="AC353" s="35"/>
      <c r="AD353" s="35"/>
      <c r="AE353" s="35"/>
      <c r="AR353" s="202" t="s">
        <v>157</v>
      </c>
      <c r="AT353" s="202" t="s">
        <v>152</v>
      </c>
      <c r="AU353" s="202" t="s">
        <v>85</v>
      </c>
      <c r="AY353" s="18" t="s">
        <v>149</v>
      </c>
      <c r="BE353" s="203">
        <f>IF(O353="základní",K353,0)</f>
        <v>0</v>
      </c>
      <c r="BF353" s="203">
        <f>IF(O353="snížená",K353,0)</f>
        <v>0</v>
      </c>
      <c r="BG353" s="203">
        <f>IF(O353="zákl. přenesená",K353,0)</f>
        <v>0</v>
      </c>
      <c r="BH353" s="203">
        <f>IF(O353="sníž. přenesená",K353,0)</f>
        <v>0</v>
      </c>
      <c r="BI353" s="203">
        <f>IF(O353="nulová",K353,0)</f>
        <v>0</v>
      </c>
      <c r="BJ353" s="18" t="s">
        <v>83</v>
      </c>
      <c r="BK353" s="203">
        <f>ROUND(P353*H353,2)</f>
        <v>0</v>
      </c>
      <c r="BL353" s="18" t="s">
        <v>157</v>
      </c>
      <c r="BM353" s="202" t="s">
        <v>346</v>
      </c>
    </row>
    <row r="354" spans="1:47" s="2" customFormat="1" ht="19.5">
      <c r="A354" s="35"/>
      <c r="B354" s="36"/>
      <c r="C354" s="37"/>
      <c r="D354" s="204" t="s">
        <v>159</v>
      </c>
      <c r="E354" s="37"/>
      <c r="F354" s="205" t="s">
        <v>345</v>
      </c>
      <c r="G354" s="37"/>
      <c r="H354" s="37"/>
      <c r="I354" s="206"/>
      <c r="J354" s="206"/>
      <c r="K354" s="37"/>
      <c r="L354" s="37"/>
      <c r="M354" s="40"/>
      <c r="N354" s="207"/>
      <c r="O354" s="208"/>
      <c r="P354" s="72"/>
      <c r="Q354" s="72"/>
      <c r="R354" s="72"/>
      <c r="S354" s="72"/>
      <c r="T354" s="72"/>
      <c r="U354" s="72"/>
      <c r="V354" s="72"/>
      <c r="W354" s="72"/>
      <c r="X354" s="73"/>
      <c r="Y354" s="35"/>
      <c r="Z354" s="35"/>
      <c r="AA354" s="35"/>
      <c r="AB354" s="35"/>
      <c r="AC354" s="35"/>
      <c r="AD354" s="35"/>
      <c r="AE354" s="35"/>
      <c r="AT354" s="18" t="s">
        <v>159</v>
      </c>
      <c r="AU354" s="18" t="s">
        <v>85</v>
      </c>
    </row>
    <row r="355" spans="2:51" s="14" customFormat="1" ht="11.25">
      <c r="B355" s="219"/>
      <c r="C355" s="220"/>
      <c r="D355" s="204" t="s">
        <v>160</v>
      </c>
      <c r="E355" s="221" t="s">
        <v>1</v>
      </c>
      <c r="F355" s="222" t="s">
        <v>347</v>
      </c>
      <c r="G355" s="220"/>
      <c r="H355" s="223">
        <v>8.274</v>
      </c>
      <c r="I355" s="224"/>
      <c r="J355" s="224"/>
      <c r="K355" s="220"/>
      <c r="L355" s="220"/>
      <c r="M355" s="225"/>
      <c r="N355" s="226"/>
      <c r="O355" s="227"/>
      <c r="P355" s="227"/>
      <c r="Q355" s="227"/>
      <c r="R355" s="227"/>
      <c r="S355" s="227"/>
      <c r="T355" s="227"/>
      <c r="U355" s="227"/>
      <c r="V355" s="227"/>
      <c r="W355" s="227"/>
      <c r="X355" s="228"/>
      <c r="AT355" s="229" t="s">
        <v>160</v>
      </c>
      <c r="AU355" s="229" t="s">
        <v>85</v>
      </c>
      <c r="AV355" s="14" t="s">
        <v>85</v>
      </c>
      <c r="AW355" s="14" t="s">
        <v>5</v>
      </c>
      <c r="AX355" s="14" t="s">
        <v>75</v>
      </c>
      <c r="AY355" s="229" t="s">
        <v>149</v>
      </c>
    </row>
    <row r="356" spans="2:51" s="14" customFormat="1" ht="11.25">
      <c r="B356" s="219"/>
      <c r="C356" s="220"/>
      <c r="D356" s="204" t="s">
        <v>160</v>
      </c>
      <c r="E356" s="221" t="s">
        <v>1</v>
      </c>
      <c r="F356" s="222" t="s">
        <v>348</v>
      </c>
      <c r="G356" s="220"/>
      <c r="H356" s="223">
        <v>11.032</v>
      </c>
      <c r="I356" s="224"/>
      <c r="J356" s="224"/>
      <c r="K356" s="220"/>
      <c r="L356" s="220"/>
      <c r="M356" s="225"/>
      <c r="N356" s="226"/>
      <c r="O356" s="227"/>
      <c r="P356" s="227"/>
      <c r="Q356" s="227"/>
      <c r="R356" s="227"/>
      <c r="S356" s="227"/>
      <c r="T356" s="227"/>
      <c r="U356" s="227"/>
      <c r="V356" s="227"/>
      <c r="W356" s="227"/>
      <c r="X356" s="228"/>
      <c r="AT356" s="229" t="s">
        <v>160</v>
      </c>
      <c r="AU356" s="229" t="s">
        <v>85</v>
      </c>
      <c r="AV356" s="14" t="s">
        <v>85</v>
      </c>
      <c r="AW356" s="14" t="s">
        <v>5</v>
      </c>
      <c r="AX356" s="14" t="s">
        <v>75</v>
      </c>
      <c r="AY356" s="229" t="s">
        <v>149</v>
      </c>
    </row>
    <row r="357" spans="2:51" s="15" customFormat="1" ht="11.25">
      <c r="B357" s="230"/>
      <c r="C357" s="231"/>
      <c r="D357" s="204" t="s">
        <v>160</v>
      </c>
      <c r="E357" s="232" t="s">
        <v>1</v>
      </c>
      <c r="F357" s="233" t="s">
        <v>174</v>
      </c>
      <c r="G357" s="231"/>
      <c r="H357" s="234">
        <v>19.305999999999997</v>
      </c>
      <c r="I357" s="235"/>
      <c r="J357" s="235"/>
      <c r="K357" s="231"/>
      <c r="L357" s="231"/>
      <c r="M357" s="236"/>
      <c r="N357" s="237"/>
      <c r="O357" s="238"/>
      <c r="P357" s="238"/>
      <c r="Q357" s="238"/>
      <c r="R357" s="238"/>
      <c r="S357" s="238"/>
      <c r="T357" s="238"/>
      <c r="U357" s="238"/>
      <c r="V357" s="238"/>
      <c r="W357" s="238"/>
      <c r="X357" s="239"/>
      <c r="AT357" s="240" t="s">
        <v>160</v>
      </c>
      <c r="AU357" s="240" t="s">
        <v>85</v>
      </c>
      <c r="AV357" s="15" t="s">
        <v>157</v>
      </c>
      <c r="AW357" s="15" t="s">
        <v>5</v>
      </c>
      <c r="AX357" s="15" t="s">
        <v>83</v>
      </c>
      <c r="AY357" s="240" t="s">
        <v>149</v>
      </c>
    </row>
    <row r="358" spans="1:65" s="2" customFormat="1" ht="49.15" customHeight="1">
      <c r="A358" s="35"/>
      <c r="B358" s="36"/>
      <c r="C358" s="190" t="s">
        <v>349</v>
      </c>
      <c r="D358" s="190" t="s">
        <v>152</v>
      </c>
      <c r="E358" s="191" t="s">
        <v>350</v>
      </c>
      <c r="F358" s="192" t="s">
        <v>351</v>
      </c>
      <c r="G358" s="193" t="s">
        <v>155</v>
      </c>
      <c r="H358" s="194">
        <v>0.837</v>
      </c>
      <c r="I358" s="195"/>
      <c r="J358" s="195"/>
      <c r="K358" s="196">
        <f>ROUND(P358*H358,2)</f>
        <v>0</v>
      </c>
      <c r="L358" s="192" t="s">
        <v>156</v>
      </c>
      <c r="M358" s="40"/>
      <c r="N358" s="197" t="s">
        <v>1</v>
      </c>
      <c r="O358" s="198" t="s">
        <v>38</v>
      </c>
      <c r="P358" s="199">
        <f>I358+J358</f>
        <v>0</v>
      </c>
      <c r="Q358" s="199">
        <f>ROUND(I358*H358,2)</f>
        <v>0</v>
      </c>
      <c r="R358" s="199">
        <f>ROUND(J358*H358,2)</f>
        <v>0</v>
      </c>
      <c r="S358" s="72"/>
      <c r="T358" s="200">
        <f>S358*H358</f>
        <v>0</v>
      </c>
      <c r="U358" s="200">
        <v>0</v>
      </c>
      <c r="V358" s="200">
        <f>U358*H358</f>
        <v>0</v>
      </c>
      <c r="W358" s="200">
        <v>0</v>
      </c>
      <c r="X358" s="201">
        <f>W358*H358</f>
        <v>0</v>
      </c>
      <c r="Y358" s="35"/>
      <c r="Z358" s="35"/>
      <c r="AA358" s="35"/>
      <c r="AB358" s="35"/>
      <c r="AC358" s="35"/>
      <c r="AD358" s="35"/>
      <c r="AE358" s="35"/>
      <c r="AR358" s="202" t="s">
        <v>157</v>
      </c>
      <c r="AT358" s="202" t="s">
        <v>152</v>
      </c>
      <c r="AU358" s="202" t="s">
        <v>85</v>
      </c>
      <c r="AY358" s="18" t="s">
        <v>149</v>
      </c>
      <c r="BE358" s="203">
        <f>IF(O358="základní",K358,0)</f>
        <v>0</v>
      </c>
      <c r="BF358" s="203">
        <f>IF(O358="snížená",K358,0)</f>
        <v>0</v>
      </c>
      <c r="BG358" s="203">
        <f>IF(O358="zákl. přenesená",K358,0)</f>
        <v>0</v>
      </c>
      <c r="BH358" s="203">
        <f>IF(O358="sníž. přenesená",K358,0)</f>
        <v>0</v>
      </c>
      <c r="BI358" s="203">
        <f>IF(O358="nulová",K358,0)</f>
        <v>0</v>
      </c>
      <c r="BJ358" s="18" t="s">
        <v>83</v>
      </c>
      <c r="BK358" s="203">
        <f>ROUND(P358*H358,2)</f>
        <v>0</v>
      </c>
      <c r="BL358" s="18" t="s">
        <v>157</v>
      </c>
      <c r="BM358" s="202" t="s">
        <v>352</v>
      </c>
    </row>
    <row r="359" spans="1:47" s="2" customFormat="1" ht="29.25">
      <c r="A359" s="35"/>
      <c r="B359" s="36"/>
      <c r="C359" s="37"/>
      <c r="D359" s="204" t="s">
        <v>159</v>
      </c>
      <c r="E359" s="37"/>
      <c r="F359" s="205" t="s">
        <v>351</v>
      </c>
      <c r="G359" s="37"/>
      <c r="H359" s="37"/>
      <c r="I359" s="206"/>
      <c r="J359" s="206"/>
      <c r="K359" s="37"/>
      <c r="L359" s="37"/>
      <c r="M359" s="40"/>
      <c r="N359" s="207"/>
      <c r="O359" s="208"/>
      <c r="P359" s="72"/>
      <c r="Q359" s="72"/>
      <c r="R359" s="72"/>
      <c r="S359" s="72"/>
      <c r="T359" s="72"/>
      <c r="U359" s="72"/>
      <c r="V359" s="72"/>
      <c r="W359" s="72"/>
      <c r="X359" s="73"/>
      <c r="Y359" s="35"/>
      <c r="Z359" s="35"/>
      <c r="AA359" s="35"/>
      <c r="AB359" s="35"/>
      <c r="AC359" s="35"/>
      <c r="AD359" s="35"/>
      <c r="AE359" s="35"/>
      <c r="AT359" s="18" t="s">
        <v>159</v>
      </c>
      <c r="AU359" s="18" t="s">
        <v>85</v>
      </c>
    </row>
    <row r="360" spans="2:51" s="13" customFormat="1" ht="11.25">
      <c r="B360" s="209"/>
      <c r="C360" s="210"/>
      <c r="D360" s="204" t="s">
        <v>160</v>
      </c>
      <c r="E360" s="211" t="s">
        <v>1</v>
      </c>
      <c r="F360" s="212" t="s">
        <v>353</v>
      </c>
      <c r="G360" s="210"/>
      <c r="H360" s="211" t="s">
        <v>1</v>
      </c>
      <c r="I360" s="213"/>
      <c r="J360" s="213"/>
      <c r="K360" s="210"/>
      <c r="L360" s="210"/>
      <c r="M360" s="214"/>
      <c r="N360" s="215"/>
      <c r="O360" s="216"/>
      <c r="P360" s="216"/>
      <c r="Q360" s="216"/>
      <c r="R360" s="216"/>
      <c r="S360" s="216"/>
      <c r="T360" s="216"/>
      <c r="U360" s="216"/>
      <c r="V360" s="216"/>
      <c r="W360" s="216"/>
      <c r="X360" s="217"/>
      <c r="AT360" s="218" t="s">
        <v>160</v>
      </c>
      <c r="AU360" s="218" t="s">
        <v>85</v>
      </c>
      <c r="AV360" s="13" t="s">
        <v>83</v>
      </c>
      <c r="AW360" s="13" t="s">
        <v>5</v>
      </c>
      <c r="AX360" s="13" t="s">
        <v>75</v>
      </c>
      <c r="AY360" s="218" t="s">
        <v>149</v>
      </c>
    </row>
    <row r="361" spans="2:51" s="14" customFormat="1" ht="11.25">
      <c r="B361" s="219"/>
      <c r="C361" s="220"/>
      <c r="D361" s="204" t="s">
        <v>160</v>
      </c>
      <c r="E361" s="221" t="s">
        <v>1</v>
      </c>
      <c r="F361" s="222" t="s">
        <v>354</v>
      </c>
      <c r="G361" s="220"/>
      <c r="H361" s="223">
        <v>0.219</v>
      </c>
      <c r="I361" s="224"/>
      <c r="J361" s="224"/>
      <c r="K361" s="220"/>
      <c r="L361" s="220"/>
      <c r="M361" s="225"/>
      <c r="N361" s="226"/>
      <c r="O361" s="227"/>
      <c r="P361" s="227"/>
      <c r="Q361" s="227"/>
      <c r="R361" s="227"/>
      <c r="S361" s="227"/>
      <c r="T361" s="227"/>
      <c r="U361" s="227"/>
      <c r="V361" s="227"/>
      <c r="W361" s="227"/>
      <c r="X361" s="228"/>
      <c r="AT361" s="229" t="s">
        <v>160</v>
      </c>
      <c r="AU361" s="229" t="s">
        <v>85</v>
      </c>
      <c r="AV361" s="14" t="s">
        <v>85</v>
      </c>
      <c r="AW361" s="14" t="s">
        <v>5</v>
      </c>
      <c r="AX361" s="14" t="s">
        <v>75</v>
      </c>
      <c r="AY361" s="229" t="s">
        <v>149</v>
      </c>
    </row>
    <row r="362" spans="2:51" s="13" customFormat="1" ht="11.25">
      <c r="B362" s="209"/>
      <c r="C362" s="210"/>
      <c r="D362" s="204" t="s">
        <v>160</v>
      </c>
      <c r="E362" s="211" t="s">
        <v>1</v>
      </c>
      <c r="F362" s="212" t="s">
        <v>355</v>
      </c>
      <c r="G362" s="210"/>
      <c r="H362" s="211" t="s">
        <v>1</v>
      </c>
      <c r="I362" s="213"/>
      <c r="J362" s="213"/>
      <c r="K362" s="210"/>
      <c r="L362" s="210"/>
      <c r="M362" s="214"/>
      <c r="N362" s="215"/>
      <c r="O362" s="216"/>
      <c r="P362" s="216"/>
      <c r="Q362" s="216"/>
      <c r="R362" s="216"/>
      <c r="S362" s="216"/>
      <c r="T362" s="216"/>
      <c r="U362" s="216"/>
      <c r="V362" s="216"/>
      <c r="W362" s="216"/>
      <c r="X362" s="217"/>
      <c r="AT362" s="218" t="s">
        <v>160</v>
      </c>
      <c r="AU362" s="218" t="s">
        <v>85</v>
      </c>
      <c r="AV362" s="13" t="s">
        <v>83</v>
      </c>
      <c r="AW362" s="13" t="s">
        <v>5</v>
      </c>
      <c r="AX362" s="13" t="s">
        <v>75</v>
      </c>
      <c r="AY362" s="218" t="s">
        <v>149</v>
      </c>
    </row>
    <row r="363" spans="2:51" s="14" customFormat="1" ht="11.25">
      <c r="B363" s="219"/>
      <c r="C363" s="220"/>
      <c r="D363" s="204" t="s">
        <v>160</v>
      </c>
      <c r="E363" s="221" t="s">
        <v>1</v>
      </c>
      <c r="F363" s="222" t="s">
        <v>356</v>
      </c>
      <c r="G363" s="220"/>
      <c r="H363" s="223">
        <v>0.618</v>
      </c>
      <c r="I363" s="224"/>
      <c r="J363" s="224"/>
      <c r="K363" s="220"/>
      <c r="L363" s="220"/>
      <c r="M363" s="225"/>
      <c r="N363" s="226"/>
      <c r="O363" s="227"/>
      <c r="P363" s="227"/>
      <c r="Q363" s="227"/>
      <c r="R363" s="227"/>
      <c r="S363" s="227"/>
      <c r="T363" s="227"/>
      <c r="U363" s="227"/>
      <c r="V363" s="227"/>
      <c r="W363" s="227"/>
      <c r="X363" s="228"/>
      <c r="AT363" s="229" t="s">
        <v>160</v>
      </c>
      <c r="AU363" s="229" t="s">
        <v>85</v>
      </c>
      <c r="AV363" s="14" t="s">
        <v>85</v>
      </c>
      <c r="AW363" s="14" t="s">
        <v>5</v>
      </c>
      <c r="AX363" s="14" t="s">
        <v>75</v>
      </c>
      <c r="AY363" s="229" t="s">
        <v>149</v>
      </c>
    </row>
    <row r="364" spans="2:51" s="15" customFormat="1" ht="11.25">
      <c r="B364" s="230"/>
      <c r="C364" s="231"/>
      <c r="D364" s="204" t="s">
        <v>160</v>
      </c>
      <c r="E364" s="232" t="s">
        <v>1</v>
      </c>
      <c r="F364" s="233" t="s">
        <v>174</v>
      </c>
      <c r="G364" s="231"/>
      <c r="H364" s="234">
        <v>0.837</v>
      </c>
      <c r="I364" s="235"/>
      <c r="J364" s="235"/>
      <c r="K364" s="231"/>
      <c r="L364" s="231"/>
      <c r="M364" s="236"/>
      <c r="N364" s="237"/>
      <c r="O364" s="238"/>
      <c r="P364" s="238"/>
      <c r="Q364" s="238"/>
      <c r="R364" s="238"/>
      <c r="S364" s="238"/>
      <c r="T364" s="238"/>
      <c r="U364" s="238"/>
      <c r="V364" s="238"/>
      <c r="W364" s="238"/>
      <c r="X364" s="239"/>
      <c r="AT364" s="240" t="s">
        <v>160</v>
      </c>
      <c r="AU364" s="240" t="s">
        <v>85</v>
      </c>
      <c r="AV364" s="15" t="s">
        <v>157</v>
      </c>
      <c r="AW364" s="15" t="s">
        <v>5</v>
      </c>
      <c r="AX364" s="15" t="s">
        <v>83</v>
      </c>
      <c r="AY364" s="240" t="s">
        <v>149</v>
      </c>
    </row>
    <row r="365" spans="1:65" s="2" customFormat="1" ht="55.5" customHeight="1">
      <c r="A365" s="35"/>
      <c r="B365" s="36"/>
      <c r="C365" s="190" t="s">
        <v>8</v>
      </c>
      <c r="D365" s="190" t="s">
        <v>152</v>
      </c>
      <c r="E365" s="191" t="s">
        <v>357</v>
      </c>
      <c r="F365" s="192" t="s">
        <v>358</v>
      </c>
      <c r="G365" s="193" t="s">
        <v>177</v>
      </c>
      <c r="H365" s="194">
        <v>2</v>
      </c>
      <c r="I365" s="195"/>
      <c r="J365" s="195"/>
      <c r="K365" s="196">
        <f>ROUND(P365*H365,2)</f>
        <v>0</v>
      </c>
      <c r="L365" s="192" t="s">
        <v>156</v>
      </c>
      <c r="M365" s="40"/>
      <c r="N365" s="197" t="s">
        <v>1</v>
      </c>
      <c r="O365" s="198" t="s">
        <v>38</v>
      </c>
      <c r="P365" s="199">
        <f>I365+J365</f>
        <v>0</v>
      </c>
      <c r="Q365" s="199">
        <f>ROUND(I365*H365,2)</f>
        <v>0</v>
      </c>
      <c r="R365" s="199">
        <f>ROUND(J365*H365,2)</f>
        <v>0</v>
      </c>
      <c r="S365" s="72"/>
      <c r="T365" s="200">
        <f>S365*H365</f>
        <v>0</v>
      </c>
      <c r="U365" s="200">
        <v>0</v>
      </c>
      <c r="V365" s="200">
        <f>U365*H365</f>
        <v>0</v>
      </c>
      <c r="W365" s="200">
        <v>0</v>
      </c>
      <c r="X365" s="201">
        <f>W365*H365</f>
        <v>0</v>
      </c>
      <c r="Y365" s="35"/>
      <c r="Z365" s="35"/>
      <c r="AA365" s="35"/>
      <c r="AB365" s="35"/>
      <c r="AC365" s="35"/>
      <c r="AD365" s="35"/>
      <c r="AE365" s="35"/>
      <c r="AR365" s="202" t="s">
        <v>157</v>
      </c>
      <c r="AT365" s="202" t="s">
        <v>152</v>
      </c>
      <c r="AU365" s="202" t="s">
        <v>85</v>
      </c>
      <c r="AY365" s="18" t="s">
        <v>149</v>
      </c>
      <c r="BE365" s="203">
        <f>IF(O365="základní",K365,0)</f>
        <v>0</v>
      </c>
      <c r="BF365" s="203">
        <f>IF(O365="snížená",K365,0)</f>
        <v>0</v>
      </c>
      <c r="BG365" s="203">
        <f>IF(O365="zákl. přenesená",K365,0)</f>
        <v>0</v>
      </c>
      <c r="BH365" s="203">
        <f>IF(O365="sníž. přenesená",K365,0)</f>
        <v>0</v>
      </c>
      <c r="BI365" s="203">
        <f>IF(O365="nulová",K365,0)</f>
        <v>0</v>
      </c>
      <c r="BJ365" s="18" t="s">
        <v>83</v>
      </c>
      <c r="BK365" s="203">
        <f>ROUND(P365*H365,2)</f>
        <v>0</v>
      </c>
      <c r="BL365" s="18" t="s">
        <v>157</v>
      </c>
      <c r="BM365" s="202" t="s">
        <v>359</v>
      </c>
    </row>
    <row r="366" spans="1:47" s="2" customFormat="1" ht="29.25">
      <c r="A366" s="35"/>
      <c r="B366" s="36"/>
      <c r="C366" s="37"/>
      <c r="D366" s="204" t="s">
        <v>159</v>
      </c>
      <c r="E366" s="37"/>
      <c r="F366" s="205" t="s">
        <v>358</v>
      </c>
      <c r="G366" s="37"/>
      <c r="H366" s="37"/>
      <c r="I366" s="206"/>
      <c r="J366" s="206"/>
      <c r="K366" s="37"/>
      <c r="L366" s="37"/>
      <c r="M366" s="40"/>
      <c r="N366" s="207"/>
      <c r="O366" s="208"/>
      <c r="P366" s="72"/>
      <c r="Q366" s="72"/>
      <c r="R366" s="72"/>
      <c r="S366" s="72"/>
      <c r="T366" s="72"/>
      <c r="U366" s="72"/>
      <c r="V366" s="72"/>
      <c r="W366" s="72"/>
      <c r="X366" s="73"/>
      <c r="Y366" s="35"/>
      <c r="Z366" s="35"/>
      <c r="AA366" s="35"/>
      <c r="AB366" s="35"/>
      <c r="AC366" s="35"/>
      <c r="AD366" s="35"/>
      <c r="AE366" s="35"/>
      <c r="AT366" s="18" t="s">
        <v>159</v>
      </c>
      <c r="AU366" s="18" t="s">
        <v>85</v>
      </c>
    </row>
    <row r="367" spans="2:51" s="13" customFormat="1" ht="11.25">
      <c r="B367" s="209"/>
      <c r="C367" s="210"/>
      <c r="D367" s="204" t="s">
        <v>160</v>
      </c>
      <c r="E367" s="211" t="s">
        <v>1</v>
      </c>
      <c r="F367" s="212" t="s">
        <v>355</v>
      </c>
      <c r="G367" s="210"/>
      <c r="H367" s="211" t="s">
        <v>1</v>
      </c>
      <c r="I367" s="213"/>
      <c r="J367" s="213"/>
      <c r="K367" s="210"/>
      <c r="L367" s="210"/>
      <c r="M367" s="214"/>
      <c r="N367" s="215"/>
      <c r="O367" s="216"/>
      <c r="P367" s="216"/>
      <c r="Q367" s="216"/>
      <c r="R367" s="216"/>
      <c r="S367" s="216"/>
      <c r="T367" s="216"/>
      <c r="U367" s="216"/>
      <c r="V367" s="216"/>
      <c r="W367" s="216"/>
      <c r="X367" s="217"/>
      <c r="AT367" s="218" t="s">
        <v>160</v>
      </c>
      <c r="AU367" s="218" t="s">
        <v>85</v>
      </c>
      <c r="AV367" s="13" t="s">
        <v>83</v>
      </c>
      <c r="AW367" s="13" t="s">
        <v>5</v>
      </c>
      <c r="AX367" s="13" t="s">
        <v>75</v>
      </c>
      <c r="AY367" s="218" t="s">
        <v>149</v>
      </c>
    </row>
    <row r="368" spans="2:51" s="14" customFormat="1" ht="11.25">
      <c r="B368" s="219"/>
      <c r="C368" s="220"/>
      <c r="D368" s="204" t="s">
        <v>160</v>
      </c>
      <c r="E368" s="221" t="s">
        <v>1</v>
      </c>
      <c r="F368" s="222" t="s">
        <v>85</v>
      </c>
      <c r="G368" s="220"/>
      <c r="H368" s="223">
        <v>2</v>
      </c>
      <c r="I368" s="224"/>
      <c r="J368" s="224"/>
      <c r="K368" s="220"/>
      <c r="L368" s="220"/>
      <c r="M368" s="225"/>
      <c r="N368" s="226"/>
      <c r="O368" s="227"/>
      <c r="P368" s="227"/>
      <c r="Q368" s="227"/>
      <c r="R368" s="227"/>
      <c r="S368" s="227"/>
      <c r="T368" s="227"/>
      <c r="U368" s="227"/>
      <c r="V368" s="227"/>
      <c r="W368" s="227"/>
      <c r="X368" s="228"/>
      <c r="AT368" s="229" t="s">
        <v>160</v>
      </c>
      <c r="AU368" s="229" t="s">
        <v>85</v>
      </c>
      <c r="AV368" s="14" t="s">
        <v>85</v>
      </c>
      <c r="AW368" s="14" t="s">
        <v>5</v>
      </c>
      <c r="AX368" s="14" t="s">
        <v>75</v>
      </c>
      <c r="AY368" s="229" t="s">
        <v>149</v>
      </c>
    </row>
    <row r="369" spans="2:51" s="15" customFormat="1" ht="11.25">
      <c r="B369" s="230"/>
      <c r="C369" s="231"/>
      <c r="D369" s="204" t="s">
        <v>160</v>
      </c>
      <c r="E369" s="232" t="s">
        <v>1</v>
      </c>
      <c r="F369" s="233" t="s">
        <v>174</v>
      </c>
      <c r="G369" s="231"/>
      <c r="H369" s="234">
        <v>2</v>
      </c>
      <c r="I369" s="235"/>
      <c r="J369" s="235"/>
      <c r="K369" s="231"/>
      <c r="L369" s="231"/>
      <c r="M369" s="236"/>
      <c r="N369" s="237"/>
      <c r="O369" s="238"/>
      <c r="P369" s="238"/>
      <c r="Q369" s="238"/>
      <c r="R369" s="238"/>
      <c r="S369" s="238"/>
      <c r="T369" s="238"/>
      <c r="U369" s="238"/>
      <c r="V369" s="238"/>
      <c r="W369" s="238"/>
      <c r="X369" s="239"/>
      <c r="AT369" s="240" t="s">
        <v>160</v>
      </c>
      <c r="AU369" s="240" t="s">
        <v>85</v>
      </c>
      <c r="AV369" s="15" t="s">
        <v>157</v>
      </c>
      <c r="AW369" s="15" t="s">
        <v>5</v>
      </c>
      <c r="AX369" s="15" t="s">
        <v>83</v>
      </c>
      <c r="AY369" s="240" t="s">
        <v>149</v>
      </c>
    </row>
    <row r="370" spans="1:65" s="2" customFormat="1" ht="55.5" customHeight="1">
      <c r="A370" s="35"/>
      <c r="B370" s="36"/>
      <c r="C370" s="190" t="s">
        <v>360</v>
      </c>
      <c r="D370" s="190" t="s">
        <v>152</v>
      </c>
      <c r="E370" s="191" t="s">
        <v>361</v>
      </c>
      <c r="F370" s="192" t="s">
        <v>362</v>
      </c>
      <c r="G370" s="193" t="s">
        <v>155</v>
      </c>
      <c r="H370" s="194">
        <v>0.313</v>
      </c>
      <c r="I370" s="195"/>
      <c r="J370" s="195"/>
      <c r="K370" s="196">
        <f>ROUND(P370*H370,2)</f>
        <v>0</v>
      </c>
      <c r="L370" s="192" t="s">
        <v>156</v>
      </c>
      <c r="M370" s="40"/>
      <c r="N370" s="197" t="s">
        <v>1</v>
      </c>
      <c r="O370" s="198" t="s">
        <v>38</v>
      </c>
      <c r="P370" s="199">
        <f>I370+J370</f>
        <v>0</v>
      </c>
      <c r="Q370" s="199">
        <f>ROUND(I370*H370,2)</f>
        <v>0</v>
      </c>
      <c r="R370" s="199">
        <f>ROUND(J370*H370,2)</f>
        <v>0</v>
      </c>
      <c r="S370" s="72"/>
      <c r="T370" s="200">
        <f>S370*H370</f>
        <v>0</v>
      </c>
      <c r="U370" s="200">
        <v>0</v>
      </c>
      <c r="V370" s="200">
        <f>U370*H370</f>
        <v>0</v>
      </c>
      <c r="W370" s="200">
        <v>0</v>
      </c>
      <c r="X370" s="201">
        <f>W370*H370</f>
        <v>0</v>
      </c>
      <c r="Y370" s="35"/>
      <c r="Z370" s="35"/>
      <c r="AA370" s="35"/>
      <c r="AB370" s="35"/>
      <c r="AC370" s="35"/>
      <c r="AD370" s="35"/>
      <c r="AE370" s="35"/>
      <c r="AR370" s="202" t="s">
        <v>157</v>
      </c>
      <c r="AT370" s="202" t="s">
        <v>152</v>
      </c>
      <c r="AU370" s="202" t="s">
        <v>85</v>
      </c>
      <c r="AY370" s="18" t="s">
        <v>149</v>
      </c>
      <c r="BE370" s="203">
        <f>IF(O370="základní",K370,0)</f>
        <v>0</v>
      </c>
      <c r="BF370" s="203">
        <f>IF(O370="snížená",K370,0)</f>
        <v>0</v>
      </c>
      <c r="BG370" s="203">
        <f>IF(O370="zákl. přenesená",K370,0)</f>
        <v>0</v>
      </c>
      <c r="BH370" s="203">
        <f>IF(O370="sníž. přenesená",K370,0)</f>
        <v>0</v>
      </c>
      <c r="BI370" s="203">
        <f>IF(O370="nulová",K370,0)</f>
        <v>0</v>
      </c>
      <c r="BJ370" s="18" t="s">
        <v>83</v>
      </c>
      <c r="BK370" s="203">
        <f>ROUND(P370*H370,2)</f>
        <v>0</v>
      </c>
      <c r="BL370" s="18" t="s">
        <v>157</v>
      </c>
      <c r="BM370" s="202" t="s">
        <v>363</v>
      </c>
    </row>
    <row r="371" spans="1:47" s="2" customFormat="1" ht="29.25">
      <c r="A371" s="35"/>
      <c r="B371" s="36"/>
      <c r="C371" s="37"/>
      <c r="D371" s="204" t="s">
        <v>159</v>
      </c>
      <c r="E371" s="37"/>
      <c r="F371" s="205" t="s">
        <v>362</v>
      </c>
      <c r="G371" s="37"/>
      <c r="H371" s="37"/>
      <c r="I371" s="206"/>
      <c r="J371" s="206"/>
      <c r="K371" s="37"/>
      <c r="L371" s="37"/>
      <c r="M371" s="40"/>
      <c r="N371" s="207"/>
      <c r="O371" s="208"/>
      <c r="P371" s="72"/>
      <c r="Q371" s="72"/>
      <c r="R371" s="72"/>
      <c r="S371" s="72"/>
      <c r="T371" s="72"/>
      <c r="U371" s="72"/>
      <c r="V371" s="72"/>
      <c r="W371" s="72"/>
      <c r="X371" s="73"/>
      <c r="Y371" s="35"/>
      <c r="Z371" s="35"/>
      <c r="AA371" s="35"/>
      <c r="AB371" s="35"/>
      <c r="AC371" s="35"/>
      <c r="AD371" s="35"/>
      <c r="AE371" s="35"/>
      <c r="AT371" s="18" t="s">
        <v>159</v>
      </c>
      <c r="AU371" s="18" t="s">
        <v>85</v>
      </c>
    </row>
    <row r="372" spans="2:51" s="13" customFormat="1" ht="11.25">
      <c r="B372" s="209"/>
      <c r="C372" s="210"/>
      <c r="D372" s="204" t="s">
        <v>160</v>
      </c>
      <c r="E372" s="211" t="s">
        <v>1</v>
      </c>
      <c r="F372" s="212" t="s">
        <v>353</v>
      </c>
      <c r="G372" s="210"/>
      <c r="H372" s="211" t="s">
        <v>1</v>
      </c>
      <c r="I372" s="213"/>
      <c r="J372" s="213"/>
      <c r="K372" s="210"/>
      <c r="L372" s="210"/>
      <c r="M372" s="214"/>
      <c r="N372" s="215"/>
      <c r="O372" s="216"/>
      <c r="P372" s="216"/>
      <c r="Q372" s="216"/>
      <c r="R372" s="216"/>
      <c r="S372" s="216"/>
      <c r="T372" s="216"/>
      <c r="U372" s="216"/>
      <c r="V372" s="216"/>
      <c r="W372" s="216"/>
      <c r="X372" s="217"/>
      <c r="AT372" s="218" t="s">
        <v>160</v>
      </c>
      <c r="AU372" s="218" t="s">
        <v>85</v>
      </c>
      <c r="AV372" s="13" t="s">
        <v>83</v>
      </c>
      <c r="AW372" s="13" t="s">
        <v>5</v>
      </c>
      <c r="AX372" s="13" t="s">
        <v>75</v>
      </c>
      <c r="AY372" s="218" t="s">
        <v>149</v>
      </c>
    </row>
    <row r="373" spans="2:51" s="14" customFormat="1" ht="11.25">
      <c r="B373" s="219"/>
      <c r="C373" s="220"/>
      <c r="D373" s="204" t="s">
        <v>160</v>
      </c>
      <c r="E373" s="221" t="s">
        <v>1</v>
      </c>
      <c r="F373" s="222" t="s">
        <v>364</v>
      </c>
      <c r="G373" s="220"/>
      <c r="H373" s="223">
        <v>0.313</v>
      </c>
      <c r="I373" s="224"/>
      <c r="J373" s="224"/>
      <c r="K373" s="220"/>
      <c r="L373" s="220"/>
      <c r="M373" s="225"/>
      <c r="N373" s="226"/>
      <c r="O373" s="227"/>
      <c r="P373" s="227"/>
      <c r="Q373" s="227"/>
      <c r="R373" s="227"/>
      <c r="S373" s="227"/>
      <c r="T373" s="227"/>
      <c r="U373" s="227"/>
      <c r="V373" s="227"/>
      <c r="W373" s="227"/>
      <c r="X373" s="228"/>
      <c r="AT373" s="229" t="s">
        <v>160</v>
      </c>
      <c r="AU373" s="229" t="s">
        <v>85</v>
      </c>
      <c r="AV373" s="14" t="s">
        <v>85</v>
      </c>
      <c r="AW373" s="14" t="s">
        <v>5</v>
      </c>
      <c r="AX373" s="14" t="s">
        <v>75</v>
      </c>
      <c r="AY373" s="229" t="s">
        <v>149</v>
      </c>
    </row>
    <row r="374" spans="2:51" s="15" customFormat="1" ht="11.25">
      <c r="B374" s="230"/>
      <c r="C374" s="231"/>
      <c r="D374" s="204" t="s">
        <v>160</v>
      </c>
      <c r="E374" s="232" t="s">
        <v>1</v>
      </c>
      <c r="F374" s="233" t="s">
        <v>174</v>
      </c>
      <c r="G374" s="231"/>
      <c r="H374" s="234">
        <v>0.313</v>
      </c>
      <c r="I374" s="235"/>
      <c r="J374" s="235"/>
      <c r="K374" s="231"/>
      <c r="L374" s="231"/>
      <c r="M374" s="236"/>
      <c r="N374" s="237"/>
      <c r="O374" s="238"/>
      <c r="P374" s="238"/>
      <c r="Q374" s="238"/>
      <c r="R374" s="238"/>
      <c r="S374" s="238"/>
      <c r="T374" s="238"/>
      <c r="U374" s="238"/>
      <c r="V374" s="238"/>
      <c r="W374" s="238"/>
      <c r="X374" s="239"/>
      <c r="AT374" s="240" t="s">
        <v>160</v>
      </c>
      <c r="AU374" s="240" t="s">
        <v>85</v>
      </c>
      <c r="AV374" s="15" t="s">
        <v>157</v>
      </c>
      <c r="AW374" s="15" t="s">
        <v>5</v>
      </c>
      <c r="AX374" s="15" t="s">
        <v>83</v>
      </c>
      <c r="AY374" s="240" t="s">
        <v>149</v>
      </c>
    </row>
    <row r="375" spans="1:65" s="2" customFormat="1" ht="55.5" customHeight="1">
      <c r="A375" s="35"/>
      <c r="B375" s="36"/>
      <c r="C375" s="190" t="s">
        <v>365</v>
      </c>
      <c r="D375" s="190" t="s">
        <v>152</v>
      </c>
      <c r="E375" s="191" t="s">
        <v>366</v>
      </c>
      <c r="F375" s="192" t="s">
        <v>367</v>
      </c>
      <c r="G375" s="193" t="s">
        <v>155</v>
      </c>
      <c r="H375" s="194">
        <v>8.618</v>
      </c>
      <c r="I375" s="195"/>
      <c r="J375" s="195"/>
      <c r="K375" s="196">
        <f>ROUND(P375*H375,2)</f>
        <v>0</v>
      </c>
      <c r="L375" s="192" t="s">
        <v>156</v>
      </c>
      <c r="M375" s="40"/>
      <c r="N375" s="197" t="s">
        <v>1</v>
      </c>
      <c r="O375" s="198" t="s">
        <v>38</v>
      </c>
      <c r="P375" s="199">
        <f>I375+J375</f>
        <v>0</v>
      </c>
      <c r="Q375" s="199">
        <f>ROUND(I375*H375,2)</f>
        <v>0</v>
      </c>
      <c r="R375" s="199">
        <f>ROUND(J375*H375,2)</f>
        <v>0</v>
      </c>
      <c r="S375" s="72"/>
      <c r="T375" s="200">
        <f>S375*H375</f>
        <v>0</v>
      </c>
      <c r="U375" s="200">
        <v>0</v>
      </c>
      <c r="V375" s="200">
        <f>U375*H375</f>
        <v>0</v>
      </c>
      <c r="W375" s="200">
        <v>0</v>
      </c>
      <c r="X375" s="201">
        <f>W375*H375</f>
        <v>0</v>
      </c>
      <c r="Y375" s="35"/>
      <c r="Z375" s="35"/>
      <c r="AA375" s="35"/>
      <c r="AB375" s="35"/>
      <c r="AC375" s="35"/>
      <c r="AD375" s="35"/>
      <c r="AE375" s="35"/>
      <c r="AR375" s="202" t="s">
        <v>157</v>
      </c>
      <c r="AT375" s="202" t="s">
        <v>152</v>
      </c>
      <c r="AU375" s="202" t="s">
        <v>85</v>
      </c>
      <c r="AY375" s="18" t="s">
        <v>149</v>
      </c>
      <c r="BE375" s="203">
        <f>IF(O375="základní",K375,0)</f>
        <v>0</v>
      </c>
      <c r="BF375" s="203">
        <f>IF(O375="snížená",K375,0)</f>
        <v>0</v>
      </c>
      <c r="BG375" s="203">
        <f>IF(O375="zákl. přenesená",K375,0)</f>
        <v>0</v>
      </c>
      <c r="BH375" s="203">
        <f>IF(O375="sníž. přenesená",K375,0)</f>
        <v>0</v>
      </c>
      <c r="BI375" s="203">
        <f>IF(O375="nulová",K375,0)</f>
        <v>0</v>
      </c>
      <c r="BJ375" s="18" t="s">
        <v>83</v>
      </c>
      <c r="BK375" s="203">
        <f>ROUND(P375*H375,2)</f>
        <v>0</v>
      </c>
      <c r="BL375" s="18" t="s">
        <v>157</v>
      </c>
      <c r="BM375" s="202" t="s">
        <v>368</v>
      </c>
    </row>
    <row r="376" spans="1:47" s="2" customFormat="1" ht="29.25">
      <c r="A376" s="35"/>
      <c r="B376" s="36"/>
      <c r="C376" s="37"/>
      <c r="D376" s="204" t="s">
        <v>159</v>
      </c>
      <c r="E376" s="37"/>
      <c r="F376" s="205" t="s">
        <v>367</v>
      </c>
      <c r="G376" s="37"/>
      <c r="H376" s="37"/>
      <c r="I376" s="206"/>
      <c r="J376" s="206"/>
      <c r="K376" s="37"/>
      <c r="L376" s="37"/>
      <c r="M376" s="40"/>
      <c r="N376" s="207"/>
      <c r="O376" s="208"/>
      <c r="P376" s="72"/>
      <c r="Q376" s="72"/>
      <c r="R376" s="72"/>
      <c r="S376" s="72"/>
      <c r="T376" s="72"/>
      <c r="U376" s="72"/>
      <c r="V376" s="72"/>
      <c r="W376" s="72"/>
      <c r="X376" s="73"/>
      <c r="Y376" s="35"/>
      <c r="Z376" s="35"/>
      <c r="AA376" s="35"/>
      <c r="AB376" s="35"/>
      <c r="AC376" s="35"/>
      <c r="AD376" s="35"/>
      <c r="AE376" s="35"/>
      <c r="AT376" s="18" t="s">
        <v>159</v>
      </c>
      <c r="AU376" s="18" t="s">
        <v>85</v>
      </c>
    </row>
    <row r="377" spans="2:51" s="13" customFormat="1" ht="11.25">
      <c r="B377" s="209"/>
      <c r="C377" s="210"/>
      <c r="D377" s="204" t="s">
        <v>160</v>
      </c>
      <c r="E377" s="211" t="s">
        <v>1</v>
      </c>
      <c r="F377" s="212" t="s">
        <v>355</v>
      </c>
      <c r="G377" s="210"/>
      <c r="H377" s="211" t="s">
        <v>1</v>
      </c>
      <c r="I377" s="213"/>
      <c r="J377" s="213"/>
      <c r="K377" s="210"/>
      <c r="L377" s="210"/>
      <c r="M377" s="214"/>
      <c r="N377" s="215"/>
      <c r="O377" s="216"/>
      <c r="P377" s="216"/>
      <c r="Q377" s="216"/>
      <c r="R377" s="216"/>
      <c r="S377" s="216"/>
      <c r="T377" s="216"/>
      <c r="U377" s="216"/>
      <c r="V377" s="216"/>
      <c r="W377" s="216"/>
      <c r="X377" s="217"/>
      <c r="AT377" s="218" t="s">
        <v>160</v>
      </c>
      <c r="AU377" s="218" t="s">
        <v>85</v>
      </c>
      <c r="AV377" s="13" t="s">
        <v>83</v>
      </c>
      <c r="AW377" s="13" t="s">
        <v>5</v>
      </c>
      <c r="AX377" s="13" t="s">
        <v>75</v>
      </c>
      <c r="AY377" s="218" t="s">
        <v>149</v>
      </c>
    </row>
    <row r="378" spans="2:51" s="14" customFormat="1" ht="11.25">
      <c r="B378" s="219"/>
      <c r="C378" s="220"/>
      <c r="D378" s="204" t="s">
        <v>160</v>
      </c>
      <c r="E378" s="221" t="s">
        <v>1</v>
      </c>
      <c r="F378" s="222" t="s">
        <v>369</v>
      </c>
      <c r="G378" s="220"/>
      <c r="H378" s="223">
        <v>1.818</v>
      </c>
      <c r="I378" s="224"/>
      <c r="J378" s="224"/>
      <c r="K378" s="220"/>
      <c r="L378" s="220"/>
      <c r="M378" s="225"/>
      <c r="N378" s="226"/>
      <c r="O378" s="227"/>
      <c r="P378" s="227"/>
      <c r="Q378" s="227"/>
      <c r="R378" s="227"/>
      <c r="S378" s="227"/>
      <c r="T378" s="227"/>
      <c r="U378" s="227"/>
      <c r="V378" s="227"/>
      <c r="W378" s="227"/>
      <c r="X378" s="228"/>
      <c r="AT378" s="229" t="s">
        <v>160</v>
      </c>
      <c r="AU378" s="229" t="s">
        <v>85</v>
      </c>
      <c r="AV378" s="14" t="s">
        <v>85</v>
      </c>
      <c r="AW378" s="14" t="s">
        <v>5</v>
      </c>
      <c r="AX378" s="14" t="s">
        <v>75</v>
      </c>
      <c r="AY378" s="229" t="s">
        <v>149</v>
      </c>
    </row>
    <row r="379" spans="2:51" s="13" customFormat="1" ht="11.25">
      <c r="B379" s="209"/>
      <c r="C379" s="210"/>
      <c r="D379" s="204" t="s">
        <v>160</v>
      </c>
      <c r="E379" s="211" t="s">
        <v>1</v>
      </c>
      <c r="F379" s="212" t="s">
        <v>171</v>
      </c>
      <c r="G379" s="210"/>
      <c r="H379" s="211" t="s">
        <v>1</v>
      </c>
      <c r="I379" s="213"/>
      <c r="J379" s="213"/>
      <c r="K379" s="210"/>
      <c r="L379" s="210"/>
      <c r="M379" s="214"/>
      <c r="N379" s="215"/>
      <c r="O379" s="216"/>
      <c r="P379" s="216"/>
      <c r="Q379" s="216"/>
      <c r="R379" s="216"/>
      <c r="S379" s="216"/>
      <c r="T379" s="216"/>
      <c r="U379" s="216"/>
      <c r="V379" s="216"/>
      <c r="W379" s="216"/>
      <c r="X379" s="217"/>
      <c r="AT379" s="218" t="s">
        <v>160</v>
      </c>
      <c r="AU379" s="218" t="s">
        <v>85</v>
      </c>
      <c r="AV379" s="13" t="s">
        <v>83</v>
      </c>
      <c r="AW379" s="13" t="s">
        <v>5</v>
      </c>
      <c r="AX379" s="13" t="s">
        <v>75</v>
      </c>
      <c r="AY379" s="218" t="s">
        <v>149</v>
      </c>
    </row>
    <row r="380" spans="2:51" s="14" customFormat="1" ht="11.25">
      <c r="B380" s="219"/>
      <c r="C380" s="220"/>
      <c r="D380" s="204" t="s">
        <v>160</v>
      </c>
      <c r="E380" s="221" t="s">
        <v>1</v>
      </c>
      <c r="F380" s="222" t="s">
        <v>370</v>
      </c>
      <c r="G380" s="220"/>
      <c r="H380" s="223">
        <v>3.4</v>
      </c>
      <c r="I380" s="224"/>
      <c r="J380" s="224"/>
      <c r="K380" s="220"/>
      <c r="L380" s="220"/>
      <c r="M380" s="225"/>
      <c r="N380" s="226"/>
      <c r="O380" s="227"/>
      <c r="P380" s="227"/>
      <c r="Q380" s="227"/>
      <c r="R380" s="227"/>
      <c r="S380" s="227"/>
      <c r="T380" s="227"/>
      <c r="U380" s="227"/>
      <c r="V380" s="227"/>
      <c r="W380" s="227"/>
      <c r="X380" s="228"/>
      <c r="AT380" s="229" t="s">
        <v>160</v>
      </c>
      <c r="AU380" s="229" t="s">
        <v>85</v>
      </c>
      <c r="AV380" s="14" t="s">
        <v>85</v>
      </c>
      <c r="AW380" s="14" t="s">
        <v>5</v>
      </c>
      <c r="AX380" s="14" t="s">
        <v>75</v>
      </c>
      <c r="AY380" s="229" t="s">
        <v>149</v>
      </c>
    </row>
    <row r="381" spans="2:51" s="13" customFormat="1" ht="11.25">
      <c r="B381" s="209"/>
      <c r="C381" s="210"/>
      <c r="D381" s="204" t="s">
        <v>160</v>
      </c>
      <c r="E381" s="211" t="s">
        <v>1</v>
      </c>
      <c r="F381" s="212" t="s">
        <v>173</v>
      </c>
      <c r="G381" s="210"/>
      <c r="H381" s="211" t="s">
        <v>1</v>
      </c>
      <c r="I381" s="213"/>
      <c r="J381" s="213"/>
      <c r="K381" s="210"/>
      <c r="L381" s="210"/>
      <c r="M381" s="214"/>
      <c r="N381" s="215"/>
      <c r="O381" s="216"/>
      <c r="P381" s="216"/>
      <c r="Q381" s="216"/>
      <c r="R381" s="216"/>
      <c r="S381" s="216"/>
      <c r="T381" s="216"/>
      <c r="U381" s="216"/>
      <c r="V381" s="216"/>
      <c r="W381" s="216"/>
      <c r="X381" s="217"/>
      <c r="AT381" s="218" t="s">
        <v>160</v>
      </c>
      <c r="AU381" s="218" t="s">
        <v>85</v>
      </c>
      <c r="AV381" s="13" t="s">
        <v>83</v>
      </c>
      <c r="AW381" s="13" t="s">
        <v>5</v>
      </c>
      <c r="AX381" s="13" t="s">
        <v>75</v>
      </c>
      <c r="AY381" s="218" t="s">
        <v>149</v>
      </c>
    </row>
    <row r="382" spans="2:51" s="14" customFormat="1" ht="11.25">
      <c r="B382" s="219"/>
      <c r="C382" s="220"/>
      <c r="D382" s="204" t="s">
        <v>160</v>
      </c>
      <c r="E382" s="221" t="s">
        <v>1</v>
      </c>
      <c r="F382" s="222" t="s">
        <v>370</v>
      </c>
      <c r="G382" s="220"/>
      <c r="H382" s="223">
        <v>3.4</v>
      </c>
      <c r="I382" s="224"/>
      <c r="J382" s="224"/>
      <c r="K382" s="220"/>
      <c r="L382" s="220"/>
      <c r="M382" s="225"/>
      <c r="N382" s="226"/>
      <c r="O382" s="227"/>
      <c r="P382" s="227"/>
      <c r="Q382" s="227"/>
      <c r="R382" s="227"/>
      <c r="S382" s="227"/>
      <c r="T382" s="227"/>
      <c r="U382" s="227"/>
      <c r="V382" s="227"/>
      <c r="W382" s="227"/>
      <c r="X382" s="228"/>
      <c r="AT382" s="229" t="s">
        <v>160</v>
      </c>
      <c r="AU382" s="229" t="s">
        <v>85</v>
      </c>
      <c r="AV382" s="14" t="s">
        <v>85</v>
      </c>
      <c r="AW382" s="14" t="s">
        <v>5</v>
      </c>
      <c r="AX382" s="14" t="s">
        <v>75</v>
      </c>
      <c r="AY382" s="229" t="s">
        <v>149</v>
      </c>
    </row>
    <row r="383" spans="2:51" s="15" customFormat="1" ht="11.25">
      <c r="B383" s="230"/>
      <c r="C383" s="231"/>
      <c r="D383" s="204" t="s">
        <v>160</v>
      </c>
      <c r="E383" s="232" t="s">
        <v>1</v>
      </c>
      <c r="F383" s="233" t="s">
        <v>174</v>
      </c>
      <c r="G383" s="231"/>
      <c r="H383" s="234">
        <v>8.618</v>
      </c>
      <c r="I383" s="235"/>
      <c r="J383" s="235"/>
      <c r="K383" s="231"/>
      <c r="L383" s="231"/>
      <c r="M383" s="236"/>
      <c r="N383" s="237"/>
      <c r="O383" s="238"/>
      <c r="P383" s="238"/>
      <c r="Q383" s="238"/>
      <c r="R383" s="238"/>
      <c r="S383" s="238"/>
      <c r="T383" s="238"/>
      <c r="U383" s="238"/>
      <c r="V383" s="238"/>
      <c r="W383" s="238"/>
      <c r="X383" s="239"/>
      <c r="AT383" s="240" t="s">
        <v>160</v>
      </c>
      <c r="AU383" s="240" t="s">
        <v>85</v>
      </c>
      <c r="AV383" s="15" t="s">
        <v>157</v>
      </c>
      <c r="AW383" s="15" t="s">
        <v>5</v>
      </c>
      <c r="AX383" s="15" t="s">
        <v>83</v>
      </c>
      <c r="AY383" s="240" t="s">
        <v>149</v>
      </c>
    </row>
    <row r="384" spans="1:65" s="2" customFormat="1" ht="37.9" customHeight="1">
      <c r="A384" s="35"/>
      <c r="B384" s="36"/>
      <c r="C384" s="190" t="s">
        <v>371</v>
      </c>
      <c r="D384" s="190" t="s">
        <v>152</v>
      </c>
      <c r="E384" s="191" t="s">
        <v>372</v>
      </c>
      <c r="F384" s="192" t="s">
        <v>373</v>
      </c>
      <c r="G384" s="193" t="s">
        <v>374</v>
      </c>
      <c r="H384" s="194">
        <v>18</v>
      </c>
      <c r="I384" s="195"/>
      <c r="J384" s="195"/>
      <c r="K384" s="196">
        <f>ROUND(P384*H384,2)</f>
        <v>0</v>
      </c>
      <c r="L384" s="192" t="s">
        <v>156</v>
      </c>
      <c r="M384" s="40"/>
      <c r="N384" s="197" t="s">
        <v>1</v>
      </c>
      <c r="O384" s="198" t="s">
        <v>38</v>
      </c>
      <c r="P384" s="199">
        <f>I384+J384</f>
        <v>0</v>
      </c>
      <c r="Q384" s="199">
        <f>ROUND(I384*H384,2)</f>
        <v>0</v>
      </c>
      <c r="R384" s="199">
        <f>ROUND(J384*H384,2)</f>
        <v>0</v>
      </c>
      <c r="S384" s="72"/>
      <c r="T384" s="200">
        <f>S384*H384</f>
        <v>0</v>
      </c>
      <c r="U384" s="200">
        <v>0</v>
      </c>
      <c r="V384" s="200">
        <f>U384*H384</f>
        <v>0</v>
      </c>
      <c r="W384" s="200">
        <v>0</v>
      </c>
      <c r="X384" s="201">
        <f>W384*H384</f>
        <v>0</v>
      </c>
      <c r="Y384" s="35"/>
      <c r="Z384" s="35"/>
      <c r="AA384" s="35"/>
      <c r="AB384" s="35"/>
      <c r="AC384" s="35"/>
      <c r="AD384" s="35"/>
      <c r="AE384" s="35"/>
      <c r="AR384" s="202" t="s">
        <v>157</v>
      </c>
      <c r="AT384" s="202" t="s">
        <v>152</v>
      </c>
      <c r="AU384" s="202" t="s">
        <v>85</v>
      </c>
      <c r="AY384" s="18" t="s">
        <v>149</v>
      </c>
      <c r="BE384" s="203">
        <f>IF(O384="základní",K384,0)</f>
        <v>0</v>
      </c>
      <c r="BF384" s="203">
        <f>IF(O384="snížená",K384,0)</f>
        <v>0</v>
      </c>
      <c r="BG384" s="203">
        <f>IF(O384="zákl. přenesená",K384,0)</f>
        <v>0</v>
      </c>
      <c r="BH384" s="203">
        <f>IF(O384="sníž. přenesená",K384,0)</f>
        <v>0</v>
      </c>
      <c r="BI384" s="203">
        <f>IF(O384="nulová",K384,0)</f>
        <v>0</v>
      </c>
      <c r="BJ384" s="18" t="s">
        <v>83</v>
      </c>
      <c r="BK384" s="203">
        <f>ROUND(P384*H384,2)</f>
        <v>0</v>
      </c>
      <c r="BL384" s="18" t="s">
        <v>157</v>
      </c>
      <c r="BM384" s="202" t="s">
        <v>375</v>
      </c>
    </row>
    <row r="385" spans="1:47" s="2" customFormat="1" ht="19.5">
      <c r="A385" s="35"/>
      <c r="B385" s="36"/>
      <c r="C385" s="37"/>
      <c r="D385" s="204" t="s">
        <v>159</v>
      </c>
      <c r="E385" s="37"/>
      <c r="F385" s="205" t="s">
        <v>373</v>
      </c>
      <c r="G385" s="37"/>
      <c r="H385" s="37"/>
      <c r="I385" s="206"/>
      <c r="J385" s="206"/>
      <c r="K385" s="37"/>
      <c r="L385" s="37"/>
      <c r="M385" s="40"/>
      <c r="N385" s="207"/>
      <c r="O385" s="208"/>
      <c r="P385" s="72"/>
      <c r="Q385" s="72"/>
      <c r="R385" s="72"/>
      <c r="S385" s="72"/>
      <c r="T385" s="72"/>
      <c r="U385" s="72"/>
      <c r="V385" s="72"/>
      <c r="W385" s="72"/>
      <c r="X385" s="73"/>
      <c r="Y385" s="35"/>
      <c r="Z385" s="35"/>
      <c r="AA385" s="35"/>
      <c r="AB385" s="35"/>
      <c r="AC385" s="35"/>
      <c r="AD385" s="35"/>
      <c r="AE385" s="35"/>
      <c r="AT385" s="18" t="s">
        <v>159</v>
      </c>
      <c r="AU385" s="18" t="s">
        <v>85</v>
      </c>
    </row>
    <row r="386" spans="2:51" s="13" customFormat="1" ht="11.25">
      <c r="B386" s="209"/>
      <c r="C386" s="210"/>
      <c r="D386" s="204" t="s">
        <v>160</v>
      </c>
      <c r="E386" s="211" t="s">
        <v>1</v>
      </c>
      <c r="F386" s="212" t="s">
        <v>376</v>
      </c>
      <c r="G386" s="210"/>
      <c r="H386" s="211" t="s">
        <v>1</v>
      </c>
      <c r="I386" s="213"/>
      <c r="J386" s="213"/>
      <c r="K386" s="210"/>
      <c r="L386" s="210"/>
      <c r="M386" s="214"/>
      <c r="N386" s="215"/>
      <c r="O386" s="216"/>
      <c r="P386" s="216"/>
      <c r="Q386" s="216"/>
      <c r="R386" s="216"/>
      <c r="S386" s="216"/>
      <c r="T386" s="216"/>
      <c r="U386" s="216"/>
      <c r="V386" s="216"/>
      <c r="W386" s="216"/>
      <c r="X386" s="217"/>
      <c r="AT386" s="218" t="s">
        <v>160</v>
      </c>
      <c r="AU386" s="218" t="s">
        <v>85</v>
      </c>
      <c r="AV386" s="13" t="s">
        <v>83</v>
      </c>
      <c r="AW386" s="13" t="s">
        <v>5</v>
      </c>
      <c r="AX386" s="13" t="s">
        <v>75</v>
      </c>
      <c r="AY386" s="218" t="s">
        <v>149</v>
      </c>
    </row>
    <row r="387" spans="2:51" s="13" customFormat="1" ht="11.25">
      <c r="B387" s="209"/>
      <c r="C387" s="210"/>
      <c r="D387" s="204" t="s">
        <v>160</v>
      </c>
      <c r="E387" s="211" t="s">
        <v>1</v>
      </c>
      <c r="F387" s="212" t="s">
        <v>377</v>
      </c>
      <c r="G387" s="210"/>
      <c r="H387" s="211" t="s">
        <v>1</v>
      </c>
      <c r="I387" s="213"/>
      <c r="J387" s="213"/>
      <c r="K387" s="210"/>
      <c r="L387" s="210"/>
      <c r="M387" s="214"/>
      <c r="N387" s="215"/>
      <c r="O387" s="216"/>
      <c r="P387" s="216"/>
      <c r="Q387" s="216"/>
      <c r="R387" s="216"/>
      <c r="S387" s="216"/>
      <c r="T387" s="216"/>
      <c r="U387" s="216"/>
      <c r="V387" s="216"/>
      <c r="W387" s="216"/>
      <c r="X387" s="217"/>
      <c r="AT387" s="218" t="s">
        <v>160</v>
      </c>
      <c r="AU387" s="218" t="s">
        <v>85</v>
      </c>
      <c r="AV387" s="13" t="s">
        <v>83</v>
      </c>
      <c r="AW387" s="13" t="s">
        <v>5</v>
      </c>
      <c r="AX387" s="13" t="s">
        <v>75</v>
      </c>
      <c r="AY387" s="218" t="s">
        <v>149</v>
      </c>
    </row>
    <row r="388" spans="2:51" s="14" customFormat="1" ht="11.25">
      <c r="B388" s="219"/>
      <c r="C388" s="220"/>
      <c r="D388" s="204" t="s">
        <v>160</v>
      </c>
      <c r="E388" s="221" t="s">
        <v>1</v>
      </c>
      <c r="F388" s="222" t="s">
        <v>378</v>
      </c>
      <c r="G388" s="220"/>
      <c r="H388" s="223">
        <v>3.6</v>
      </c>
      <c r="I388" s="224"/>
      <c r="J388" s="224"/>
      <c r="K388" s="220"/>
      <c r="L388" s="220"/>
      <c r="M388" s="225"/>
      <c r="N388" s="226"/>
      <c r="O388" s="227"/>
      <c r="P388" s="227"/>
      <c r="Q388" s="227"/>
      <c r="R388" s="227"/>
      <c r="S388" s="227"/>
      <c r="T388" s="227"/>
      <c r="U388" s="227"/>
      <c r="V388" s="227"/>
      <c r="W388" s="227"/>
      <c r="X388" s="228"/>
      <c r="AT388" s="229" t="s">
        <v>160</v>
      </c>
      <c r="AU388" s="229" t="s">
        <v>85</v>
      </c>
      <c r="AV388" s="14" t="s">
        <v>85</v>
      </c>
      <c r="AW388" s="14" t="s">
        <v>5</v>
      </c>
      <c r="AX388" s="14" t="s">
        <v>75</v>
      </c>
      <c r="AY388" s="229" t="s">
        <v>149</v>
      </c>
    </row>
    <row r="389" spans="2:51" s="13" customFormat="1" ht="11.25">
      <c r="B389" s="209"/>
      <c r="C389" s="210"/>
      <c r="D389" s="204" t="s">
        <v>160</v>
      </c>
      <c r="E389" s="211" t="s">
        <v>1</v>
      </c>
      <c r="F389" s="212" t="s">
        <v>282</v>
      </c>
      <c r="G389" s="210"/>
      <c r="H389" s="211" t="s">
        <v>1</v>
      </c>
      <c r="I389" s="213"/>
      <c r="J389" s="213"/>
      <c r="K389" s="210"/>
      <c r="L389" s="210"/>
      <c r="M389" s="214"/>
      <c r="N389" s="215"/>
      <c r="O389" s="216"/>
      <c r="P389" s="216"/>
      <c r="Q389" s="216"/>
      <c r="R389" s="216"/>
      <c r="S389" s="216"/>
      <c r="T389" s="216"/>
      <c r="U389" s="216"/>
      <c r="V389" s="216"/>
      <c r="W389" s="216"/>
      <c r="X389" s="217"/>
      <c r="AT389" s="218" t="s">
        <v>160</v>
      </c>
      <c r="AU389" s="218" t="s">
        <v>85</v>
      </c>
      <c r="AV389" s="13" t="s">
        <v>83</v>
      </c>
      <c r="AW389" s="13" t="s">
        <v>5</v>
      </c>
      <c r="AX389" s="13" t="s">
        <v>75</v>
      </c>
      <c r="AY389" s="218" t="s">
        <v>149</v>
      </c>
    </row>
    <row r="390" spans="2:51" s="14" customFormat="1" ht="11.25">
      <c r="B390" s="219"/>
      <c r="C390" s="220"/>
      <c r="D390" s="204" t="s">
        <v>160</v>
      </c>
      <c r="E390" s="221" t="s">
        <v>1</v>
      </c>
      <c r="F390" s="222" t="s">
        <v>379</v>
      </c>
      <c r="G390" s="220"/>
      <c r="H390" s="223">
        <v>7.2</v>
      </c>
      <c r="I390" s="224"/>
      <c r="J390" s="224"/>
      <c r="K390" s="220"/>
      <c r="L390" s="220"/>
      <c r="M390" s="225"/>
      <c r="N390" s="226"/>
      <c r="O390" s="227"/>
      <c r="P390" s="227"/>
      <c r="Q390" s="227"/>
      <c r="R390" s="227"/>
      <c r="S390" s="227"/>
      <c r="T390" s="227"/>
      <c r="U390" s="227"/>
      <c r="V390" s="227"/>
      <c r="W390" s="227"/>
      <c r="X390" s="228"/>
      <c r="AT390" s="229" t="s">
        <v>160</v>
      </c>
      <c r="AU390" s="229" t="s">
        <v>85</v>
      </c>
      <c r="AV390" s="14" t="s">
        <v>85</v>
      </c>
      <c r="AW390" s="14" t="s">
        <v>5</v>
      </c>
      <c r="AX390" s="14" t="s">
        <v>75</v>
      </c>
      <c r="AY390" s="229" t="s">
        <v>149</v>
      </c>
    </row>
    <row r="391" spans="2:51" s="13" customFormat="1" ht="11.25">
      <c r="B391" s="209"/>
      <c r="C391" s="210"/>
      <c r="D391" s="204" t="s">
        <v>160</v>
      </c>
      <c r="E391" s="211" t="s">
        <v>1</v>
      </c>
      <c r="F391" s="212" t="s">
        <v>284</v>
      </c>
      <c r="G391" s="210"/>
      <c r="H391" s="211" t="s">
        <v>1</v>
      </c>
      <c r="I391" s="213"/>
      <c r="J391" s="213"/>
      <c r="K391" s="210"/>
      <c r="L391" s="210"/>
      <c r="M391" s="214"/>
      <c r="N391" s="215"/>
      <c r="O391" s="216"/>
      <c r="P391" s="216"/>
      <c r="Q391" s="216"/>
      <c r="R391" s="216"/>
      <c r="S391" s="216"/>
      <c r="T391" s="216"/>
      <c r="U391" s="216"/>
      <c r="V391" s="216"/>
      <c r="W391" s="216"/>
      <c r="X391" s="217"/>
      <c r="AT391" s="218" t="s">
        <v>160</v>
      </c>
      <c r="AU391" s="218" t="s">
        <v>85</v>
      </c>
      <c r="AV391" s="13" t="s">
        <v>83</v>
      </c>
      <c r="AW391" s="13" t="s">
        <v>5</v>
      </c>
      <c r="AX391" s="13" t="s">
        <v>75</v>
      </c>
      <c r="AY391" s="218" t="s">
        <v>149</v>
      </c>
    </row>
    <row r="392" spans="2:51" s="14" customFormat="1" ht="11.25">
      <c r="B392" s="219"/>
      <c r="C392" s="220"/>
      <c r="D392" s="204" t="s">
        <v>160</v>
      </c>
      <c r="E392" s="221" t="s">
        <v>1</v>
      </c>
      <c r="F392" s="222" t="s">
        <v>379</v>
      </c>
      <c r="G392" s="220"/>
      <c r="H392" s="223">
        <v>7.2</v>
      </c>
      <c r="I392" s="224"/>
      <c r="J392" s="224"/>
      <c r="K392" s="220"/>
      <c r="L392" s="220"/>
      <c r="M392" s="225"/>
      <c r="N392" s="226"/>
      <c r="O392" s="227"/>
      <c r="P392" s="227"/>
      <c r="Q392" s="227"/>
      <c r="R392" s="227"/>
      <c r="S392" s="227"/>
      <c r="T392" s="227"/>
      <c r="U392" s="227"/>
      <c r="V392" s="227"/>
      <c r="W392" s="227"/>
      <c r="X392" s="228"/>
      <c r="AT392" s="229" t="s">
        <v>160</v>
      </c>
      <c r="AU392" s="229" t="s">
        <v>85</v>
      </c>
      <c r="AV392" s="14" t="s">
        <v>85</v>
      </c>
      <c r="AW392" s="14" t="s">
        <v>5</v>
      </c>
      <c r="AX392" s="14" t="s">
        <v>75</v>
      </c>
      <c r="AY392" s="229" t="s">
        <v>149</v>
      </c>
    </row>
    <row r="393" spans="2:51" s="15" customFormat="1" ht="11.25">
      <c r="B393" s="230"/>
      <c r="C393" s="231"/>
      <c r="D393" s="204" t="s">
        <v>160</v>
      </c>
      <c r="E393" s="232" t="s">
        <v>1</v>
      </c>
      <c r="F393" s="233" t="s">
        <v>174</v>
      </c>
      <c r="G393" s="231"/>
      <c r="H393" s="234">
        <v>18</v>
      </c>
      <c r="I393" s="235"/>
      <c r="J393" s="235"/>
      <c r="K393" s="231"/>
      <c r="L393" s="231"/>
      <c r="M393" s="236"/>
      <c r="N393" s="237"/>
      <c r="O393" s="238"/>
      <c r="P393" s="238"/>
      <c r="Q393" s="238"/>
      <c r="R393" s="238"/>
      <c r="S393" s="238"/>
      <c r="T393" s="238"/>
      <c r="U393" s="238"/>
      <c r="V393" s="238"/>
      <c r="W393" s="238"/>
      <c r="X393" s="239"/>
      <c r="AT393" s="240" t="s">
        <v>160</v>
      </c>
      <c r="AU393" s="240" t="s">
        <v>85</v>
      </c>
      <c r="AV393" s="15" t="s">
        <v>157</v>
      </c>
      <c r="AW393" s="15" t="s">
        <v>5</v>
      </c>
      <c r="AX393" s="15" t="s">
        <v>83</v>
      </c>
      <c r="AY393" s="240" t="s">
        <v>149</v>
      </c>
    </row>
    <row r="394" spans="1:65" s="2" customFormat="1" ht="44.25" customHeight="1">
      <c r="A394" s="35"/>
      <c r="B394" s="36"/>
      <c r="C394" s="190" t="s">
        <v>380</v>
      </c>
      <c r="D394" s="190" t="s">
        <v>152</v>
      </c>
      <c r="E394" s="191" t="s">
        <v>381</v>
      </c>
      <c r="F394" s="192" t="s">
        <v>382</v>
      </c>
      <c r="G394" s="193" t="s">
        <v>155</v>
      </c>
      <c r="H394" s="194">
        <v>16.2</v>
      </c>
      <c r="I394" s="195"/>
      <c r="J394" s="195"/>
      <c r="K394" s="196">
        <f>ROUND(P394*H394,2)</f>
        <v>0</v>
      </c>
      <c r="L394" s="192" t="s">
        <v>1</v>
      </c>
      <c r="M394" s="40"/>
      <c r="N394" s="197" t="s">
        <v>1</v>
      </c>
      <c r="O394" s="198" t="s">
        <v>38</v>
      </c>
      <c r="P394" s="199">
        <f>I394+J394</f>
        <v>0</v>
      </c>
      <c r="Q394" s="199">
        <f>ROUND(I394*H394,2)</f>
        <v>0</v>
      </c>
      <c r="R394" s="199">
        <f>ROUND(J394*H394,2)</f>
        <v>0</v>
      </c>
      <c r="S394" s="72"/>
      <c r="T394" s="200">
        <f>S394*H394</f>
        <v>0</v>
      </c>
      <c r="U394" s="200">
        <v>0</v>
      </c>
      <c r="V394" s="200">
        <f>U394*H394</f>
        <v>0</v>
      </c>
      <c r="W394" s="200">
        <v>0</v>
      </c>
      <c r="X394" s="201">
        <f>W394*H394</f>
        <v>0</v>
      </c>
      <c r="Y394" s="35"/>
      <c r="Z394" s="35"/>
      <c r="AA394" s="35"/>
      <c r="AB394" s="35"/>
      <c r="AC394" s="35"/>
      <c r="AD394" s="35"/>
      <c r="AE394" s="35"/>
      <c r="AR394" s="202" t="s">
        <v>157</v>
      </c>
      <c r="AT394" s="202" t="s">
        <v>152</v>
      </c>
      <c r="AU394" s="202" t="s">
        <v>85</v>
      </c>
      <c r="AY394" s="18" t="s">
        <v>149</v>
      </c>
      <c r="BE394" s="203">
        <f>IF(O394="základní",K394,0)</f>
        <v>0</v>
      </c>
      <c r="BF394" s="203">
        <f>IF(O394="snížená",K394,0)</f>
        <v>0</v>
      </c>
      <c r="BG394" s="203">
        <f>IF(O394="zákl. přenesená",K394,0)</f>
        <v>0</v>
      </c>
      <c r="BH394" s="203">
        <f>IF(O394="sníž. přenesená",K394,0)</f>
        <v>0</v>
      </c>
      <c r="BI394" s="203">
        <f>IF(O394="nulová",K394,0)</f>
        <v>0</v>
      </c>
      <c r="BJ394" s="18" t="s">
        <v>83</v>
      </c>
      <c r="BK394" s="203">
        <f>ROUND(P394*H394,2)</f>
        <v>0</v>
      </c>
      <c r="BL394" s="18" t="s">
        <v>157</v>
      </c>
      <c r="BM394" s="202" t="s">
        <v>383</v>
      </c>
    </row>
    <row r="395" spans="1:47" s="2" customFormat="1" ht="29.25">
      <c r="A395" s="35"/>
      <c r="B395" s="36"/>
      <c r="C395" s="37"/>
      <c r="D395" s="204" t="s">
        <v>159</v>
      </c>
      <c r="E395" s="37"/>
      <c r="F395" s="205" t="s">
        <v>382</v>
      </c>
      <c r="G395" s="37"/>
      <c r="H395" s="37"/>
      <c r="I395" s="206"/>
      <c r="J395" s="206"/>
      <c r="K395" s="37"/>
      <c r="L395" s="37"/>
      <c r="M395" s="40"/>
      <c r="N395" s="207"/>
      <c r="O395" s="208"/>
      <c r="P395" s="72"/>
      <c r="Q395" s="72"/>
      <c r="R395" s="72"/>
      <c r="S395" s="72"/>
      <c r="T395" s="72"/>
      <c r="U395" s="72"/>
      <c r="V395" s="72"/>
      <c r="W395" s="72"/>
      <c r="X395" s="73"/>
      <c r="Y395" s="35"/>
      <c r="Z395" s="35"/>
      <c r="AA395" s="35"/>
      <c r="AB395" s="35"/>
      <c r="AC395" s="35"/>
      <c r="AD395" s="35"/>
      <c r="AE395" s="35"/>
      <c r="AT395" s="18" t="s">
        <v>159</v>
      </c>
      <c r="AU395" s="18" t="s">
        <v>85</v>
      </c>
    </row>
    <row r="396" spans="2:51" s="13" customFormat="1" ht="11.25">
      <c r="B396" s="209"/>
      <c r="C396" s="210"/>
      <c r="D396" s="204" t="s">
        <v>160</v>
      </c>
      <c r="E396" s="211" t="s">
        <v>1</v>
      </c>
      <c r="F396" s="212" t="s">
        <v>376</v>
      </c>
      <c r="G396" s="210"/>
      <c r="H396" s="211" t="s">
        <v>1</v>
      </c>
      <c r="I396" s="213"/>
      <c r="J396" s="213"/>
      <c r="K396" s="210"/>
      <c r="L396" s="210"/>
      <c r="M396" s="214"/>
      <c r="N396" s="215"/>
      <c r="O396" s="216"/>
      <c r="P396" s="216"/>
      <c r="Q396" s="216"/>
      <c r="R396" s="216"/>
      <c r="S396" s="216"/>
      <c r="T396" s="216"/>
      <c r="U396" s="216"/>
      <c r="V396" s="216"/>
      <c r="W396" s="216"/>
      <c r="X396" s="217"/>
      <c r="AT396" s="218" t="s">
        <v>160</v>
      </c>
      <c r="AU396" s="218" t="s">
        <v>85</v>
      </c>
      <c r="AV396" s="13" t="s">
        <v>83</v>
      </c>
      <c r="AW396" s="13" t="s">
        <v>5</v>
      </c>
      <c r="AX396" s="13" t="s">
        <v>75</v>
      </c>
      <c r="AY396" s="218" t="s">
        <v>149</v>
      </c>
    </row>
    <row r="397" spans="2:51" s="13" customFormat="1" ht="11.25">
      <c r="B397" s="209"/>
      <c r="C397" s="210"/>
      <c r="D397" s="204" t="s">
        <v>160</v>
      </c>
      <c r="E397" s="211" t="s">
        <v>1</v>
      </c>
      <c r="F397" s="212" t="s">
        <v>377</v>
      </c>
      <c r="G397" s="210"/>
      <c r="H397" s="211" t="s">
        <v>1</v>
      </c>
      <c r="I397" s="213"/>
      <c r="J397" s="213"/>
      <c r="K397" s="210"/>
      <c r="L397" s="210"/>
      <c r="M397" s="214"/>
      <c r="N397" s="215"/>
      <c r="O397" s="216"/>
      <c r="P397" s="216"/>
      <c r="Q397" s="216"/>
      <c r="R397" s="216"/>
      <c r="S397" s="216"/>
      <c r="T397" s="216"/>
      <c r="U397" s="216"/>
      <c r="V397" s="216"/>
      <c r="W397" s="216"/>
      <c r="X397" s="217"/>
      <c r="AT397" s="218" t="s">
        <v>160</v>
      </c>
      <c r="AU397" s="218" t="s">
        <v>85</v>
      </c>
      <c r="AV397" s="13" t="s">
        <v>83</v>
      </c>
      <c r="AW397" s="13" t="s">
        <v>5</v>
      </c>
      <c r="AX397" s="13" t="s">
        <v>75</v>
      </c>
      <c r="AY397" s="218" t="s">
        <v>149</v>
      </c>
    </row>
    <row r="398" spans="2:51" s="14" customFormat="1" ht="11.25">
      <c r="B398" s="219"/>
      <c r="C398" s="220"/>
      <c r="D398" s="204" t="s">
        <v>160</v>
      </c>
      <c r="E398" s="221" t="s">
        <v>1</v>
      </c>
      <c r="F398" s="222" t="s">
        <v>384</v>
      </c>
      <c r="G398" s="220"/>
      <c r="H398" s="223">
        <v>3.24</v>
      </c>
      <c r="I398" s="224"/>
      <c r="J398" s="224"/>
      <c r="K398" s="220"/>
      <c r="L398" s="220"/>
      <c r="M398" s="225"/>
      <c r="N398" s="226"/>
      <c r="O398" s="227"/>
      <c r="P398" s="227"/>
      <c r="Q398" s="227"/>
      <c r="R398" s="227"/>
      <c r="S398" s="227"/>
      <c r="T398" s="227"/>
      <c r="U398" s="227"/>
      <c r="V398" s="227"/>
      <c r="W398" s="227"/>
      <c r="X398" s="228"/>
      <c r="AT398" s="229" t="s">
        <v>160</v>
      </c>
      <c r="AU398" s="229" t="s">
        <v>85</v>
      </c>
      <c r="AV398" s="14" t="s">
        <v>85</v>
      </c>
      <c r="AW398" s="14" t="s">
        <v>5</v>
      </c>
      <c r="AX398" s="14" t="s">
        <v>75</v>
      </c>
      <c r="AY398" s="229" t="s">
        <v>149</v>
      </c>
    </row>
    <row r="399" spans="2:51" s="13" customFormat="1" ht="11.25">
      <c r="B399" s="209"/>
      <c r="C399" s="210"/>
      <c r="D399" s="204" t="s">
        <v>160</v>
      </c>
      <c r="E399" s="211" t="s">
        <v>1</v>
      </c>
      <c r="F399" s="212" t="s">
        <v>282</v>
      </c>
      <c r="G399" s="210"/>
      <c r="H399" s="211" t="s">
        <v>1</v>
      </c>
      <c r="I399" s="213"/>
      <c r="J399" s="213"/>
      <c r="K399" s="210"/>
      <c r="L399" s="210"/>
      <c r="M399" s="214"/>
      <c r="N399" s="215"/>
      <c r="O399" s="216"/>
      <c r="P399" s="216"/>
      <c r="Q399" s="216"/>
      <c r="R399" s="216"/>
      <c r="S399" s="216"/>
      <c r="T399" s="216"/>
      <c r="U399" s="216"/>
      <c r="V399" s="216"/>
      <c r="W399" s="216"/>
      <c r="X399" s="217"/>
      <c r="AT399" s="218" t="s">
        <v>160</v>
      </c>
      <c r="AU399" s="218" t="s">
        <v>85</v>
      </c>
      <c r="AV399" s="13" t="s">
        <v>83</v>
      </c>
      <c r="AW399" s="13" t="s">
        <v>5</v>
      </c>
      <c r="AX399" s="13" t="s">
        <v>75</v>
      </c>
      <c r="AY399" s="218" t="s">
        <v>149</v>
      </c>
    </row>
    <row r="400" spans="2:51" s="14" customFormat="1" ht="11.25">
      <c r="B400" s="219"/>
      <c r="C400" s="220"/>
      <c r="D400" s="204" t="s">
        <v>160</v>
      </c>
      <c r="E400" s="221" t="s">
        <v>1</v>
      </c>
      <c r="F400" s="222" t="s">
        <v>385</v>
      </c>
      <c r="G400" s="220"/>
      <c r="H400" s="223">
        <v>6.48</v>
      </c>
      <c r="I400" s="224"/>
      <c r="J400" s="224"/>
      <c r="K400" s="220"/>
      <c r="L400" s="220"/>
      <c r="M400" s="225"/>
      <c r="N400" s="226"/>
      <c r="O400" s="227"/>
      <c r="P400" s="227"/>
      <c r="Q400" s="227"/>
      <c r="R400" s="227"/>
      <c r="S400" s="227"/>
      <c r="T400" s="227"/>
      <c r="U400" s="227"/>
      <c r="V400" s="227"/>
      <c r="W400" s="227"/>
      <c r="X400" s="228"/>
      <c r="AT400" s="229" t="s">
        <v>160</v>
      </c>
      <c r="AU400" s="229" t="s">
        <v>85</v>
      </c>
      <c r="AV400" s="14" t="s">
        <v>85</v>
      </c>
      <c r="AW400" s="14" t="s">
        <v>5</v>
      </c>
      <c r="AX400" s="14" t="s">
        <v>75</v>
      </c>
      <c r="AY400" s="229" t="s">
        <v>149</v>
      </c>
    </row>
    <row r="401" spans="2:51" s="13" customFormat="1" ht="11.25">
      <c r="B401" s="209"/>
      <c r="C401" s="210"/>
      <c r="D401" s="204" t="s">
        <v>160</v>
      </c>
      <c r="E401" s="211" t="s">
        <v>1</v>
      </c>
      <c r="F401" s="212" t="s">
        <v>284</v>
      </c>
      <c r="G401" s="210"/>
      <c r="H401" s="211" t="s">
        <v>1</v>
      </c>
      <c r="I401" s="213"/>
      <c r="J401" s="213"/>
      <c r="K401" s="210"/>
      <c r="L401" s="210"/>
      <c r="M401" s="214"/>
      <c r="N401" s="215"/>
      <c r="O401" s="216"/>
      <c r="P401" s="216"/>
      <c r="Q401" s="216"/>
      <c r="R401" s="216"/>
      <c r="S401" s="216"/>
      <c r="T401" s="216"/>
      <c r="U401" s="216"/>
      <c r="V401" s="216"/>
      <c r="W401" s="216"/>
      <c r="X401" s="217"/>
      <c r="AT401" s="218" t="s">
        <v>160</v>
      </c>
      <c r="AU401" s="218" t="s">
        <v>85</v>
      </c>
      <c r="AV401" s="13" t="s">
        <v>83</v>
      </c>
      <c r="AW401" s="13" t="s">
        <v>5</v>
      </c>
      <c r="AX401" s="13" t="s">
        <v>75</v>
      </c>
      <c r="AY401" s="218" t="s">
        <v>149</v>
      </c>
    </row>
    <row r="402" spans="2:51" s="14" customFormat="1" ht="11.25">
      <c r="B402" s="219"/>
      <c r="C402" s="220"/>
      <c r="D402" s="204" t="s">
        <v>160</v>
      </c>
      <c r="E402" s="221" t="s">
        <v>1</v>
      </c>
      <c r="F402" s="222" t="s">
        <v>385</v>
      </c>
      <c r="G402" s="220"/>
      <c r="H402" s="223">
        <v>6.48</v>
      </c>
      <c r="I402" s="224"/>
      <c r="J402" s="224"/>
      <c r="K402" s="220"/>
      <c r="L402" s="220"/>
      <c r="M402" s="225"/>
      <c r="N402" s="226"/>
      <c r="O402" s="227"/>
      <c r="P402" s="227"/>
      <c r="Q402" s="227"/>
      <c r="R402" s="227"/>
      <c r="S402" s="227"/>
      <c r="T402" s="227"/>
      <c r="U402" s="227"/>
      <c r="V402" s="227"/>
      <c r="W402" s="227"/>
      <c r="X402" s="228"/>
      <c r="AT402" s="229" t="s">
        <v>160</v>
      </c>
      <c r="AU402" s="229" t="s">
        <v>85</v>
      </c>
      <c r="AV402" s="14" t="s">
        <v>85</v>
      </c>
      <c r="AW402" s="14" t="s">
        <v>5</v>
      </c>
      <c r="AX402" s="14" t="s">
        <v>75</v>
      </c>
      <c r="AY402" s="229" t="s">
        <v>149</v>
      </c>
    </row>
    <row r="403" spans="2:51" s="15" customFormat="1" ht="11.25">
      <c r="B403" s="230"/>
      <c r="C403" s="231"/>
      <c r="D403" s="204" t="s">
        <v>160</v>
      </c>
      <c r="E403" s="232" t="s">
        <v>1</v>
      </c>
      <c r="F403" s="233" t="s">
        <v>174</v>
      </c>
      <c r="G403" s="231"/>
      <c r="H403" s="234">
        <v>16.200000000000003</v>
      </c>
      <c r="I403" s="235"/>
      <c r="J403" s="235"/>
      <c r="K403" s="231"/>
      <c r="L403" s="231"/>
      <c r="M403" s="236"/>
      <c r="N403" s="237"/>
      <c r="O403" s="238"/>
      <c r="P403" s="238"/>
      <c r="Q403" s="238"/>
      <c r="R403" s="238"/>
      <c r="S403" s="238"/>
      <c r="T403" s="238"/>
      <c r="U403" s="238"/>
      <c r="V403" s="238"/>
      <c r="W403" s="238"/>
      <c r="X403" s="239"/>
      <c r="AT403" s="240" t="s">
        <v>160</v>
      </c>
      <c r="AU403" s="240" t="s">
        <v>85</v>
      </c>
      <c r="AV403" s="15" t="s">
        <v>157</v>
      </c>
      <c r="AW403" s="15" t="s">
        <v>5</v>
      </c>
      <c r="AX403" s="15" t="s">
        <v>83</v>
      </c>
      <c r="AY403" s="240" t="s">
        <v>149</v>
      </c>
    </row>
    <row r="404" spans="1:65" s="2" customFormat="1" ht="16.5" customHeight="1">
      <c r="A404" s="35"/>
      <c r="B404" s="36"/>
      <c r="C404" s="190" t="s">
        <v>386</v>
      </c>
      <c r="D404" s="190" t="s">
        <v>152</v>
      </c>
      <c r="E404" s="191" t="s">
        <v>387</v>
      </c>
      <c r="F404" s="192" t="s">
        <v>388</v>
      </c>
      <c r="G404" s="193" t="s">
        <v>374</v>
      </c>
      <c r="H404" s="194">
        <v>3</v>
      </c>
      <c r="I404" s="195"/>
      <c r="J404" s="195"/>
      <c r="K404" s="196">
        <f>ROUND(P404*H404,2)</f>
        <v>0</v>
      </c>
      <c r="L404" s="192" t="s">
        <v>1</v>
      </c>
      <c r="M404" s="40"/>
      <c r="N404" s="197" t="s">
        <v>1</v>
      </c>
      <c r="O404" s="198" t="s">
        <v>38</v>
      </c>
      <c r="P404" s="199">
        <f>I404+J404</f>
        <v>0</v>
      </c>
      <c r="Q404" s="199">
        <f>ROUND(I404*H404,2)</f>
        <v>0</v>
      </c>
      <c r="R404" s="199">
        <f>ROUND(J404*H404,2)</f>
        <v>0</v>
      </c>
      <c r="S404" s="72"/>
      <c r="T404" s="200">
        <f>S404*H404</f>
        <v>0</v>
      </c>
      <c r="U404" s="200">
        <v>0.00137</v>
      </c>
      <c r="V404" s="200">
        <f>U404*H404</f>
        <v>0.00411</v>
      </c>
      <c r="W404" s="200">
        <v>0.029</v>
      </c>
      <c r="X404" s="201">
        <f>W404*H404</f>
        <v>0.08700000000000001</v>
      </c>
      <c r="Y404" s="35"/>
      <c r="Z404" s="35"/>
      <c r="AA404" s="35"/>
      <c r="AB404" s="35"/>
      <c r="AC404" s="35"/>
      <c r="AD404" s="35"/>
      <c r="AE404" s="35"/>
      <c r="AR404" s="202" t="s">
        <v>157</v>
      </c>
      <c r="AT404" s="202" t="s">
        <v>152</v>
      </c>
      <c r="AU404" s="202" t="s">
        <v>85</v>
      </c>
      <c r="AY404" s="18" t="s">
        <v>149</v>
      </c>
      <c r="BE404" s="203">
        <f>IF(O404="základní",K404,0)</f>
        <v>0</v>
      </c>
      <c r="BF404" s="203">
        <f>IF(O404="snížená",K404,0)</f>
        <v>0</v>
      </c>
      <c r="BG404" s="203">
        <f>IF(O404="zákl. přenesená",K404,0)</f>
        <v>0</v>
      </c>
      <c r="BH404" s="203">
        <f>IF(O404="sníž. přenesená",K404,0)</f>
        <v>0</v>
      </c>
      <c r="BI404" s="203">
        <f>IF(O404="nulová",K404,0)</f>
        <v>0</v>
      </c>
      <c r="BJ404" s="18" t="s">
        <v>83</v>
      </c>
      <c r="BK404" s="203">
        <f>ROUND(P404*H404,2)</f>
        <v>0</v>
      </c>
      <c r="BL404" s="18" t="s">
        <v>157</v>
      </c>
      <c r="BM404" s="202" t="s">
        <v>389</v>
      </c>
    </row>
    <row r="405" spans="1:47" s="2" customFormat="1" ht="11.25">
      <c r="A405" s="35"/>
      <c r="B405" s="36"/>
      <c r="C405" s="37"/>
      <c r="D405" s="204" t="s">
        <v>159</v>
      </c>
      <c r="E405" s="37"/>
      <c r="F405" s="205" t="s">
        <v>388</v>
      </c>
      <c r="G405" s="37"/>
      <c r="H405" s="37"/>
      <c r="I405" s="206"/>
      <c r="J405" s="206"/>
      <c r="K405" s="37"/>
      <c r="L405" s="37"/>
      <c r="M405" s="40"/>
      <c r="N405" s="207"/>
      <c r="O405" s="208"/>
      <c r="P405" s="72"/>
      <c r="Q405" s="72"/>
      <c r="R405" s="72"/>
      <c r="S405" s="72"/>
      <c r="T405" s="72"/>
      <c r="U405" s="72"/>
      <c r="V405" s="72"/>
      <c r="W405" s="72"/>
      <c r="X405" s="73"/>
      <c r="Y405" s="35"/>
      <c r="Z405" s="35"/>
      <c r="AA405" s="35"/>
      <c r="AB405" s="35"/>
      <c r="AC405" s="35"/>
      <c r="AD405" s="35"/>
      <c r="AE405" s="35"/>
      <c r="AT405" s="18" t="s">
        <v>159</v>
      </c>
      <c r="AU405" s="18" t="s">
        <v>85</v>
      </c>
    </row>
    <row r="406" spans="1:65" s="2" customFormat="1" ht="24.2" customHeight="1">
      <c r="A406" s="35"/>
      <c r="B406" s="36"/>
      <c r="C406" s="190" t="s">
        <v>390</v>
      </c>
      <c r="D406" s="190" t="s">
        <v>152</v>
      </c>
      <c r="E406" s="191" t="s">
        <v>391</v>
      </c>
      <c r="F406" s="192" t="s">
        <v>392</v>
      </c>
      <c r="G406" s="193" t="s">
        <v>374</v>
      </c>
      <c r="H406" s="194">
        <v>1</v>
      </c>
      <c r="I406" s="195"/>
      <c r="J406" s="195"/>
      <c r="K406" s="196">
        <f>ROUND(P406*H406,2)</f>
        <v>0</v>
      </c>
      <c r="L406" s="192" t="s">
        <v>393</v>
      </c>
      <c r="M406" s="40"/>
      <c r="N406" s="197" t="s">
        <v>1</v>
      </c>
      <c r="O406" s="198" t="s">
        <v>38</v>
      </c>
      <c r="P406" s="199">
        <f>I406+J406</f>
        <v>0</v>
      </c>
      <c r="Q406" s="199">
        <f>ROUND(I406*H406,2)</f>
        <v>0</v>
      </c>
      <c r="R406" s="199">
        <f>ROUND(J406*H406,2)</f>
        <v>0</v>
      </c>
      <c r="S406" s="72"/>
      <c r="T406" s="200">
        <f>S406*H406</f>
        <v>0</v>
      </c>
      <c r="U406" s="200">
        <v>0.00147</v>
      </c>
      <c r="V406" s="200">
        <f>U406*H406</f>
        <v>0.00147</v>
      </c>
      <c r="W406" s="200">
        <v>0.039</v>
      </c>
      <c r="X406" s="201">
        <f>W406*H406</f>
        <v>0.039</v>
      </c>
      <c r="Y406" s="35"/>
      <c r="Z406" s="35"/>
      <c r="AA406" s="35"/>
      <c r="AB406" s="35"/>
      <c r="AC406" s="35"/>
      <c r="AD406" s="35"/>
      <c r="AE406" s="35"/>
      <c r="AR406" s="202" t="s">
        <v>157</v>
      </c>
      <c r="AT406" s="202" t="s">
        <v>152</v>
      </c>
      <c r="AU406" s="202" t="s">
        <v>85</v>
      </c>
      <c r="AY406" s="18" t="s">
        <v>149</v>
      </c>
      <c r="BE406" s="203">
        <f>IF(O406="základní",K406,0)</f>
        <v>0</v>
      </c>
      <c r="BF406" s="203">
        <f>IF(O406="snížená",K406,0)</f>
        <v>0</v>
      </c>
      <c r="BG406" s="203">
        <f>IF(O406="zákl. přenesená",K406,0)</f>
        <v>0</v>
      </c>
      <c r="BH406" s="203">
        <f>IF(O406="sníž. přenesená",K406,0)</f>
        <v>0</v>
      </c>
      <c r="BI406" s="203">
        <f>IF(O406="nulová",K406,0)</f>
        <v>0</v>
      </c>
      <c r="BJ406" s="18" t="s">
        <v>83</v>
      </c>
      <c r="BK406" s="203">
        <f>ROUND(P406*H406,2)</f>
        <v>0</v>
      </c>
      <c r="BL406" s="18" t="s">
        <v>157</v>
      </c>
      <c r="BM406" s="202" t="s">
        <v>394</v>
      </c>
    </row>
    <row r="407" spans="1:47" s="2" customFormat="1" ht="29.25">
      <c r="A407" s="35"/>
      <c r="B407" s="36"/>
      <c r="C407" s="37"/>
      <c r="D407" s="204" t="s">
        <v>159</v>
      </c>
      <c r="E407" s="37"/>
      <c r="F407" s="205" t="s">
        <v>395</v>
      </c>
      <c r="G407" s="37"/>
      <c r="H407" s="37"/>
      <c r="I407" s="206"/>
      <c r="J407" s="206"/>
      <c r="K407" s="37"/>
      <c r="L407" s="37"/>
      <c r="M407" s="40"/>
      <c r="N407" s="207"/>
      <c r="O407" s="208"/>
      <c r="P407" s="72"/>
      <c r="Q407" s="72"/>
      <c r="R407" s="72"/>
      <c r="S407" s="72"/>
      <c r="T407" s="72"/>
      <c r="U407" s="72"/>
      <c r="V407" s="72"/>
      <c r="W407" s="72"/>
      <c r="X407" s="73"/>
      <c r="Y407" s="35"/>
      <c r="Z407" s="35"/>
      <c r="AA407" s="35"/>
      <c r="AB407" s="35"/>
      <c r="AC407" s="35"/>
      <c r="AD407" s="35"/>
      <c r="AE407" s="35"/>
      <c r="AT407" s="18" t="s">
        <v>159</v>
      </c>
      <c r="AU407" s="18" t="s">
        <v>85</v>
      </c>
    </row>
    <row r="408" spans="1:65" s="2" customFormat="1" ht="33" customHeight="1">
      <c r="A408" s="35"/>
      <c r="B408" s="36"/>
      <c r="C408" s="190" t="s">
        <v>396</v>
      </c>
      <c r="D408" s="190" t="s">
        <v>152</v>
      </c>
      <c r="E408" s="191" t="s">
        <v>397</v>
      </c>
      <c r="F408" s="192" t="s">
        <v>398</v>
      </c>
      <c r="G408" s="193" t="s">
        <v>155</v>
      </c>
      <c r="H408" s="194">
        <v>49.48</v>
      </c>
      <c r="I408" s="195"/>
      <c r="J408" s="195"/>
      <c r="K408" s="196">
        <f>ROUND(P408*H408,2)</f>
        <v>0</v>
      </c>
      <c r="L408" s="192" t="s">
        <v>156</v>
      </c>
      <c r="M408" s="40"/>
      <c r="N408" s="197" t="s">
        <v>1</v>
      </c>
      <c r="O408" s="198" t="s">
        <v>38</v>
      </c>
      <c r="P408" s="199">
        <f>I408+J408</f>
        <v>0</v>
      </c>
      <c r="Q408" s="199">
        <f>ROUND(I408*H408,2)</f>
        <v>0</v>
      </c>
      <c r="R408" s="199">
        <f>ROUND(J408*H408,2)</f>
        <v>0</v>
      </c>
      <c r="S408" s="72"/>
      <c r="T408" s="200">
        <f>S408*H408</f>
        <v>0</v>
      </c>
      <c r="U408" s="200">
        <v>0</v>
      </c>
      <c r="V408" s="200">
        <f>U408*H408</f>
        <v>0</v>
      </c>
      <c r="W408" s="200">
        <v>0</v>
      </c>
      <c r="X408" s="201">
        <f>W408*H408</f>
        <v>0</v>
      </c>
      <c r="Y408" s="35"/>
      <c r="Z408" s="35"/>
      <c r="AA408" s="35"/>
      <c r="AB408" s="35"/>
      <c r="AC408" s="35"/>
      <c r="AD408" s="35"/>
      <c r="AE408" s="35"/>
      <c r="AR408" s="202" t="s">
        <v>157</v>
      </c>
      <c r="AT408" s="202" t="s">
        <v>152</v>
      </c>
      <c r="AU408" s="202" t="s">
        <v>85</v>
      </c>
      <c r="AY408" s="18" t="s">
        <v>149</v>
      </c>
      <c r="BE408" s="203">
        <f>IF(O408="základní",K408,0)</f>
        <v>0</v>
      </c>
      <c r="BF408" s="203">
        <f>IF(O408="snížená",K408,0)</f>
        <v>0</v>
      </c>
      <c r="BG408" s="203">
        <f>IF(O408="zákl. přenesená",K408,0)</f>
        <v>0</v>
      </c>
      <c r="BH408" s="203">
        <f>IF(O408="sníž. přenesená",K408,0)</f>
        <v>0</v>
      </c>
      <c r="BI408" s="203">
        <f>IF(O408="nulová",K408,0)</f>
        <v>0</v>
      </c>
      <c r="BJ408" s="18" t="s">
        <v>83</v>
      </c>
      <c r="BK408" s="203">
        <f>ROUND(P408*H408,2)</f>
        <v>0</v>
      </c>
      <c r="BL408" s="18" t="s">
        <v>157</v>
      </c>
      <c r="BM408" s="202" t="s">
        <v>399</v>
      </c>
    </row>
    <row r="409" spans="1:47" s="2" customFormat="1" ht="19.5">
      <c r="A409" s="35"/>
      <c r="B409" s="36"/>
      <c r="C409" s="37"/>
      <c r="D409" s="204" t="s">
        <v>159</v>
      </c>
      <c r="E409" s="37"/>
      <c r="F409" s="205" t="s">
        <v>398</v>
      </c>
      <c r="G409" s="37"/>
      <c r="H409" s="37"/>
      <c r="I409" s="206"/>
      <c r="J409" s="206"/>
      <c r="K409" s="37"/>
      <c r="L409" s="37"/>
      <c r="M409" s="40"/>
      <c r="N409" s="207"/>
      <c r="O409" s="208"/>
      <c r="P409" s="72"/>
      <c r="Q409" s="72"/>
      <c r="R409" s="72"/>
      <c r="S409" s="72"/>
      <c r="T409" s="72"/>
      <c r="U409" s="72"/>
      <c r="V409" s="72"/>
      <c r="W409" s="72"/>
      <c r="X409" s="73"/>
      <c r="Y409" s="35"/>
      <c r="Z409" s="35"/>
      <c r="AA409" s="35"/>
      <c r="AB409" s="35"/>
      <c r="AC409" s="35"/>
      <c r="AD409" s="35"/>
      <c r="AE409" s="35"/>
      <c r="AT409" s="18" t="s">
        <v>159</v>
      </c>
      <c r="AU409" s="18" t="s">
        <v>85</v>
      </c>
    </row>
    <row r="410" spans="2:51" s="13" customFormat="1" ht="11.25">
      <c r="B410" s="209"/>
      <c r="C410" s="210"/>
      <c r="D410" s="204" t="s">
        <v>160</v>
      </c>
      <c r="E410" s="211" t="s">
        <v>1</v>
      </c>
      <c r="F410" s="212" t="s">
        <v>192</v>
      </c>
      <c r="G410" s="210"/>
      <c r="H410" s="211" t="s">
        <v>1</v>
      </c>
      <c r="I410" s="213"/>
      <c r="J410" s="213"/>
      <c r="K410" s="210"/>
      <c r="L410" s="210"/>
      <c r="M410" s="214"/>
      <c r="N410" s="215"/>
      <c r="O410" s="216"/>
      <c r="P410" s="216"/>
      <c r="Q410" s="216"/>
      <c r="R410" s="216"/>
      <c r="S410" s="216"/>
      <c r="T410" s="216"/>
      <c r="U410" s="216"/>
      <c r="V410" s="216"/>
      <c r="W410" s="216"/>
      <c r="X410" s="217"/>
      <c r="AT410" s="218" t="s">
        <v>160</v>
      </c>
      <c r="AU410" s="218" t="s">
        <v>85</v>
      </c>
      <c r="AV410" s="13" t="s">
        <v>83</v>
      </c>
      <c r="AW410" s="13" t="s">
        <v>5</v>
      </c>
      <c r="AX410" s="13" t="s">
        <v>75</v>
      </c>
      <c r="AY410" s="218" t="s">
        <v>149</v>
      </c>
    </row>
    <row r="411" spans="2:51" s="14" customFormat="1" ht="11.25">
      <c r="B411" s="219"/>
      <c r="C411" s="220"/>
      <c r="D411" s="204" t="s">
        <v>160</v>
      </c>
      <c r="E411" s="221" t="s">
        <v>1</v>
      </c>
      <c r="F411" s="222" t="s">
        <v>400</v>
      </c>
      <c r="G411" s="220"/>
      <c r="H411" s="223">
        <v>7.8</v>
      </c>
      <c r="I411" s="224"/>
      <c r="J411" s="224"/>
      <c r="K411" s="220"/>
      <c r="L411" s="220"/>
      <c r="M411" s="225"/>
      <c r="N411" s="226"/>
      <c r="O411" s="227"/>
      <c r="P411" s="227"/>
      <c r="Q411" s="227"/>
      <c r="R411" s="227"/>
      <c r="S411" s="227"/>
      <c r="T411" s="227"/>
      <c r="U411" s="227"/>
      <c r="V411" s="227"/>
      <c r="W411" s="227"/>
      <c r="X411" s="228"/>
      <c r="AT411" s="229" t="s">
        <v>160</v>
      </c>
      <c r="AU411" s="229" t="s">
        <v>85</v>
      </c>
      <c r="AV411" s="14" t="s">
        <v>85</v>
      </c>
      <c r="AW411" s="14" t="s">
        <v>5</v>
      </c>
      <c r="AX411" s="14" t="s">
        <v>75</v>
      </c>
      <c r="AY411" s="229" t="s">
        <v>149</v>
      </c>
    </row>
    <row r="412" spans="2:51" s="13" customFormat="1" ht="11.25">
      <c r="B412" s="209"/>
      <c r="C412" s="210"/>
      <c r="D412" s="204" t="s">
        <v>160</v>
      </c>
      <c r="E412" s="211" t="s">
        <v>1</v>
      </c>
      <c r="F412" s="212" t="s">
        <v>194</v>
      </c>
      <c r="G412" s="210"/>
      <c r="H412" s="211" t="s">
        <v>1</v>
      </c>
      <c r="I412" s="213"/>
      <c r="J412" s="213"/>
      <c r="K412" s="210"/>
      <c r="L412" s="210"/>
      <c r="M412" s="214"/>
      <c r="N412" s="215"/>
      <c r="O412" s="216"/>
      <c r="P412" s="216"/>
      <c r="Q412" s="216"/>
      <c r="R412" s="216"/>
      <c r="S412" s="216"/>
      <c r="T412" s="216"/>
      <c r="U412" s="216"/>
      <c r="V412" s="216"/>
      <c r="W412" s="216"/>
      <c r="X412" s="217"/>
      <c r="AT412" s="218" t="s">
        <v>160</v>
      </c>
      <c r="AU412" s="218" t="s">
        <v>85</v>
      </c>
      <c r="AV412" s="13" t="s">
        <v>83</v>
      </c>
      <c r="AW412" s="13" t="s">
        <v>5</v>
      </c>
      <c r="AX412" s="13" t="s">
        <v>75</v>
      </c>
      <c r="AY412" s="218" t="s">
        <v>149</v>
      </c>
    </row>
    <row r="413" spans="2:51" s="14" customFormat="1" ht="11.25">
      <c r="B413" s="219"/>
      <c r="C413" s="220"/>
      <c r="D413" s="204" t="s">
        <v>160</v>
      </c>
      <c r="E413" s="221" t="s">
        <v>1</v>
      </c>
      <c r="F413" s="222" t="s">
        <v>401</v>
      </c>
      <c r="G413" s="220"/>
      <c r="H413" s="223">
        <v>10.24</v>
      </c>
      <c r="I413" s="224"/>
      <c r="J413" s="224"/>
      <c r="K413" s="220"/>
      <c r="L413" s="220"/>
      <c r="M413" s="225"/>
      <c r="N413" s="226"/>
      <c r="O413" s="227"/>
      <c r="P413" s="227"/>
      <c r="Q413" s="227"/>
      <c r="R413" s="227"/>
      <c r="S413" s="227"/>
      <c r="T413" s="227"/>
      <c r="U413" s="227"/>
      <c r="V413" s="227"/>
      <c r="W413" s="227"/>
      <c r="X413" s="228"/>
      <c r="AT413" s="229" t="s">
        <v>160</v>
      </c>
      <c r="AU413" s="229" t="s">
        <v>85</v>
      </c>
      <c r="AV413" s="14" t="s">
        <v>85</v>
      </c>
      <c r="AW413" s="14" t="s">
        <v>5</v>
      </c>
      <c r="AX413" s="14" t="s">
        <v>75</v>
      </c>
      <c r="AY413" s="229" t="s">
        <v>149</v>
      </c>
    </row>
    <row r="414" spans="2:51" s="13" customFormat="1" ht="11.25">
      <c r="B414" s="209"/>
      <c r="C414" s="210"/>
      <c r="D414" s="204" t="s">
        <v>160</v>
      </c>
      <c r="E414" s="211" t="s">
        <v>1</v>
      </c>
      <c r="F414" s="212" t="s">
        <v>196</v>
      </c>
      <c r="G414" s="210"/>
      <c r="H414" s="211" t="s">
        <v>1</v>
      </c>
      <c r="I414" s="213"/>
      <c r="J414" s="213"/>
      <c r="K414" s="210"/>
      <c r="L414" s="210"/>
      <c r="M414" s="214"/>
      <c r="N414" s="215"/>
      <c r="O414" s="216"/>
      <c r="P414" s="216"/>
      <c r="Q414" s="216"/>
      <c r="R414" s="216"/>
      <c r="S414" s="216"/>
      <c r="T414" s="216"/>
      <c r="U414" s="216"/>
      <c r="V414" s="216"/>
      <c r="W414" s="216"/>
      <c r="X414" s="217"/>
      <c r="AT414" s="218" t="s">
        <v>160</v>
      </c>
      <c r="AU414" s="218" t="s">
        <v>85</v>
      </c>
      <c r="AV414" s="13" t="s">
        <v>83</v>
      </c>
      <c r="AW414" s="13" t="s">
        <v>5</v>
      </c>
      <c r="AX414" s="13" t="s">
        <v>75</v>
      </c>
      <c r="AY414" s="218" t="s">
        <v>149</v>
      </c>
    </row>
    <row r="415" spans="2:51" s="14" customFormat="1" ht="11.25">
      <c r="B415" s="219"/>
      <c r="C415" s="220"/>
      <c r="D415" s="204" t="s">
        <v>160</v>
      </c>
      <c r="E415" s="221" t="s">
        <v>1</v>
      </c>
      <c r="F415" s="222" t="s">
        <v>219</v>
      </c>
      <c r="G415" s="220"/>
      <c r="H415" s="223">
        <v>1.84</v>
      </c>
      <c r="I415" s="224"/>
      <c r="J415" s="224"/>
      <c r="K415" s="220"/>
      <c r="L415" s="220"/>
      <c r="M415" s="225"/>
      <c r="N415" s="226"/>
      <c r="O415" s="227"/>
      <c r="P415" s="227"/>
      <c r="Q415" s="227"/>
      <c r="R415" s="227"/>
      <c r="S415" s="227"/>
      <c r="T415" s="227"/>
      <c r="U415" s="227"/>
      <c r="V415" s="227"/>
      <c r="W415" s="227"/>
      <c r="X415" s="228"/>
      <c r="AT415" s="229" t="s">
        <v>160</v>
      </c>
      <c r="AU415" s="229" t="s">
        <v>85</v>
      </c>
      <c r="AV415" s="14" t="s">
        <v>85</v>
      </c>
      <c r="AW415" s="14" t="s">
        <v>5</v>
      </c>
      <c r="AX415" s="14" t="s">
        <v>75</v>
      </c>
      <c r="AY415" s="229" t="s">
        <v>149</v>
      </c>
    </row>
    <row r="416" spans="2:51" s="13" customFormat="1" ht="11.25">
      <c r="B416" s="209"/>
      <c r="C416" s="210"/>
      <c r="D416" s="204" t="s">
        <v>160</v>
      </c>
      <c r="E416" s="211" t="s">
        <v>1</v>
      </c>
      <c r="F416" s="212" t="s">
        <v>198</v>
      </c>
      <c r="G416" s="210"/>
      <c r="H416" s="211" t="s">
        <v>1</v>
      </c>
      <c r="I416" s="213"/>
      <c r="J416" s="213"/>
      <c r="K416" s="210"/>
      <c r="L416" s="210"/>
      <c r="M416" s="214"/>
      <c r="N416" s="215"/>
      <c r="O416" s="216"/>
      <c r="P416" s="216"/>
      <c r="Q416" s="216"/>
      <c r="R416" s="216"/>
      <c r="S416" s="216"/>
      <c r="T416" s="216"/>
      <c r="U416" s="216"/>
      <c r="V416" s="216"/>
      <c r="W416" s="216"/>
      <c r="X416" s="217"/>
      <c r="AT416" s="218" t="s">
        <v>160</v>
      </c>
      <c r="AU416" s="218" t="s">
        <v>85</v>
      </c>
      <c r="AV416" s="13" t="s">
        <v>83</v>
      </c>
      <c r="AW416" s="13" t="s">
        <v>5</v>
      </c>
      <c r="AX416" s="13" t="s">
        <v>75</v>
      </c>
      <c r="AY416" s="218" t="s">
        <v>149</v>
      </c>
    </row>
    <row r="417" spans="2:51" s="14" customFormat="1" ht="11.25">
      <c r="B417" s="219"/>
      <c r="C417" s="220"/>
      <c r="D417" s="204" t="s">
        <v>160</v>
      </c>
      <c r="E417" s="221" t="s">
        <v>1</v>
      </c>
      <c r="F417" s="222" t="s">
        <v>402</v>
      </c>
      <c r="G417" s="220"/>
      <c r="H417" s="223">
        <v>5.8</v>
      </c>
      <c r="I417" s="224"/>
      <c r="J417" s="224"/>
      <c r="K417" s="220"/>
      <c r="L417" s="220"/>
      <c r="M417" s="225"/>
      <c r="N417" s="226"/>
      <c r="O417" s="227"/>
      <c r="P417" s="227"/>
      <c r="Q417" s="227"/>
      <c r="R417" s="227"/>
      <c r="S417" s="227"/>
      <c r="T417" s="227"/>
      <c r="U417" s="227"/>
      <c r="V417" s="227"/>
      <c r="W417" s="227"/>
      <c r="X417" s="228"/>
      <c r="AT417" s="229" t="s">
        <v>160</v>
      </c>
      <c r="AU417" s="229" t="s">
        <v>85</v>
      </c>
      <c r="AV417" s="14" t="s">
        <v>85</v>
      </c>
      <c r="AW417" s="14" t="s">
        <v>5</v>
      </c>
      <c r="AX417" s="14" t="s">
        <v>75</v>
      </c>
      <c r="AY417" s="229" t="s">
        <v>149</v>
      </c>
    </row>
    <row r="418" spans="2:51" s="13" customFormat="1" ht="11.25">
      <c r="B418" s="209"/>
      <c r="C418" s="210"/>
      <c r="D418" s="204" t="s">
        <v>160</v>
      </c>
      <c r="E418" s="211" t="s">
        <v>1</v>
      </c>
      <c r="F418" s="212" t="s">
        <v>200</v>
      </c>
      <c r="G418" s="210"/>
      <c r="H418" s="211" t="s">
        <v>1</v>
      </c>
      <c r="I418" s="213"/>
      <c r="J418" s="213"/>
      <c r="K418" s="210"/>
      <c r="L418" s="210"/>
      <c r="M418" s="214"/>
      <c r="N418" s="215"/>
      <c r="O418" s="216"/>
      <c r="P418" s="216"/>
      <c r="Q418" s="216"/>
      <c r="R418" s="216"/>
      <c r="S418" s="216"/>
      <c r="T418" s="216"/>
      <c r="U418" s="216"/>
      <c r="V418" s="216"/>
      <c r="W418" s="216"/>
      <c r="X418" s="217"/>
      <c r="AT418" s="218" t="s">
        <v>160</v>
      </c>
      <c r="AU418" s="218" t="s">
        <v>85</v>
      </c>
      <c r="AV418" s="13" t="s">
        <v>83</v>
      </c>
      <c r="AW418" s="13" t="s">
        <v>5</v>
      </c>
      <c r="AX418" s="13" t="s">
        <v>75</v>
      </c>
      <c r="AY418" s="218" t="s">
        <v>149</v>
      </c>
    </row>
    <row r="419" spans="2:51" s="14" customFormat="1" ht="11.25">
      <c r="B419" s="219"/>
      <c r="C419" s="220"/>
      <c r="D419" s="204" t="s">
        <v>160</v>
      </c>
      <c r="E419" s="221" t="s">
        <v>1</v>
      </c>
      <c r="F419" s="222" t="s">
        <v>403</v>
      </c>
      <c r="G419" s="220"/>
      <c r="H419" s="223">
        <v>10.1</v>
      </c>
      <c r="I419" s="224"/>
      <c r="J419" s="224"/>
      <c r="K419" s="220"/>
      <c r="L419" s="220"/>
      <c r="M419" s="225"/>
      <c r="N419" s="226"/>
      <c r="O419" s="227"/>
      <c r="P419" s="227"/>
      <c r="Q419" s="227"/>
      <c r="R419" s="227"/>
      <c r="S419" s="227"/>
      <c r="T419" s="227"/>
      <c r="U419" s="227"/>
      <c r="V419" s="227"/>
      <c r="W419" s="227"/>
      <c r="X419" s="228"/>
      <c r="AT419" s="229" t="s">
        <v>160</v>
      </c>
      <c r="AU419" s="229" t="s">
        <v>85</v>
      </c>
      <c r="AV419" s="14" t="s">
        <v>85</v>
      </c>
      <c r="AW419" s="14" t="s">
        <v>5</v>
      </c>
      <c r="AX419" s="14" t="s">
        <v>75</v>
      </c>
      <c r="AY419" s="229" t="s">
        <v>149</v>
      </c>
    </row>
    <row r="420" spans="2:51" s="13" customFormat="1" ht="11.25">
      <c r="B420" s="209"/>
      <c r="C420" s="210"/>
      <c r="D420" s="204" t="s">
        <v>160</v>
      </c>
      <c r="E420" s="211" t="s">
        <v>1</v>
      </c>
      <c r="F420" s="212" t="s">
        <v>202</v>
      </c>
      <c r="G420" s="210"/>
      <c r="H420" s="211" t="s">
        <v>1</v>
      </c>
      <c r="I420" s="213"/>
      <c r="J420" s="213"/>
      <c r="K420" s="210"/>
      <c r="L420" s="210"/>
      <c r="M420" s="214"/>
      <c r="N420" s="215"/>
      <c r="O420" s="216"/>
      <c r="P420" s="216"/>
      <c r="Q420" s="216"/>
      <c r="R420" s="216"/>
      <c r="S420" s="216"/>
      <c r="T420" s="216"/>
      <c r="U420" s="216"/>
      <c r="V420" s="216"/>
      <c r="W420" s="216"/>
      <c r="X420" s="217"/>
      <c r="AT420" s="218" t="s">
        <v>160</v>
      </c>
      <c r="AU420" s="218" t="s">
        <v>85</v>
      </c>
      <c r="AV420" s="13" t="s">
        <v>83</v>
      </c>
      <c r="AW420" s="13" t="s">
        <v>5</v>
      </c>
      <c r="AX420" s="13" t="s">
        <v>75</v>
      </c>
      <c r="AY420" s="218" t="s">
        <v>149</v>
      </c>
    </row>
    <row r="421" spans="2:51" s="14" customFormat="1" ht="11.25">
      <c r="B421" s="219"/>
      <c r="C421" s="220"/>
      <c r="D421" s="204" t="s">
        <v>160</v>
      </c>
      <c r="E421" s="221" t="s">
        <v>1</v>
      </c>
      <c r="F421" s="222" t="s">
        <v>404</v>
      </c>
      <c r="G421" s="220"/>
      <c r="H421" s="223">
        <v>5.4</v>
      </c>
      <c r="I421" s="224"/>
      <c r="J421" s="224"/>
      <c r="K421" s="220"/>
      <c r="L421" s="220"/>
      <c r="M421" s="225"/>
      <c r="N421" s="226"/>
      <c r="O421" s="227"/>
      <c r="P421" s="227"/>
      <c r="Q421" s="227"/>
      <c r="R421" s="227"/>
      <c r="S421" s="227"/>
      <c r="T421" s="227"/>
      <c r="U421" s="227"/>
      <c r="V421" s="227"/>
      <c r="W421" s="227"/>
      <c r="X421" s="228"/>
      <c r="AT421" s="229" t="s">
        <v>160</v>
      </c>
      <c r="AU421" s="229" t="s">
        <v>85</v>
      </c>
      <c r="AV421" s="14" t="s">
        <v>85</v>
      </c>
      <c r="AW421" s="14" t="s">
        <v>5</v>
      </c>
      <c r="AX421" s="14" t="s">
        <v>75</v>
      </c>
      <c r="AY421" s="229" t="s">
        <v>149</v>
      </c>
    </row>
    <row r="422" spans="2:51" s="13" customFormat="1" ht="11.25">
      <c r="B422" s="209"/>
      <c r="C422" s="210"/>
      <c r="D422" s="204" t="s">
        <v>160</v>
      </c>
      <c r="E422" s="211" t="s">
        <v>1</v>
      </c>
      <c r="F422" s="212" t="s">
        <v>204</v>
      </c>
      <c r="G422" s="210"/>
      <c r="H422" s="211" t="s">
        <v>1</v>
      </c>
      <c r="I422" s="213"/>
      <c r="J422" s="213"/>
      <c r="K422" s="210"/>
      <c r="L422" s="210"/>
      <c r="M422" s="214"/>
      <c r="N422" s="215"/>
      <c r="O422" s="216"/>
      <c r="P422" s="216"/>
      <c r="Q422" s="216"/>
      <c r="R422" s="216"/>
      <c r="S422" s="216"/>
      <c r="T422" s="216"/>
      <c r="U422" s="216"/>
      <c r="V422" s="216"/>
      <c r="W422" s="216"/>
      <c r="X422" s="217"/>
      <c r="AT422" s="218" t="s">
        <v>160</v>
      </c>
      <c r="AU422" s="218" t="s">
        <v>85</v>
      </c>
      <c r="AV422" s="13" t="s">
        <v>83</v>
      </c>
      <c r="AW422" s="13" t="s">
        <v>5</v>
      </c>
      <c r="AX422" s="13" t="s">
        <v>75</v>
      </c>
      <c r="AY422" s="218" t="s">
        <v>149</v>
      </c>
    </row>
    <row r="423" spans="2:51" s="14" customFormat="1" ht="11.25">
      <c r="B423" s="219"/>
      <c r="C423" s="220"/>
      <c r="D423" s="204" t="s">
        <v>160</v>
      </c>
      <c r="E423" s="221" t="s">
        <v>1</v>
      </c>
      <c r="F423" s="222" t="s">
        <v>405</v>
      </c>
      <c r="G423" s="220"/>
      <c r="H423" s="223">
        <v>8.3</v>
      </c>
      <c r="I423" s="224"/>
      <c r="J423" s="224"/>
      <c r="K423" s="220"/>
      <c r="L423" s="220"/>
      <c r="M423" s="225"/>
      <c r="N423" s="226"/>
      <c r="O423" s="227"/>
      <c r="P423" s="227"/>
      <c r="Q423" s="227"/>
      <c r="R423" s="227"/>
      <c r="S423" s="227"/>
      <c r="T423" s="227"/>
      <c r="U423" s="227"/>
      <c r="V423" s="227"/>
      <c r="W423" s="227"/>
      <c r="X423" s="228"/>
      <c r="AT423" s="229" t="s">
        <v>160</v>
      </c>
      <c r="AU423" s="229" t="s">
        <v>85</v>
      </c>
      <c r="AV423" s="14" t="s">
        <v>85</v>
      </c>
      <c r="AW423" s="14" t="s">
        <v>5</v>
      </c>
      <c r="AX423" s="14" t="s">
        <v>75</v>
      </c>
      <c r="AY423" s="229" t="s">
        <v>149</v>
      </c>
    </row>
    <row r="424" spans="2:51" s="15" customFormat="1" ht="11.25">
      <c r="B424" s="230"/>
      <c r="C424" s="231"/>
      <c r="D424" s="204" t="s">
        <v>160</v>
      </c>
      <c r="E424" s="232" t="s">
        <v>1</v>
      </c>
      <c r="F424" s="233" t="s">
        <v>174</v>
      </c>
      <c r="G424" s="231"/>
      <c r="H424" s="234">
        <v>49.480000000000004</v>
      </c>
      <c r="I424" s="235"/>
      <c r="J424" s="235"/>
      <c r="K424" s="231"/>
      <c r="L424" s="231"/>
      <c r="M424" s="236"/>
      <c r="N424" s="237"/>
      <c r="O424" s="238"/>
      <c r="P424" s="238"/>
      <c r="Q424" s="238"/>
      <c r="R424" s="238"/>
      <c r="S424" s="238"/>
      <c r="T424" s="238"/>
      <c r="U424" s="238"/>
      <c r="V424" s="238"/>
      <c r="W424" s="238"/>
      <c r="X424" s="239"/>
      <c r="AT424" s="240" t="s">
        <v>160</v>
      </c>
      <c r="AU424" s="240" t="s">
        <v>85</v>
      </c>
      <c r="AV424" s="15" t="s">
        <v>157</v>
      </c>
      <c r="AW424" s="15" t="s">
        <v>5</v>
      </c>
      <c r="AX424" s="15" t="s">
        <v>83</v>
      </c>
      <c r="AY424" s="240" t="s">
        <v>149</v>
      </c>
    </row>
    <row r="425" spans="1:65" s="2" customFormat="1" ht="37.9" customHeight="1">
      <c r="A425" s="35"/>
      <c r="B425" s="36"/>
      <c r="C425" s="190" t="s">
        <v>406</v>
      </c>
      <c r="D425" s="190" t="s">
        <v>152</v>
      </c>
      <c r="E425" s="191" t="s">
        <v>407</v>
      </c>
      <c r="F425" s="192" t="s">
        <v>408</v>
      </c>
      <c r="G425" s="193" t="s">
        <v>155</v>
      </c>
      <c r="H425" s="194">
        <v>40</v>
      </c>
      <c r="I425" s="195"/>
      <c r="J425" s="195"/>
      <c r="K425" s="196">
        <f>ROUND(P425*H425,2)</f>
        <v>0</v>
      </c>
      <c r="L425" s="192" t="s">
        <v>156</v>
      </c>
      <c r="M425" s="40"/>
      <c r="N425" s="197" t="s">
        <v>1</v>
      </c>
      <c r="O425" s="198" t="s">
        <v>38</v>
      </c>
      <c r="P425" s="199">
        <f>I425+J425</f>
        <v>0</v>
      </c>
      <c r="Q425" s="199">
        <f>ROUND(I425*H425,2)</f>
        <v>0</v>
      </c>
      <c r="R425" s="199">
        <f>ROUND(J425*H425,2)</f>
        <v>0</v>
      </c>
      <c r="S425" s="72"/>
      <c r="T425" s="200">
        <f>S425*H425</f>
        <v>0</v>
      </c>
      <c r="U425" s="200">
        <v>0</v>
      </c>
      <c r="V425" s="200">
        <f>U425*H425</f>
        <v>0</v>
      </c>
      <c r="W425" s="200">
        <v>0</v>
      </c>
      <c r="X425" s="201">
        <f>W425*H425</f>
        <v>0</v>
      </c>
      <c r="Y425" s="35"/>
      <c r="Z425" s="35"/>
      <c r="AA425" s="35"/>
      <c r="AB425" s="35"/>
      <c r="AC425" s="35"/>
      <c r="AD425" s="35"/>
      <c r="AE425" s="35"/>
      <c r="AR425" s="202" t="s">
        <v>157</v>
      </c>
      <c r="AT425" s="202" t="s">
        <v>152</v>
      </c>
      <c r="AU425" s="202" t="s">
        <v>85</v>
      </c>
      <c r="AY425" s="18" t="s">
        <v>149</v>
      </c>
      <c r="BE425" s="203">
        <f>IF(O425="základní",K425,0)</f>
        <v>0</v>
      </c>
      <c r="BF425" s="203">
        <f>IF(O425="snížená",K425,0)</f>
        <v>0</v>
      </c>
      <c r="BG425" s="203">
        <f>IF(O425="zákl. přenesená",K425,0)</f>
        <v>0</v>
      </c>
      <c r="BH425" s="203">
        <f>IF(O425="sníž. přenesená",K425,0)</f>
        <v>0</v>
      </c>
      <c r="BI425" s="203">
        <f>IF(O425="nulová",K425,0)</f>
        <v>0</v>
      </c>
      <c r="BJ425" s="18" t="s">
        <v>83</v>
      </c>
      <c r="BK425" s="203">
        <f>ROUND(P425*H425,2)</f>
        <v>0</v>
      </c>
      <c r="BL425" s="18" t="s">
        <v>157</v>
      </c>
      <c r="BM425" s="202" t="s">
        <v>409</v>
      </c>
    </row>
    <row r="426" spans="1:47" s="2" customFormat="1" ht="29.25">
      <c r="A426" s="35"/>
      <c r="B426" s="36"/>
      <c r="C426" s="37"/>
      <c r="D426" s="204" t="s">
        <v>159</v>
      </c>
      <c r="E426" s="37"/>
      <c r="F426" s="205" t="s">
        <v>408</v>
      </c>
      <c r="G426" s="37"/>
      <c r="H426" s="37"/>
      <c r="I426" s="206"/>
      <c r="J426" s="206"/>
      <c r="K426" s="37"/>
      <c r="L426" s="37"/>
      <c r="M426" s="40"/>
      <c r="N426" s="207"/>
      <c r="O426" s="208"/>
      <c r="P426" s="72"/>
      <c r="Q426" s="72"/>
      <c r="R426" s="72"/>
      <c r="S426" s="72"/>
      <c r="T426" s="72"/>
      <c r="U426" s="72"/>
      <c r="V426" s="72"/>
      <c r="W426" s="72"/>
      <c r="X426" s="73"/>
      <c r="Y426" s="35"/>
      <c r="Z426" s="35"/>
      <c r="AA426" s="35"/>
      <c r="AB426" s="35"/>
      <c r="AC426" s="35"/>
      <c r="AD426" s="35"/>
      <c r="AE426" s="35"/>
      <c r="AT426" s="18" t="s">
        <v>159</v>
      </c>
      <c r="AU426" s="18" t="s">
        <v>85</v>
      </c>
    </row>
    <row r="427" spans="2:51" s="13" customFormat="1" ht="11.25">
      <c r="B427" s="209"/>
      <c r="C427" s="210"/>
      <c r="D427" s="204" t="s">
        <v>160</v>
      </c>
      <c r="E427" s="211" t="s">
        <v>1</v>
      </c>
      <c r="F427" s="212" t="s">
        <v>410</v>
      </c>
      <c r="G427" s="210"/>
      <c r="H427" s="211" t="s">
        <v>1</v>
      </c>
      <c r="I427" s="213"/>
      <c r="J427" s="213"/>
      <c r="K427" s="210"/>
      <c r="L427" s="210"/>
      <c r="M427" s="214"/>
      <c r="N427" s="215"/>
      <c r="O427" s="216"/>
      <c r="P427" s="216"/>
      <c r="Q427" s="216"/>
      <c r="R427" s="216"/>
      <c r="S427" s="216"/>
      <c r="T427" s="216"/>
      <c r="U427" s="216"/>
      <c r="V427" s="216"/>
      <c r="W427" s="216"/>
      <c r="X427" s="217"/>
      <c r="AT427" s="218" t="s">
        <v>160</v>
      </c>
      <c r="AU427" s="218" t="s">
        <v>85</v>
      </c>
      <c r="AV427" s="13" t="s">
        <v>83</v>
      </c>
      <c r="AW427" s="13" t="s">
        <v>5</v>
      </c>
      <c r="AX427" s="13" t="s">
        <v>75</v>
      </c>
      <c r="AY427" s="218" t="s">
        <v>149</v>
      </c>
    </row>
    <row r="428" spans="2:51" s="14" customFormat="1" ht="11.25">
      <c r="B428" s="219"/>
      <c r="C428" s="220"/>
      <c r="D428" s="204" t="s">
        <v>160</v>
      </c>
      <c r="E428" s="221" t="s">
        <v>1</v>
      </c>
      <c r="F428" s="222" t="s">
        <v>411</v>
      </c>
      <c r="G428" s="220"/>
      <c r="H428" s="223">
        <v>40</v>
      </c>
      <c r="I428" s="224"/>
      <c r="J428" s="224"/>
      <c r="K428" s="220"/>
      <c r="L428" s="220"/>
      <c r="M428" s="225"/>
      <c r="N428" s="226"/>
      <c r="O428" s="227"/>
      <c r="P428" s="227"/>
      <c r="Q428" s="227"/>
      <c r="R428" s="227"/>
      <c r="S428" s="227"/>
      <c r="T428" s="227"/>
      <c r="U428" s="227"/>
      <c r="V428" s="227"/>
      <c r="W428" s="227"/>
      <c r="X428" s="228"/>
      <c r="AT428" s="229" t="s">
        <v>160</v>
      </c>
      <c r="AU428" s="229" t="s">
        <v>85</v>
      </c>
      <c r="AV428" s="14" t="s">
        <v>85</v>
      </c>
      <c r="AW428" s="14" t="s">
        <v>5</v>
      </c>
      <c r="AX428" s="14" t="s">
        <v>75</v>
      </c>
      <c r="AY428" s="229" t="s">
        <v>149</v>
      </c>
    </row>
    <row r="429" spans="2:51" s="15" customFormat="1" ht="11.25">
      <c r="B429" s="230"/>
      <c r="C429" s="231"/>
      <c r="D429" s="204" t="s">
        <v>160</v>
      </c>
      <c r="E429" s="232" t="s">
        <v>1</v>
      </c>
      <c r="F429" s="233" t="s">
        <v>174</v>
      </c>
      <c r="G429" s="231"/>
      <c r="H429" s="234">
        <v>40</v>
      </c>
      <c r="I429" s="235"/>
      <c r="J429" s="235"/>
      <c r="K429" s="231"/>
      <c r="L429" s="231"/>
      <c r="M429" s="236"/>
      <c r="N429" s="237"/>
      <c r="O429" s="238"/>
      <c r="P429" s="238"/>
      <c r="Q429" s="238"/>
      <c r="R429" s="238"/>
      <c r="S429" s="238"/>
      <c r="T429" s="238"/>
      <c r="U429" s="238"/>
      <c r="V429" s="238"/>
      <c r="W429" s="238"/>
      <c r="X429" s="239"/>
      <c r="AT429" s="240" t="s">
        <v>160</v>
      </c>
      <c r="AU429" s="240" t="s">
        <v>85</v>
      </c>
      <c r="AV429" s="15" t="s">
        <v>157</v>
      </c>
      <c r="AW429" s="15" t="s">
        <v>5</v>
      </c>
      <c r="AX429" s="15" t="s">
        <v>83</v>
      </c>
      <c r="AY429" s="240" t="s">
        <v>149</v>
      </c>
    </row>
    <row r="430" spans="1:65" s="2" customFormat="1" ht="37.9" customHeight="1">
      <c r="A430" s="35"/>
      <c r="B430" s="36"/>
      <c r="C430" s="190" t="s">
        <v>412</v>
      </c>
      <c r="D430" s="190" t="s">
        <v>152</v>
      </c>
      <c r="E430" s="191" t="s">
        <v>413</v>
      </c>
      <c r="F430" s="192" t="s">
        <v>414</v>
      </c>
      <c r="G430" s="193" t="s">
        <v>155</v>
      </c>
      <c r="H430" s="194">
        <v>118.36</v>
      </c>
      <c r="I430" s="195"/>
      <c r="J430" s="195"/>
      <c r="K430" s="196">
        <f>ROUND(P430*H430,2)</f>
        <v>0</v>
      </c>
      <c r="L430" s="192" t="s">
        <v>156</v>
      </c>
      <c r="M430" s="40"/>
      <c r="N430" s="197" t="s">
        <v>1</v>
      </c>
      <c r="O430" s="198" t="s">
        <v>38</v>
      </c>
      <c r="P430" s="199">
        <f>I430+J430</f>
        <v>0</v>
      </c>
      <c r="Q430" s="199">
        <f>ROUND(I430*H430,2)</f>
        <v>0</v>
      </c>
      <c r="R430" s="199">
        <f>ROUND(J430*H430,2)</f>
        <v>0</v>
      </c>
      <c r="S430" s="72"/>
      <c r="T430" s="200">
        <f>S430*H430</f>
        <v>0</v>
      </c>
      <c r="U430" s="200">
        <v>0</v>
      </c>
      <c r="V430" s="200">
        <f>U430*H430</f>
        <v>0</v>
      </c>
      <c r="W430" s="200">
        <v>0</v>
      </c>
      <c r="X430" s="201">
        <f>W430*H430</f>
        <v>0</v>
      </c>
      <c r="Y430" s="35"/>
      <c r="Z430" s="35"/>
      <c r="AA430" s="35"/>
      <c r="AB430" s="35"/>
      <c r="AC430" s="35"/>
      <c r="AD430" s="35"/>
      <c r="AE430" s="35"/>
      <c r="AR430" s="202" t="s">
        <v>157</v>
      </c>
      <c r="AT430" s="202" t="s">
        <v>152</v>
      </c>
      <c r="AU430" s="202" t="s">
        <v>85</v>
      </c>
      <c r="AY430" s="18" t="s">
        <v>149</v>
      </c>
      <c r="BE430" s="203">
        <f>IF(O430="základní",K430,0)</f>
        <v>0</v>
      </c>
      <c r="BF430" s="203">
        <f>IF(O430="snížená",K430,0)</f>
        <v>0</v>
      </c>
      <c r="BG430" s="203">
        <f>IF(O430="zákl. přenesená",K430,0)</f>
        <v>0</v>
      </c>
      <c r="BH430" s="203">
        <f>IF(O430="sníž. přenesená",K430,0)</f>
        <v>0</v>
      </c>
      <c r="BI430" s="203">
        <f>IF(O430="nulová",K430,0)</f>
        <v>0</v>
      </c>
      <c r="BJ430" s="18" t="s">
        <v>83</v>
      </c>
      <c r="BK430" s="203">
        <f>ROUND(P430*H430,2)</f>
        <v>0</v>
      </c>
      <c r="BL430" s="18" t="s">
        <v>157</v>
      </c>
      <c r="BM430" s="202" t="s">
        <v>415</v>
      </c>
    </row>
    <row r="431" spans="1:47" s="2" customFormat="1" ht="19.5">
      <c r="A431" s="35"/>
      <c r="B431" s="36"/>
      <c r="C431" s="37"/>
      <c r="D431" s="204" t="s">
        <v>159</v>
      </c>
      <c r="E431" s="37"/>
      <c r="F431" s="205" t="s">
        <v>414</v>
      </c>
      <c r="G431" s="37"/>
      <c r="H431" s="37"/>
      <c r="I431" s="206"/>
      <c r="J431" s="206"/>
      <c r="K431" s="37"/>
      <c r="L431" s="37"/>
      <c r="M431" s="40"/>
      <c r="N431" s="207"/>
      <c r="O431" s="208"/>
      <c r="P431" s="72"/>
      <c r="Q431" s="72"/>
      <c r="R431" s="72"/>
      <c r="S431" s="72"/>
      <c r="T431" s="72"/>
      <c r="U431" s="72"/>
      <c r="V431" s="72"/>
      <c r="W431" s="72"/>
      <c r="X431" s="73"/>
      <c r="Y431" s="35"/>
      <c r="Z431" s="35"/>
      <c r="AA431" s="35"/>
      <c r="AB431" s="35"/>
      <c r="AC431" s="35"/>
      <c r="AD431" s="35"/>
      <c r="AE431" s="35"/>
      <c r="AT431" s="18" t="s">
        <v>159</v>
      </c>
      <c r="AU431" s="18" t="s">
        <v>85</v>
      </c>
    </row>
    <row r="432" spans="2:51" s="13" customFormat="1" ht="11.25">
      <c r="B432" s="209"/>
      <c r="C432" s="210"/>
      <c r="D432" s="204" t="s">
        <v>160</v>
      </c>
      <c r="E432" s="211" t="s">
        <v>1</v>
      </c>
      <c r="F432" s="212" t="s">
        <v>416</v>
      </c>
      <c r="G432" s="210"/>
      <c r="H432" s="211" t="s">
        <v>1</v>
      </c>
      <c r="I432" s="213"/>
      <c r="J432" s="213"/>
      <c r="K432" s="210"/>
      <c r="L432" s="210"/>
      <c r="M432" s="214"/>
      <c r="N432" s="215"/>
      <c r="O432" s="216"/>
      <c r="P432" s="216"/>
      <c r="Q432" s="216"/>
      <c r="R432" s="216"/>
      <c r="S432" s="216"/>
      <c r="T432" s="216"/>
      <c r="U432" s="216"/>
      <c r="V432" s="216"/>
      <c r="W432" s="216"/>
      <c r="X432" s="217"/>
      <c r="AT432" s="218" t="s">
        <v>160</v>
      </c>
      <c r="AU432" s="218" t="s">
        <v>85</v>
      </c>
      <c r="AV432" s="13" t="s">
        <v>83</v>
      </c>
      <c r="AW432" s="13" t="s">
        <v>5</v>
      </c>
      <c r="AX432" s="13" t="s">
        <v>75</v>
      </c>
      <c r="AY432" s="218" t="s">
        <v>149</v>
      </c>
    </row>
    <row r="433" spans="2:51" s="14" customFormat="1" ht="11.25">
      <c r="B433" s="219"/>
      <c r="C433" s="220"/>
      <c r="D433" s="204" t="s">
        <v>160</v>
      </c>
      <c r="E433" s="221" t="s">
        <v>1</v>
      </c>
      <c r="F433" s="222" t="s">
        <v>417</v>
      </c>
      <c r="G433" s="220"/>
      <c r="H433" s="223">
        <v>118.36</v>
      </c>
      <c r="I433" s="224"/>
      <c r="J433" s="224"/>
      <c r="K433" s="220"/>
      <c r="L433" s="220"/>
      <c r="M433" s="225"/>
      <c r="N433" s="226"/>
      <c r="O433" s="227"/>
      <c r="P433" s="227"/>
      <c r="Q433" s="227"/>
      <c r="R433" s="227"/>
      <c r="S433" s="227"/>
      <c r="T433" s="227"/>
      <c r="U433" s="227"/>
      <c r="V433" s="227"/>
      <c r="W433" s="227"/>
      <c r="X433" s="228"/>
      <c r="AT433" s="229" t="s">
        <v>160</v>
      </c>
      <c r="AU433" s="229" t="s">
        <v>85</v>
      </c>
      <c r="AV433" s="14" t="s">
        <v>85</v>
      </c>
      <c r="AW433" s="14" t="s">
        <v>5</v>
      </c>
      <c r="AX433" s="14" t="s">
        <v>75</v>
      </c>
      <c r="AY433" s="229" t="s">
        <v>149</v>
      </c>
    </row>
    <row r="434" spans="2:51" s="15" customFormat="1" ht="11.25">
      <c r="B434" s="230"/>
      <c r="C434" s="231"/>
      <c r="D434" s="204" t="s">
        <v>160</v>
      </c>
      <c r="E434" s="232" t="s">
        <v>1</v>
      </c>
      <c r="F434" s="233" t="s">
        <v>174</v>
      </c>
      <c r="G434" s="231"/>
      <c r="H434" s="234">
        <v>118.36</v>
      </c>
      <c r="I434" s="235"/>
      <c r="J434" s="235"/>
      <c r="K434" s="231"/>
      <c r="L434" s="231"/>
      <c r="M434" s="236"/>
      <c r="N434" s="237"/>
      <c r="O434" s="238"/>
      <c r="P434" s="238"/>
      <c r="Q434" s="238"/>
      <c r="R434" s="238"/>
      <c r="S434" s="238"/>
      <c r="T434" s="238"/>
      <c r="U434" s="238"/>
      <c r="V434" s="238"/>
      <c r="W434" s="238"/>
      <c r="X434" s="239"/>
      <c r="AT434" s="240" t="s">
        <v>160</v>
      </c>
      <c r="AU434" s="240" t="s">
        <v>85</v>
      </c>
      <c r="AV434" s="15" t="s">
        <v>157</v>
      </c>
      <c r="AW434" s="15" t="s">
        <v>5</v>
      </c>
      <c r="AX434" s="15" t="s">
        <v>83</v>
      </c>
      <c r="AY434" s="240" t="s">
        <v>149</v>
      </c>
    </row>
    <row r="435" spans="1:65" s="2" customFormat="1" ht="37.9" customHeight="1">
      <c r="A435" s="35"/>
      <c r="B435" s="36"/>
      <c r="C435" s="190" t="s">
        <v>418</v>
      </c>
      <c r="D435" s="190" t="s">
        <v>152</v>
      </c>
      <c r="E435" s="191" t="s">
        <v>419</v>
      </c>
      <c r="F435" s="192" t="s">
        <v>420</v>
      </c>
      <c r="G435" s="193" t="s">
        <v>155</v>
      </c>
      <c r="H435" s="194">
        <v>118.36</v>
      </c>
      <c r="I435" s="195"/>
      <c r="J435" s="195"/>
      <c r="K435" s="196">
        <f>ROUND(P435*H435,2)</f>
        <v>0</v>
      </c>
      <c r="L435" s="192" t="s">
        <v>156</v>
      </c>
      <c r="M435" s="40"/>
      <c r="N435" s="197" t="s">
        <v>1</v>
      </c>
      <c r="O435" s="198" t="s">
        <v>38</v>
      </c>
      <c r="P435" s="199">
        <f>I435+J435</f>
        <v>0</v>
      </c>
      <c r="Q435" s="199">
        <f>ROUND(I435*H435,2)</f>
        <v>0</v>
      </c>
      <c r="R435" s="199">
        <f>ROUND(J435*H435,2)</f>
        <v>0</v>
      </c>
      <c r="S435" s="72"/>
      <c r="T435" s="200">
        <f>S435*H435</f>
        <v>0</v>
      </c>
      <c r="U435" s="200">
        <v>0</v>
      </c>
      <c r="V435" s="200">
        <f>U435*H435</f>
        <v>0</v>
      </c>
      <c r="W435" s="200">
        <v>0</v>
      </c>
      <c r="X435" s="201">
        <f>W435*H435</f>
        <v>0</v>
      </c>
      <c r="Y435" s="35"/>
      <c r="Z435" s="35"/>
      <c r="AA435" s="35"/>
      <c r="AB435" s="35"/>
      <c r="AC435" s="35"/>
      <c r="AD435" s="35"/>
      <c r="AE435" s="35"/>
      <c r="AR435" s="202" t="s">
        <v>157</v>
      </c>
      <c r="AT435" s="202" t="s">
        <v>152</v>
      </c>
      <c r="AU435" s="202" t="s">
        <v>85</v>
      </c>
      <c r="AY435" s="18" t="s">
        <v>149</v>
      </c>
      <c r="BE435" s="203">
        <f>IF(O435="základní",K435,0)</f>
        <v>0</v>
      </c>
      <c r="BF435" s="203">
        <f>IF(O435="snížená",K435,0)</f>
        <v>0</v>
      </c>
      <c r="BG435" s="203">
        <f>IF(O435="zákl. přenesená",K435,0)</f>
        <v>0</v>
      </c>
      <c r="BH435" s="203">
        <f>IF(O435="sníž. přenesená",K435,0)</f>
        <v>0</v>
      </c>
      <c r="BI435" s="203">
        <f>IF(O435="nulová",K435,0)</f>
        <v>0</v>
      </c>
      <c r="BJ435" s="18" t="s">
        <v>83</v>
      </c>
      <c r="BK435" s="203">
        <f>ROUND(P435*H435,2)</f>
        <v>0</v>
      </c>
      <c r="BL435" s="18" t="s">
        <v>157</v>
      </c>
      <c r="BM435" s="202" t="s">
        <v>421</v>
      </c>
    </row>
    <row r="436" spans="1:47" s="2" customFormat="1" ht="19.5">
      <c r="A436" s="35"/>
      <c r="B436" s="36"/>
      <c r="C436" s="37"/>
      <c r="D436" s="204" t="s">
        <v>159</v>
      </c>
      <c r="E436" s="37"/>
      <c r="F436" s="205" t="s">
        <v>420</v>
      </c>
      <c r="G436" s="37"/>
      <c r="H436" s="37"/>
      <c r="I436" s="206"/>
      <c r="J436" s="206"/>
      <c r="K436" s="37"/>
      <c r="L436" s="37"/>
      <c r="M436" s="40"/>
      <c r="N436" s="207"/>
      <c r="O436" s="208"/>
      <c r="P436" s="72"/>
      <c r="Q436" s="72"/>
      <c r="R436" s="72"/>
      <c r="S436" s="72"/>
      <c r="T436" s="72"/>
      <c r="U436" s="72"/>
      <c r="V436" s="72"/>
      <c r="W436" s="72"/>
      <c r="X436" s="73"/>
      <c r="Y436" s="35"/>
      <c r="Z436" s="35"/>
      <c r="AA436" s="35"/>
      <c r="AB436" s="35"/>
      <c r="AC436" s="35"/>
      <c r="AD436" s="35"/>
      <c r="AE436" s="35"/>
      <c r="AT436" s="18" t="s">
        <v>159</v>
      </c>
      <c r="AU436" s="18" t="s">
        <v>85</v>
      </c>
    </row>
    <row r="437" spans="1:65" s="2" customFormat="1" ht="24.2" customHeight="1">
      <c r="A437" s="35"/>
      <c r="B437" s="36"/>
      <c r="C437" s="190" t="s">
        <v>422</v>
      </c>
      <c r="D437" s="190" t="s">
        <v>152</v>
      </c>
      <c r="E437" s="191" t="s">
        <v>423</v>
      </c>
      <c r="F437" s="192" t="s">
        <v>424</v>
      </c>
      <c r="G437" s="193" t="s">
        <v>425</v>
      </c>
      <c r="H437" s="194">
        <v>1</v>
      </c>
      <c r="I437" s="195"/>
      <c r="J437" s="195"/>
      <c r="K437" s="196">
        <f>ROUND(P437*H437,2)</f>
        <v>0</v>
      </c>
      <c r="L437" s="192" t="s">
        <v>1</v>
      </c>
      <c r="M437" s="40"/>
      <c r="N437" s="197" t="s">
        <v>1</v>
      </c>
      <c r="O437" s="198" t="s">
        <v>38</v>
      </c>
      <c r="P437" s="199">
        <f>I437+J437</f>
        <v>0</v>
      </c>
      <c r="Q437" s="199">
        <f>ROUND(I437*H437,2)</f>
        <v>0</v>
      </c>
      <c r="R437" s="199">
        <f>ROUND(J437*H437,2)</f>
        <v>0</v>
      </c>
      <c r="S437" s="72"/>
      <c r="T437" s="200">
        <f>S437*H437</f>
        <v>0</v>
      </c>
      <c r="U437" s="200">
        <v>0</v>
      </c>
      <c r="V437" s="200">
        <f>U437*H437</f>
        <v>0</v>
      </c>
      <c r="W437" s="200">
        <v>0</v>
      </c>
      <c r="X437" s="201">
        <f>W437*H437</f>
        <v>0</v>
      </c>
      <c r="Y437" s="35"/>
      <c r="Z437" s="35"/>
      <c r="AA437" s="35"/>
      <c r="AB437" s="35"/>
      <c r="AC437" s="35"/>
      <c r="AD437" s="35"/>
      <c r="AE437" s="35"/>
      <c r="AR437" s="202" t="s">
        <v>157</v>
      </c>
      <c r="AT437" s="202" t="s">
        <v>152</v>
      </c>
      <c r="AU437" s="202" t="s">
        <v>85</v>
      </c>
      <c r="AY437" s="18" t="s">
        <v>149</v>
      </c>
      <c r="BE437" s="203">
        <f>IF(O437="základní",K437,0)</f>
        <v>0</v>
      </c>
      <c r="BF437" s="203">
        <f>IF(O437="snížená",K437,0)</f>
        <v>0</v>
      </c>
      <c r="BG437" s="203">
        <f>IF(O437="zákl. přenesená",K437,0)</f>
        <v>0</v>
      </c>
      <c r="BH437" s="203">
        <f>IF(O437="sníž. přenesená",K437,0)</f>
        <v>0</v>
      </c>
      <c r="BI437" s="203">
        <f>IF(O437="nulová",K437,0)</f>
        <v>0</v>
      </c>
      <c r="BJ437" s="18" t="s">
        <v>83</v>
      </c>
      <c r="BK437" s="203">
        <f>ROUND(P437*H437,2)</f>
        <v>0</v>
      </c>
      <c r="BL437" s="18" t="s">
        <v>157</v>
      </c>
      <c r="BM437" s="202" t="s">
        <v>426</v>
      </c>
    </row>
    <row r="438" spans="1:47" s="2" customFormat="1" ht="19.5">
      <c r="A438" s="35"/>
      <c r="B438" s="36"/>
      <c r="C438" s="37"/>
      <c r="D438" s="204" t="s">
        <v>159</v>
      </c>
      <c r="E438" s="37"/>
      <c r="F438" s="205" t="s">
        <v>424</v>
      </c>
      <c r="G438" s="37"/>
      <c r="H438" s="37"/>
      <c r="I438" s="206"/>
      <c r="J438" s="206"/>
      <c r="K438" s="37"/>
      <c r="L438" s="37"/>
      <c r="M438" s="40"/>
      <c r="N438" s="207"/>
      <c r="O438" s="208"/>
      <c r="P438" s="72"/>
      <c r="Q438" s="72"/>
      <c r="R438" s="72"/>
      <c r="S438" s="72"/>
      <c r="T438" s="72"/>
      <c r="U438" s="72"/>
      <c r="V438" s="72"/>
      <c r="W438" s="72"/>
      <c r="X438" s="73"/>
      <c r="Y438" s="35"/>
      <c r="Z438" s="35"/>
      <c r="AA438" s="35"/>
      <c r="AB438" s="35"/>
      <c r="AC438" s="35"/>
      <c r="AD438" s="35"/>
      <c r="AE438" s="35"/>
      <c r="AT438" s="18" t="s">
        <v>159</v>
      </c>
      <c r="AU438" s="18" t="s">
        <v>85</v>
      </c>
    </row>
    <row r="439" spans="2:63" s="12" customFormat="1" ht="22.9" customHeight="1">
      <c r="B439" s="173"/>
      <c r="C439" s="174"/>
      <c r="D439" s="175" t="s">
        <v>74</v>
      </c>
      <c r="E439" s="188" t="s">
        <v>427</v>
      </c>
      <c r="F439" s="188" t="s">
        <v>428</v>
      </c>
      <c r="G439" s="174"/>
      <c r="H439" s="174"/>
      <c r="I439" s="177"/>
      <c r="J439" s="177"/>
      <c r="K439" s="189">
        <f>BK439</f>
        <v>0</v>
      </c>
      <c r="L439" s="174"/>
      <c r="M439" s="179"/>
      <c r="N439" s="180"/>
      <c r="O439" s="181"/>
      <c r="P439" s="181"/>
      <c r="Q439" s="182">
        <f>SUM(Q440:Q462)</f>
        <v>0</v>
      </c>
      <c r="R439" s="182">
        <f>SUM(R440:R462)</f>
        <v>0</v>
      </c>
      <c r="S439" s="181"/>
      <c r="T439" s="183">
        <f>SUM(T440:T462)</f>
        <v>0</v>
      </c>
      <c r="U439" s="181"/>
      <c r="V439" s="183">
        <f>SUM(V440:V462)</f>
        <v>0</v>
      </c>
      <c r="W439" s="181"/>
      <c r="X439" s="184">
        <f>SUM(X440:X462)</f>
        <v>0</v>
      </c>
      <c r="AR439" s="185" t="s">
        <v>83</v>
      </c>
      <c r="AT439" s="186" t="s">
        <v>74</v>
      </c>
      <c r="AU439" s="186" t="s">
        <v>83</v>
      </c>
      <c r="AY439" s="185" t="s">
        <v>149</v>
      </c>
      <c r="BK439" s="187">
        <f>SUM(BK440:BK462)</f>
        <v>0</v>
      </c>
    </row>
    <row r="440" spans="1:65" s="2" customFormat="1" ht="44.25" customHeight="1">
      <c r="A440" s="35"/>
      <c r="B440" s="36"/>
      <c r="C440" s="190" t="s">
        <v>429</v>
      </c>
      <c r="D440" s="190" t="s">
        <v>152</v>
      </c>
      <c r="E440" s="191" t="s">
        <v>430</v>
      </c>
      <c r="F440" s="192" t="s">
        <v>431</v>
      </c>
      <c r="G440" s="193" t="s">
        <v>305</v>
      </c>
      <c r="H440" s="194">
        <v>66.158</v>
      </c>
      <c r="I440" s="195"/>
      <c r="J440" s="195"/>
      <c r="K440" s="196">
        <f>ROUND(P440*H440,2)</f>
        <v>0</v>
      </c>
      <c r="L440" s="192" t="s">
        <v>156</v>
      </c>
      <c r="M440" s="40"/>
      <c r="N440" s="197" t="s">
        <v>1</v>
      </c>
      <c r="O440" s="198" t="s">
        <v>38</v>
      </c>
      <c r="P440" s="199">
        <f>I440+J440</f>
        <v>0</v>
      </c>
      <c r="Q440" s="199">
        <f>ROUND(I440*H440,2)</f>
        <v>0</v>
      </c>
      <c r="R440" s="199">
        <f>ROUND(J440*H440,2)</f>
        <v>0</v>
      </c>
      <c r="S440" s="72"/>
      <c r="T440" s="200">
        <f>S440*H440</f>
        <v>0</v>
      </c>
      <c r="U440" s="200">
        <v>0</v>
      </c>
      <c r="V440" s="200">
        <f>U440*H440</f>
        <v>0</v>
      </c>
      <c r="W440" s="200">
        <v>0</v>
      </c>
      <c r="X440" s="201">
        <f>W440*H440</f>
        <v>0</v>
      </c>
      <c r="Y440" s="35"/>
      <c r="Z440" s="35"/>
      <c r="AA440" s="35"/>
      <c r="AB440" s="35"/>
      <c r="AC440" s="35"/>
      <c r="AD440" s="35"/>
      <c r="AE440" s="35"/>
      <c r="AR440" s="202" t="s">
        <v>157</v>
      </c>
      <c r="AT440" s="202" t="s">
        <v>152</v>
      </c>
      <c r="AU440" s="202" t="s">
        <v>85</v>
      </c>
      <c r="AY440" s="18" t="s">
        <v>149</v>
      </c>
      <c r="BE440" s="203">
        <f>IF(O440="základní",K440,0)</f>
        <v>0</v>
      </c>
      <c r="BF440" s="203">
        <f>IF(O440="snížená",K440,0)</f>
        <v>0</v>
      </c>
      <c r="BG440" s="203">
        <f>IF(O440="zákl. přenesená",K440,0)</f>
        <v>0</v>
      </c>
      <c r="BH440" s="203">
        <f>IF(O440="sníž. přenesená",K440,0)</f>
        <v>0</v>
      </c>
      <c r="BI440" s="203">
        <f>IF(O440="nulová",K440,0)</f>
        <v>0</v>
      </c>
      <c r="BJ440" s="18" t="s">
        <v>83</v>
      </c>
      <c r="BK440" s="203">
        <f>ROUND(P440*H440,2)</f>
        <v>0</v>
      </c>
      <c r="BL440" s="18" t="s">
        <v>157</v>
      </c>
      <c r="BM440" s="202" t="s">
        <v>432</v>
      </c>
    </row>
    <row r="441" spans="1:47" s="2" customFormat="1" ht="29.25">
      <c r="A441" s="35"/>
      <c r="B441" s="36"/>
      <c r="C441" s="37"/>
      <c r="D441" s="204" t="s">
        <v>159</v>
      </c>
      <c r="E441" s="37"/>
      <c r="F441" s="205" t="s">
        <v>431</v>
      </c>
      <c r="G441" s="37"/>
      <c r="H441" s="37"/>
      <c r="I441" s="206"/>
      <c r="J441" s="206"/>
      <c r="K441" s="37"/>
      <c r="L441" s="37"/>
      <c r="M441" s="40"/>
      <c r="N441" s="207"/>
      <c r="O441" s="208"/>
      <c r="P441" s="72"/>
      <c r="Q441" s="72"/>
      <c r="R441" s="72"/>
      <c r="S441" s="72"/>
      <c r="T441" s="72"/>
      <c r="U441" s="72"/>
      <c r="V441" s="72"/>
      <c r="W441" s="72"/>
      <c r="X441" s="73"/>
      <c r="Y441" s="35"/>
      <c r="Z441" s="35"/>
      <c r="AA441" s="35"/>
      <c r="AB441" s="35"/>
      <c r="AC441" s="35"/>
      <c r="AD441" s="35"/>
      <c r="AE441" s="35"/>
      <c r="AT441" s="18" t="s">
        <v>159</v>
      </c>
      <c r="AU441" s="18" t="s">
        <v>85</v>
      </c>
    </row>
    <row r="442" spans="1:65" s="2" customFormat="1" ht="33" customHeight="1">
      <c r="A442" s="35"/>
      <c r="B442" s="36"/>
      <c r="C442" s="190" t="s">
        <v>433</v>
      </c>
      <c r="D442" s="190" t="s">
        <v>152</v>
      </c>
      <c r="E442" s="191" t="s">
        <v>434</v>
      </c>
      <c r="F442" s="192" t="s">
        <v>435</v>
      </c>
      <c r="G442" s="193" t="s">
        <v>305</v>
      </c>
      <c r="H442" s="194">
        <v>66.158</v>
      </c>
      <c r="I442" s="195"/>
      <c r="J442" s="195"/>
      <c r="K442" s="196">
        <f>ROUND(P442*H442,2)</f>
        <v>0</v>
      </c>
      <c r="L442" s="192" t="s">
        <v>156</v>
      </c>
      <c r="M442" s="40"/>
      <c r="N442" s="197" t="s">
        <v>1</v>
      </c>
      <c r="O442" s="198" t="s">
        <v>38</v>
      </c>
      <c r="P442" s="199">
        <f>I442+J442</f>
        <v>0</v>
      </c>
      <c r="Q442" s="199">
        <f>ROUND(I442*H442,2)</f>
        <v>0</v>
      </c>
      <c r="R442" s="199">
        <f>ROUND(J442*H442,2)</f>
        <v>0</v>
      </c>
      <c r="S442" s="72"/>
      <c r="T442" s="200">
        <f>S442*H442</f>
        <v>0</v>
      </c>
      <c r="U442" s="200">
        <v>0</v>
      </c>
      <c r="V442" s="200">
        <f>U442*H442</f>
        <v>0</v>
      </c>
      <c r="W442" s="200">
        <v>0</v>
      </c>
      <c r="X442" s="201">
        <f>W442*H442</f>
        <v>0</v>
      </c>
      <c r="Y442" s="35"/>
      <c r="Z442" s="35"/>
      <c r="AA442" s="35"/>
      <c r="AB442" s="35"/>
      <c r="AC442" s="35"/>
      <c r="AD442" s="35"/>
      <c r="AE442" s="35"/>
      <c r="AR442" s="202" t="s">
        <v>157</v>
      </c>
      <c r="AT442" s="202" t="s">
        <v>152</v>
      </c>
      <c r="AU442" s="202" t="s">
        <v>85</v>
      </c>
      <c r="AY442" s="18" t="s">
        <v>149</v>
      </c>
      <c r="BE442" s="203">
        <f>IF(O442="základní",K442,0)</f>
        <v>0</v>
      </c>
      <c r="BF442" s="203">
        <f>IF(O442="snížená",K442,0)</f>
        <v>0</v>
      </c>
      <c r="BG442" s="203">
        <f>IF(O442="zákl. přenesená",K442,0)</f>
        <v>0</v>
      </c>
      <c r="BH442" s="203">
        <f>IF(O442="sníž. přenesená",K442,0)</f>
        <v>0</v>
      </c>
      <c r="BI442" s="203">
        <f>IF(O442="nulová",K442,0)</f>
        <v>0</v>
      </c>
      <c r="BJ442" s="18" t="s">
        <v>83</v>
      </c>
      <c r="BK442" s="203">
        <f>ROUND(P442*H442,2)</f>
        <v>0</v>
      </c>
      <c r="BL442" s="18" t="s">
        <v>157</v>
      </c>
      <c r="BM442" s="202" t="s">
        <v>436</v>
      </c>
    </row>
    <row r="443" spans="1:47" s="2" customFormat="1" ht="19.5">
      <c r="A443" s="35"/>
      <c r="B443" s="36"/>
      <c r="C443" s="37"/>
      <c r="D443" s="204" t="s">
        <v>159</v>
      </c>
      <c r="E443" s="37"/>
      <c r="F443" s="205" t="s">
        <v>435</v>
      </c>
      <c r="G443" s="37"/>
      <c r="H443" s="37"/>
      <c r="I443" s="206"/>
      <c r="J443" s="206"/>
      <c r="K443" s="37"/>
      <c r="L443" s="37"/>
      <c r="M443" s="40"/>
      <c r="N443" s="207"/>
      <c r="O443" s="208"/>
      <c r="P443" s="72"/>
      <c r="Q443" s="72"/>
      <c r="R443" s="72"/>
      <c r="S443" s="72"/>
      <c r="T443" s="72"/>
      <c r="U443" s="72"/>
      <c r="V443" s="72"/>
      <c r="W443" s="72"/>
      <c r="X443" s="73"/>
      <c r="Y443" s="35"/>
      <c r="Z443" s="35"/>
      <c r="AA443" s="35"/>
      <c r="AB443" s="35"/>
      <c r="AC443" s="35"/>
      <c r="AD443" s="35"/>
      <c r="AE443" s="35"/>
      <c r="AT443" s="18" t="s">
        <v>159</v>
      </c>
      <c r="AU443" s="18" t="s">
        <v>85</v>
      </c>
    </row>
    <row r="444" spans="1:65" s="2" customFormat="1" ht="44.25" customHeight="1">
      <c r="A444" s="35"/>
      <c r="B444" s="36"/>
      <c r="C444" s="190" t="s">
        <v>437</v>
      </c>
      <c r="D444" s="190" t="s">
        <v>152</v>
      </c>
      <c r="E444" s="191" t="s">
        <v>438</v>
      </c>
      <c r="F444" s="192" t="s">
        <v>439</v>
      </c>
      <c r="G444" s="193" t="s">
        <v>305</v>
      </c>
      <c r="H444" s="194">
        <v>264.632</v>
      </c>
      <c r="I444" s="195"/>
      <c r="J444" s="195"/>
      <c r="K444" s="196">
        <f>ROUND(P444*H444,2)</f>
        <v>0</v>
      </c>
      <c r="L444" s="192" t="s">
        <v>156</v>
      </c>
      <c r="M444" s="40"/>
      <c r="N444" s="197" t="s">
        <v>1</v>
      </c>
      <c r="O444" s="198" t="s">
        <v>38</v>
      </c>
      <c r="P444" s="199">
        <f>I444+J444</f>
        <v>0</v>
      </c>
      <c r="Q444" s="199">
        <f>ROUND(I444*H444,2)</f>
        <v>0</v>
      </c>
      <c r="R444" s="199">
        <f>ROUND(J444*H444,2)</f>
        <v>0</v>
      </c>
      <c r="S444" s="72"/>
      <c r="T444" s="200">
        <f>S444*H444</f>
        <v>0</v>
      </c>
      <c r="U444" s="200">
        <v>0</v>
      </c>
      <c r="V444" s="200">
        <f>U444*H444</f>
        <v>0</v>
      </c>
      <c r="W444" s="200">
        <v>0</v>
      </c>
      <c r="X444" s="201">
        <f>W444*H444</f>
        <v>0</v>
      </c>
      <c r="Y444" s="35"/>
      <c r="Z444" s="35"/>
      <c r="AA444" s="35"/>
      <c r="AB444" s="35"/>
      <c r="AC444" s="35"/>
      <c r="AD444" s="35"/>
      <c r="AE444" s="35"/>
      <c r="AR444" s="202" t="s">
        <v>157</v>
      </c>
      <c r="AT444" s="202" t="s">
        <v>152</v>
      </c>
      <c r="AU444" s="202" t="s">
        <v>85</v>
      </c>
      <c r="AY444" s="18" t="s">
        <v>149</v>
      </c>
      <c r="BE444" s="203">
        <f>IF(O444="základní",K444,0)</f>
        <v>0</v>
      </c>
      <c r="BF444" s="203">
        <f>IF(O444="snížená",K444,0)</f>
        <v>0</v>
      </c>
      <c r="BG444" s="203">
        <f>IF(O444="zákl. přenesená",K444,0)</f>
        <v>0</v>
      </c>
      <c r="BH444" s="203">
        <f>IF(O444="sníž. přenesená",K444,0)</f>
        <v>0</v>
      </c>
      <c r="BI444" s="203">
        <f>IF(O444="nulová",K444,0)</f>
        <v>0</v>
      </c>
      <c r="BJ444" s="18" t="s">
        <v>83</v>
      </c>
      <c r="BK444" s="203">
        <f>ROUND(P444*H444,2)</f>
        <v>0</v>
      </c>
      <c r="BL444" s="18" t="s">
        <v>157</v>
      </c>
      <c r="BM444" s="202" t="s">
        <v>440</v>
      </c>
    </row>
    <row r="445" spans="1:47" s="2" customFormat="1" ht="29.25">
      <c r="A445" s="35"/>
      <c r="B445" s="36"/>
      <c r="C445" s="37"/>
      <c r="D445" s="204" t="s">
        <v>159</v>
      </c>
      <c r="E445" s="37"/>
      <c r="F445" s="205" t="s">
        <v>439</v>
      </c>
      <c r="G445" s="37"/>
      <c r="H445" s="37"/>
      <c r="I445" s="206"/>
      <c r="J445" s="206"/>
      <c r="K445" s="37"/>
      <c r="L445" s="37"/>
      <c r="M445" s="40"/>
      <c r="N445" s="207"/>
      <c r="O445" s="208"/>
      <c r="P445" s="72"/>
      <c r="Q445" s="72"/>
      <c r="R445" s="72"/>
      <c r="S445" s="72"/>
      <c r="T445" s="72"/>
      <c r="U445" s="72"/>
      <c r="V445" s="72"/>
      <c r="W445" s="72"/>
      <c r="X445" s="73"/>
      <c r="Y445" s="35"/>
      <c r="Z445" s="35"/>
      <c r="AA445" s="35"/>
      <c r="AB445" s="35"/>
      <c r="AC445" s="35"/>
      <c r="AD445" s="35"/>
      <c r="AE445" s="35"/>
      <c r="AT445" s="18" t="s">
        <v>159</v>
      </c>
      <c r="AU445" s="18" t="s">
        <v>85</v>
      </c>
    </row>
    <row r="446" spans="2:51" s="13" customFormat="1" ht="11.25">
      <c r="B446" s="209"/>
      <c r="C446" s="210"/>
      <c r="D446" s="204" t="s">
        <v>160</v>
      </c>
      <c r="E446" s="211" t="s">
        <v>1</v>
      </c>
      <c r="F446" s="212" t="s">
        <v>441</v>
      </c>
      <c r="G446" s="210"/>
      <c r="H446" s="211" t="s">
        <v>1</v>
      </c>
      <c r="I446" s="213"/>
      <c r="J446" s="213"/>
      <c r="K446" s="210"/>
      <c r="L446" s="210"/>
      <c r="M446" s="214"/>
      <c r="N446" s="215"/>
      <c r="O446" s="216"/>
      <c r="P446" s="216"/>
      <c r="Q446" s="216"/>
      <c r="R446" s="216"/>
      <c r="S446" s="216"/>
      <c r="T446" s="216"/>
      <c r="U446" s="216"/>
      <c r="V446" s="216"/>
      <c r="W446" s="216"/>
      <c r="X446" s="217"/>
      <c r="AT446" s="218" t="s">
        <v>160</v>
      </c>
      <c r="AU446" s="218" t="s">
        <v>85</v>
      </c>
      <c r="AV446" s="13" t="s">
        <v>83</v>
      </c>
      <c r="AW446" s="13" t="s">
        <v>5</v>
      </c>
      <c r="AX446" s="13" t="s">
        <v>75</v>
      </c>
      <c r="AY446" s="218" t="s">
        <v>149</v>
      </c>
    </row>
    <row r="447" spans="2:51" s="14" customFormat="1" ht="11.25">
      <c r="B447" s="219"/>
      <c r="C447" s="220"/>
      <c r="D447" s="204" t="s">
        <v>160</v>
      </c>
      <c r="E447" s="221" t="s">
        <v>1</v>
      </c>
      <c r="F447" s="222" t="s">
        <v>442</v>
      </c>
      <c r="G447" s="220"/>
      <c r="H447" s="223">
        <v>264.632</v>
      </c>
      <c r="I447" s="224"/>
      <c r="J447" s="224"/>
      <c r="K447" s="220"/>
      <c r="L447" s="220"/>
      <c r="M447" s="225"/>
      <c r="N447" s="226"/>
      <c r="O447" s="227"/>
      <c r="P447" s="227"/>
      <c r="Q447" s="227"/>
      <c r="R447" s="227"/>
      <c r="S447" s="227"/>
      <c r="T447" s="227"/>
      <c r="U447" s="227"/>
      <c r="V447" s="227"/>
      <c r="W447" s="227"/>
      <c r="X447" s="228"/>
      <c r="AT447" s="229" t="s">
        <v>160</v>
      </c>
      <c r="AU447" s="229" t="s">
        <v>85</v>
      </c>
      <c r="AV447" s="14" t="s">
        <v>85</v>
      </c>
      <c r="AW447" s="14" t="s">
        <v>5</v>
      </c>
      <c r="AX447" s="14" t="s">
        <v>75</v>
      </c>
      <c r="AY447" s="229" t="s">
        <v>149</v>
      </c>
    </row>
    <row r="448" spans="2:51" s="15" customFormat="1" ht="11.25">
      <c r="B448" s="230"/>
      <c r="C448" s="231"/>
      <c r="D448" s="204" t="s">
        <v>160</v>
      </c>
      <c r="E448" s="232" t="s">
        <v>1</v>
      </c>
      <c r="F448" s="233" t="s">
        <v>174</v>
      </c>
      <c r="G448" s="231"/>
      <c r="H448" s="234">
        <v>264.632</v>
      </c>
      <c r="I448" s="235"/>
      <c r="J448" s="235"/>
      <c r="K448" s="231"/>
      <c r="L448" s="231"/>
      <c r="M448" s="236"/>
      <c r="N448" s="237"/>
      <c r="O448" s="238"/>
      <c r="P448" s="238"/>
      <c r="Q448" s="238"/>
      <c r="R448" s="238"/>
      <c r="S448" s="238"/>
      <c r="T448" s="238"/>
      <c r="U448" s="238"/>
      <c r="V448" s="238"/>
      <c r="W448" s="238"/>
      <c r="X448" s="239"/>
      <c r="AT448" s="240" t="s">
        <v>160</v>
      </c>
      <c r="AU448" s="240" t="s">
        <v>85</v>
      </c>
      <c r="AV448" s="15" t="s">
        <v>157</v>
      </c>
      <c r="AW448" s="15" t="s">
        <v>5</v>
      </c>
      <c r="AX448" s="15" t="s">
        <v>83</v>
      </c>
      <c r="AY448" s="240" t="s">
        <v>149</v>
      </c>
    </row>
    <row r="449" spans="1:65" s="2" customFormat="1" ht="37.9" customHeight="1">
      <c r="A449" s="35"/>
      <c r="B449" s="36"/>
      <c r="C449" s="190" t="s">
        <v>443</v>
      </c>
      <c r="D449" s="190" t="s">
        <v>152</v>
      </c>
      <c r="E449" s="191" t="s">
        <v>444</v>
      </c>
      <c r="F449" s="192" t="s">
        <v>445</v>
      </c>
      <c r="G449" s="193" t="s">
        <v>305</v>
      </c>
      <c r="H449" s="194">
        <v>0.851</v>
      </c>
      <c r="I449" s="195"/>
      <c r="J449" s="195"/>
      <c r="K449" s="196">
        <f>ROUND(P449*H449,2)</f>
        <v>0</v>
      </c>
      <c r="L449" s="192" t="s">
        <v>156</v>
      </c>
      <c r="M449" s="40"/>
      <c r="N449" s="197" t="s">
        <v>1</v>
      </c>
      <c r="O449" s="198" t="s">
        <v>38</v>
      </c>
      <c r="P449" s="199">
        <f>I449+J449</f>
        <v>0</v>
      </c>
      <c r="Q449" s="199">
        <f>ROUND(I449*H449,2)</f>
        <v>0</v>
      </c>
      <c r="R449" s="199">
        <f>ROUND(J449*H449,2)</f>
        <v>0</v>
      </c>
      <c r="S449" s="72"/>
      <c r="T449" s="200">
        <f>S449*H449</f>
        <v>0</v>
      </c>
      <c r="U449" s="200">
        <v>0</v>
      </c>
      <c r="V449" s="200">
        <f>U449*H449</f>
        <v>0</v>
      </c>
      <c r="W449" s="200">
        <v>0</v>
      </c>
      <c r="X449" s="201">
        <f>W449*H449</f>
        <v>0</v>
      </c>
      <c r="Y449" s="35"/>
      <c r="Z449" s="35"/>
      <c r="AA449" s="35"/>
      <c r="AB449" s="35"/>
      <c r="AC449" s="35"/>
      <c r="AD449" s="35"/>
      <c r="AE449" s="35"/>
      <c r="AR449" s="202" t="s">
        <v>157</v>
      </c>
      <c r="AT449" s="202" t="s">
        <v>152</v>
      </c>
      <c r="AU449" s="202" t="s">
        <v>85</v>
      </c>
      <c r="AY449" s="18" t="s">
        <v>149</v>
      </c>
      <c r="BE449" s="203">
        <f>IF(O449="základní",K449,0)</f>
        <v>0</v>
      </c>
      <c r="BF449" s="203">
        <f>IF(O449="snížená",K449,0)</f>
        <v>0</v>
      </c>
      <c r="BG449" s="203">
        <f>IF(O449="zákl. přenesená",K449,0)</f>
        <v>0</v>
      </c>
      <c r="BH449" s="203">
        <f>IF(O449="sníž. přenesená",K449,0)</f>
        <v>0</v>
      </c>
      <c r="BI449" s="203">
        <f>IF(O449="nulová",K449,0)</f>
        <v>0</v>
      </c>
      <c r="BJ449" s="18" t="s">
        <v>83</v>
      </c>
      <c r="BK449" s="203">
        <f>ROUND(P449*H449,2)</f>
        <v>0</v>
      </c>
      <c r="BL449" s="18" t="s">
        <v>157</v>
      </c>
      <c r="BM449" s="202" t="s">
        <v>446</v>
      </c>
    </row>
    <row r="450" spans="1:47" s="2" customFormat="1" ht="19.5">
      <c r="A450" s="35"/>
      <c r="B450" s="36"/>
      <c r="C450" s="37"/>
      <c r="D450" s="204" t="s">
        <v>159</v>
      </c>
      <c r="E450" s="37"/>
      <c r="F450" s="205" t="s">
        <v>445</v>
      </c>
      <c r="G450" s="37"/>
      <c r="H450" s="37"/>
      <c r="I450" s="206"/>
      <c r="J450" s="206"/>
      <c r="K450" s="37"/>
      <c r="L450" s="37"/>
      <c r="M450" s="40"/>
      <c r="N450" s="207"/>
      <c r="O450" s="208"/>
      <c r="P450" s="72"/>
      <c r="Q450" s="72"/>
      <c r="R450" s="72"/>
      <c r="S450" s="72"/>
      <c r="T450" s="72"/>
      <c r="U450" s="72"/>
      <c r="V450" s="72"/>
      <c r="W450" s="72"/>
      <c r="X450" s="73"/>
      <c r="Y450" s="35"/>
      <c r="Z450" s="35"/>
      <c r="AA450" s="35"/>
      <c r="AB450" s="35"/>
      <c r="AC450" s="35"/>
      <c r="AD450" s="35"/>
      <c r="AE450" s="35"/>
      <c r="AT450" s="18" t="s">
        <v>159</v>
      </c>
      <c r="AU450" s="18" t="s">
        <v>85</v>
      </c>
    </row>
    <row r="451" spans="1:65" s="2" customFormat="1" ht="44.25" customHeight="1">
      <c r="A451" s="35"/>
      <c r="B451" s="36"/>
      <c r="C451" s="190" t="s">
        <v>447</v>
      </c>
      <c r="D451" s="190" t="s">
        <v>152</v>
      </c>
      <c r="E451" s="191" t="s">
        <v>448</v>
      </c>
      <c r="F451" s="192" t="s">
        <v>449</v>
      </c>
      <c r="G451" s="193" t="s">
        <v>305</v>
      </c>
      <c r="H451" s="194">
        <v>0.023</v>
      </c>
      <c r="I451" s="195"/>
      <c r="J451" s="195"/>
      <c r="K451" s="196">
        <f>ROUND(P451*H451,2)</f>
        <v>0</v>
      </c>
      <c r="L451" s="192" t="s">
        <v>156</v>
      </c>
      <c r="M451" s="40"/>
      <c r="N451" s="197" t="s">
        <v>1</v>
      </c>
      <c r="O451" s="198" t="s">
        <v>38</v>
      </c>
      <c r="P451" s="199">
        <f>I451+J451</f>
        <v>0</v>
      </c>
      <c r="Q451" s="199">
        <f>ROUND(I451*H451,2)</f>
        <v>0</v>
      </c>
      <c r="R451" s="199">
        <f>ROUND(J451*H451,2)</f>
        <v>0</v>
      </c>
      <c r="S451" s="72"/>
      <c r="T451" s="200">
        <f>S451*H451</f>
        <v>0</v>
      </c>
      <c r="U451" s="200">
        <v>0</v>
      </c>
      <c r="V451" s="200">
        <f>U451*H451</f>
        <v>0</v>
      </c>
      <c r="W451" s="200">
        <v>0</v>
      </c>
      <c r="X451" s="201">
        <f>W451*H451</f>
        <v>0</v>
      </c>
      <c r="Y451" s="35"/>
      <c r="Z451" s="35"/>
      <c r="AA451" s="35"/>
      <c r="AB451" s="35"/>
      <c r="AC451" s="35"/>
      <c r="AD451" s="35"/>
      <c r="AE451" s="35"/>
      <c r="AR451" s="202" t="s">
        <v>157</v>
      </c>
      <c r="AT451" s="202" t="s">
        <v>152</v>
      </c>
      <c r="AU451" s="202" t="s">
        <v>85</v>
      </c>
      <c r="AY451" s="18" t="s">
        <v>149</v>
      </c>
      <c r="BE451" s="203">
        <f>IF(O451="základní",K451,0)</f>
        <v>0</v>
      </c>
      <c r="BF451" s="203">
        <f>IF(O451="snížená",K451,0)</f>
        <v>0</v>
      </c>
      <c r="BG451" s="203">
        <f>IF(O451="zákl. přenesená",K451,0)</f>
        <v>0</v>
      </c>
      <c r="BH451" s="203">
        <f>IF(O451="sníž. přenesená",K451,0)</f>
        <v>0</v>
      </c>
      <c r="BI451" s="203">
        <f>IF(O451="nulová",K451,0)</f>
        <v>0</v>
      </c>
      <c r="BJ451" s="18" t="s">
        <v>83</v>
      </c>
      <c r="BK451" s="203">
        <f>ROUND(P451*H451,2)</f>
        <v>0</v>
      </c>
      <c r="BL451" s="18" t="s">
        <v>157</v>
      </c>
      <c r="BM451" s="202" t="s">
        <v>450</v>
      </c>
    </row>
    <row r="452" spans="1:47" s="2" customFormat="1" ht="29.25">
      <c r="A452" s="35"/>
      <c r="B452" s="36"/>
      <c r="C452" s="37"/>
      <c r="D452" s="204" t="s">
        <v>159</v>
      </c>
      <c r="E452" s="37"/>
      <c r="F452" s="205" t="s">
        <v>449</v>
      </c>
      <c r="G452" s="37"/>
      <c r="H452" s="37"/>
      <c r="I452" s="206"/>
      <c r="J452" s="206"/>
      <c r="K452" s="37"/>
      <c r="L452" s="37"/>
      <c r="M452" s="40"/>
      <c r="N452" s="207"/>
      <c r="O452" s="208"/>
      <c r="P452" s="72"/>
      <c r="Q452" s="72"/>
      <c r="R452" s="72"/>
      <c r="S452" s="72"/>
      <c r="T452" s="72"/>
      <c r="U452" s="72"/>
      <c r="V452" s="72"/>
      <c r="W452" s="72"/>
      <c r="X452" s="73"/>
      <c r="Y452" s="35"/>
      <c r="Z452" s="35"/>
      <c r="AA452" s="35"/>
      <c r="AB452" s="35"/>
      <c r="AC452" s="35"/>
      <c r="AD452" s="35"/>
      <c r="AE452" s="35"/>
      <c r="AT452" s="18" t="s">
        <v>159</v>
      </c>
      <c r="AU452" s="18" t="s">
        <v>85</v>
      </c>
    </row>
    <row r="453" spans="1:65" s="2" customFormat="1" ht="44.25" customHeight="1">
      <c r="A453" s="35"/>
      <c r="B453" s="36"/>
      <c r="C453" s="190" t="s">
        <v>451</v>
      </c>
      <c r="D453" s="190" t="s">
        <v>152</v>
      </c>
      <c r="E453" s="191" t="s">
        <v>452</v>
      </c>
      <c r="F453" s="192" t="s">
        <v>453</v>
      </c>
      <c r="G453" s="193" t="s">
        <v>305</v>
      </c>
      <c r="H453" s="194">
        <v>0.088</v>
      </c>
      <c r="I453" s="195"/>
      <c r="J453" s="195"/>
      <c r="K453" s="196">
        <f>ROUND(P453*H453,2)</f>
        <v>0</v>
      </c>
      <c r="L453" s="192" t="s">
        <v>156</v>
      </c>
      <c r="M453" s="40"/>
      <c r="N453" s="197" t="s">
        <v>1</v>
      </c>
      <c r="O453" s="198" t="s">
        <v>38</v>
      </c>
      <c r="P453" s="199">
        <f>I453+J453</f>
        <v>0</v>
      </c>
      <c r="Q453" s="199">
        <f>ROUND(I453*H453,2)</f>
        <v>0</v>
      </c>
      <c r="R453" s="199">
        <f>ROUND(J453*H453,2)</f>
        <v>0</v>
      </c>
      <c r="S453" s="72"/>
      <c r="T453" s="200">
        <f>S453*H453</f>
        <v>0</v>
      </c>
      <c r="U453" s="200">
        <v>0</v>
      </c>
      <c r="V453" s="200">
        <f>U453*H453</f>
        <v>0</v>
      </c>
      <c r="W453" s="200">
        <v>0</v>
      </c>
      <c r="X453" s="201">
        <f>W453*H453</f>
        <v>0</v>
      </c>
      <c r="Y453" s="35"/>
      <c r="Z453" s="35"/>
      <c r="AA453" s="35"/>
      <c r="AB453" s="35"/>
      <c r="AC453" s="35"/>
      <c r="AD453" s="35"/>
      <c r="AE453" s="35"/>
      <c r="AR453" s="202" t="s">
        <v>157</v>
      </c>
      <c r="AT453" s="202" t="s">
        <v>152</v>
      </c>
      <c r="AU453" s="202" t="s">
        <v>85</v>
      </c>
      <c r="AY453" s="18" t="s">
        <v>149</v>
      </c>
      <c r="BE453" s="203">
        <f>IF(O453="základní",K453,0)</f>
        <v>0</v>
      </c>
      <c r="BF453" s="203">
        <f>IF(O453="snížená",K453,0)</f>
        <v>0</v>
      </c>
      <c r="BG453" s="203">
        <f>IF(O453="zákl. přenesená",K453,0)</f>
        <v>0</v>
      </c>
      <c r="BH453" s="203">
        <f>IF(O453="sníž. přenesená",K453,0)</f>
        <v>0</v>
      </c>
      <c r="BI453" s="203">
        <f>IF(O453="nulová",K453,0)</f>
        <v>0</v>
      </c>
      <c r="BJ453" s="18" t="s">
        <v>83</v>
      </c>
      <c r="BK453" s="203">
        <f>ROUND(P453*H453,2)</f>
        <v>0</v>
      </c>
      <c r="BL453" s="18" t="s">
        <v>157</v>
      </c>
      <c r="BM453" s="202" t="s">
        <v>454</v>
      </c>
    </row>
    <row r="454" spans="1:47" s="2" customFormat="1" ht="29.25">
      <c r="A454" s="35"/>
      <c r="B454" s="36"/>
      <c r="C454" s="37"/>
      <c r="D454" s="204" t="s">
        <v>159</v>
      </c>
      <c r="E454" s="37"/>
      <c r="F454" s="205" t="s">
        <v>453</v>
      </c>
      <c r="G454" s="37"/>
      <c r="H454" s="37"/>
      <c r="I454" s="206"/>
      <c r="J454" s="206"/>
      <c r="K454" s="37"/>
      <c r="L454" s="37"/>
      <c r="M454" s="40"/>
      <c r="N454" s="207"/>
      <c r="O454" s="208"/>
      <c r="P454" s="72"/>
      <c r="Q454" s="72"/>
      <c r="R454" s="72"/>
      <c r="S454" s="72"/>
      <c r="T454" s="72"/>
      <c r="U454" s="72"/>
      <c r="V454" s="72"/>
      <c r="W454" s="72"/>
      <c r="X454" s="73"/>
      <c r="Y454" s="35"/>
      <c r="Z454" s="35"/>
      <c r="AA454" s="35"/>
      <c r="AB454" s="35"/>
      <c r="AC454" s="35"/>
      <c r="AD454" s="35"/>
      <c r="AE454" s="35"/>
      <c r="AT454" s="18" t="s">
        <v>159</v>
      </c>
      <c r="AU454" s="18" t="s">
        <v>85</v>
      </c>
    </row>
    <row r="455" spans="1:65" s="2" customFormat="1" ht="44.25" customHeight="1">
      <c r="A455" s="35"/>
      <c r="B455" s="36"/>
      <c r="C455" s="190" t="s">
        <v>455</v>
      </c>
      <c r="D455" s="190" t="s">
        <v>152</v>
      </c>
      <c r="E455" s="191" t="s">
        <v>456</v>
      </c>
      <c r="F455" s="192" t="s">
        <v>457</v>
      </c>
      <c r="G455" s="193" t="s">
        <v>305</v>
      </c>
      <c r="H455" s="194">
        <v>9.706</v>
      </c>
      <c r="I455" s="195"/>
      <c r="J455" s="195"/>
      <c r="K455" s="196">
        <f>ROUND(P455*H455,2)</f>
        <v>0</v>
      </c>
      <c r="L455" s="192" t="s">
        <v>156</v>
      </c>
      <c r="M455" s="40"/>
      <c r="N455" s="197" t="s">
        <v>1</v>
      </c>
      <c r="O455" s="198" t="s">
        <v>38</v>
      </c>
      <c r="P455" s="199">
        <f>I455+J455</f>
        <v>0</v>
      </c>
      <c r="Q455" s="199">
        <f>ROUND(I455*H455,2)</f>
        <v>0</v>
      </c>
      <c r="R455" s="199">
        <f>ROUND(J455*H455,2)</f>
        <v>0</v>
      </c>
      <c r="S455" s="72"/>
      <c r="T455" s="200">
        <f>S455*H455</f>
        <v>0</v>
      </c>
      <c r="U455" s="200">
        <v>0</v>
      </c>
      <c r="V455" s="200">
        <f>U455*H455</f>
        <v>0</v>
      </c>
      <c r="W455" s="200">
        <v>0</v>
      </c>
      <c r="X455" s="201">
        <f>W455*H455</f>
        <v>0</v>
      </c>
      <c r="Y455" s="35"/>
      <c r="Z455" s="35"/>
      <c r="AA455" s="35"/>
      <c r="AB455" s="35"/>
      <c r="AC455" s="35"/>
      <c r="AD455" s="35"/>
      <c r="AE455" s="35"/>
      <c r="AR455" s="202" t="s">
        <v>157</v>
      </c>
      <c r="AT455" s="202" t="s">
        <v>152</v>
      </c>
      <c r="AU455" s="202" t="s">
        <v>85</v>
      </c>
      <c r="AY455" s="18" t="s">
        <v>149</v>
      </c>
      <c r="BE455" s="203">
        <f>IF(O455="základní",K455,0)</f>
        <v>0</v>
      </c>
      <c r="BF455" s="203">
        <f>IF(O455="snížená",K455,0)</f>
        <v>0</v>
      </c>
      <c r="BG455" s="203">
        <f>IF(O455="zákl. přenesená",K455,0)</f>
        <v>0</v>
      </c>
      <c r="BH455" s="203">
        <f>IF(O455="sníž. přenesená",K455,0)</f>
        <v>0</v>
      </c>
      <c r="BI455" s="203">
        <f>IF(O455="nulová",K455,0)</f>
        <v>0</v>
      </c>
      <c r="BJ455" s="18" t="s">
        <v>83</v>
      </c>
      <c r="BK455" s="203">
        <f>ROUND(P455*H455,2)</f>
        <v>0</v>
      </c>
      <c r="BL455" s="18" t="s">
        <v>157</v>
      </c>
      <c r="BM455" s="202" t="s">
        <v>458</v>
      </c>
    </row>
    <row r="456" spans="1:47" s="2" customFormat="1" ht="29.25">
      <c r="A456" s="35"/>
      <c r="B456" s="36"/>
      <c r="C456" s="37"/>
      <c r="D456" s="204" t="s">
        <v>159</v>
      </c>
      <c r="E456" s="37"/>
      <c r="F456" s="205" t="s">
        <v>457</v>
      </c>
      <c r="G456" s="37"/>
      <c r="H456" s="37"/>
      <c r="I456" s="206"/>
      <c r="J456" s="206"/>
      <c r="K456" s="37"/>
      <c r="L456" s="37"/>
      <c r="M456" s="40"/>
      <c r="N456" s="207"/>
      <c r="O456" s="208"/>
      <c r="P456" s="72"/>
      <c r="Q456" s="72"/>
      <c r="R456" s="72"/>
      <c r="S456" s="72"/>
      <c r="T456" s="72"/>
      <c r="U456" s="72"/>
      <c r="V456" s="72"/>
      <c r="W456" s="72"/>
      <c r="X456" s="73"/>
      <c r="Y456" s="35"/>
      <c r="Z456" s="35"/>
      <c r="AA456" s="35"/>
      <c r="AB456" s="35"/>
      <c r="AC456" s="35"/>
      <c r="AD456" s="35"/>
      <c r="AE456" s="35"/>
      <c r="AT456" s="18" t="s">
        <v>159</v>
      </c>
      <c r="AU456" s="18" t="s">
        <v>85</v>
      </c>
    </row>
    <row r="457" spans="1:65" s="2" customFormat="1" ht="44.25" customHeight="1">
      <c r="A457" s="35"/>
      <c r="B457" s="36"/>
      <c r="C457" s="190" t="s">
        <v>459</v>
      </c>
      <c r="D457" s="190" t="s">
        <v>152</v>
      </c>
      <c r="E457" s="191" t="s">
        <v>460</v>
      </c>
      <c r="F457" s="192" t="s">
        <v>461</v>
      </c>
      <c r="G457" s="193" t="s">
        <v>305</v>
      </c>
      <c r="H457" s="194">
        <v>33.627</v>
      </c>
      <c r="I457" s="195"/>
      <c r="J457" s="195"/>
      <c r="K457" s="196">
        <f>ROUND(P457*H457,2)</f>
        <v>0</v>
      </c>
      <c r="L457" s="192" t="s">
        <v>156</v>
      </c>
      <c r="M457" s="40"/>
      <c r="N457" s="197" t="s">
        <v>1</v>
      </c>
      <c r="O457" s="198" t="s">
        <v>38</v>
      </c>
      <c r="P457" s="199">
        <f>I457+J457</f>
        <v>0</v>
      </c>
      <c r="Q457" s="199">
        <f>ROUND(I457*H457,2)</f>
        <v>0</v>
      </c>
      <c r="R457" s="199">
        <f>ROUND(J457*H457,2)</f>
        <v>0</v>
      </c>
      <c r="S457" s="72"/>
      <c r="T457" s="200">
        <f>S457*H457</f>
        <v>0</v>
      </c>
      <c r="U457" s="200">
        <v>0</v>
      </c>
      <c r="V457" s="200">
        <f>U457*H457</f>
        <v>0</v>
      </c>
      <c r="W457" s="200">
        <v>0</v>
      </c>
      <c r="X457" s="201">
        <f>W457*H457</f>
        <v>0</v>
      </c>
      <c r="Y457" s="35"/>
      <c r="Z457" s="35"/>
      <c r="AA457" s="35"/>
      <c r="AB457" s="35"/>
      <c r="AC457" s="35"/>
      <c r="AD457" s="35"/>
      <c r="AE457" s="35"/>
      <c r="AR457" s="202" t="s">
        <v>157</v>
      </c>
      <c r="AT457" s="202" t="s">
        <v>152</v>
      </c>
      <c r="AU457" s="202" t="s">
        <v>85</v>
      </c>
      <c r="AY457" s="18" t="s">
        <v>149</v>
      </c>
      <c r="BE457" s="203">
        <f>IF(O457="základní",K457,0)</f>
        <v>0</v>
      </c>
      <c r="BF457" s="203">
        <f>IF(O457="snížená",K457,0)</f>
        <v>0</v>
      </c>
      <c r="BG457" s="203">
        <f>IF(O457="zákl. přenesená",K457,0)</f>
        <v>0</v>
      </c>
      <c r="BH457" s="203">
        <f>IF(O457="sníž. přenesená",K457,0)</f>
        <v>0</v>
      </c>
      <c r="BI457" s="203">
        <f>IF(O457="nulová",K457,0)</f>
        <v>0</v>
      </c>
      <c r="BJ457" s="18" t="s">
        <v>83</v>
      </c>
      <c r="BK457" s="203">
        <f>ROUND(P457*H457,2)</f>
        <v>0</v>
      </c>
      <c r="BL457" s="18" t="s">
        <v>157</v>
      </c>
      <c r="BM457" s="202" t="s">
        <v>462</v>
      </c>
    </row>
    <row r="458" spans="1:47" s="2" customFormat="1" ht="29.25">
      <c r="A458" s="35"/>
      <c r="B458" s="36"/>
      <c r="C458" s="37"/>
      <c r="D458" s="204" t="s">
        <v>159</v>
      </c>
      <c r="E458" s="37"/>
      <c r="F458" s="205" t="s">
        <v>461</v>
      </c>
      <c r="G458" s="37"/>
      <c r="H458" s="37"/>
      <c r="I458" s="206"/>
      <c r="J458" s="206"/>
      <c r="K458" s="37"/>
      <c r="L458" s="37"/>
      <c r="M458" s="40"/>
      <c r="N458" s="207"/>
      <c r="O458" s="208"/>
      <c r="P458" s="72"/>
      <c r="Q458" s="72"/>
      <c r="R458" s="72"/>
      <c r="S458" s="72"/>
      <c r="T458" s="72"/>
      <c r="U458" s="72"/>
      <c r="V458" s="72"/>
      <c r="W458" s="72"/>
      <c r="X458" s="73"/>
      <c r="Y458" s="35"/>
      <c r="Z458" s="35"/>
      <c r="AA458" s="35"/>
      <c r="AB458" s="35"/>
      <c r="AC458" s="35"/>
      <c r="AD458" s="35"/>
      <c r="AE458" s="35"/>
      <c r="AT458" s="18" t="s">
        <v>159</v>
      </c>
      <c r="AU458" s="18" t="s">
        <v>85</v>
      </c>
    </row>
    <row r="459" spans="1:65" s="2" customFormat="1" ht="44.25" customHeight="1">
      <c r="A459" s="35"/>
      <c r="B459" s="36"/>
      <c r="C459" s="190" t="s">
        <v>463</v>
      </c>
      <c r="D459" s="190" t="s">
        <v>152</v>
      </c>
      <c r="E459" s="191" t="s">
        <v>464</v>
      </c>
      <c r="F459" s="192" t="s">
        <v>465</v>
      </c>
      <c r="G459" s="193" t="s">
        <v>305</v>
      </c>
      <c r="H459" s="194">
        <v>15.787</v>
      </c>
      <c r="I459" s="195"/>
      <c r="J459" s="195"/>
      <c r="K459" s="196">
        <f>ROUND(P459*H459,2)</f>
        <v>0</v>
      </c>
      <c r="L459" s="192" t="s">
        <v>156</v>
      </c>
      <c r="M459" s="40"/>
      <c r="N459" s="197" t="s">
        <v>1</v>
      </c>
      <c r="O459" s="198" t="s">
        <v>38</v>
      </c>
      <c r="P459" s="199">
        <f>I459+J459</f>
        <v>0</v>
      </c>
      <c r="Q459" s="199">
        <f>ROUND(I459*H459,2)</f>
        <v>0</v>
      </c>
      <c r="R459" s="199">
        <f>ROUND(J459*H459,2)</f>
        <v>0</v>
      </c>
      <c r="S459" s="72"/>
      <c r="T459" s="200">
        <f>S459*H459</f>
        <v>0</v>
      </c>
      <c r="U459" s="200">
        <v>0</v>
      </c>
      <c r="V459" s="200">
        <f>U459*H459</f>
        <v>0</v>
      </c>
      <c r="W459" s="200">
        <v>0</v>
      </c>
      <c r="X459" s="201">
        <f>W459*H459</f>
        <v>0</v>
      </c>
      <c r="Y459" s="35"/>
      <c r="Z459" s="35"/>
      <c r="AA459" s="35"/>
      <c r="AB459" s="35"/>
      <c r="AC459" s="35"/>
      <c r="AD459" s="35"/>
      <c r="AE459" s="35"/>
      <c r="AR459" s="202" t="s">
        <v>157</v>
      </c>
      <c r="AT459" s="202" t="s">
        <v>152</v>
      </c>
      <c r="AU459" s="202" t="s">
        <v>85</v>
      </c>
      <c r="AY459" s="18" t="s">
        <v>149</v>
      </c>
      <c r="BE459" s="203">
        <f>IF(O459="základní",K459,0)</f>
        <v>0</v>
      </c>
      <c r="BF459" s="203">
        <f>IF(O459="snížená",K459,0)</f>
        <v>0</v>
      </c>
      <c r="BG459" s="203">
        <f>IF(O459="zákl. přenesená",K459,0)</f>
        <v>0</v>
      </c>
      <c r="BH459" s="203">
        <f>IF(O459="sníž. přenesená",K459,0)</f>
        <v>0</v>
      </c>
      <c r="BI459" s="203">
        <f>IF(O459="nulová",K459,0)</f>
        <v>0</v>
      </c>
      <c r="BJ459" s="18" t="s">
        <v>83</v>
      </c>
      <c r="BK459" s="203">
        <f>ROUND(P459*H459,2)</f>
        <v>0</v>
      </c>
      <c r="BL459" s="18" t="s">
        <v>157</v>
      </c>
      <c r="BM459" s="202" t="s">
        <v>466</v>
      </c>
    </row>
    <row r="460" spans="1:47" s="2" customFormat="1" ht="29.25">
      <c r="A460" s="35"/>
      <c r="B460" s="36"/>
      <c r="C460" s="37"/>
      <c r="D460" s="204" t="s">
        <v>159</v>
      </c>
      <c r="E460" s="37"/>
      <c r="F460" s="205" t="s">
        <v>465</v>
      </c>
      <c r="G460" s="37"/>
      <c r="H460" s="37"/>
      <c r="I460" s="206"/>
      <c r="J460" s="206"/>
      <c r="K460" s="37"/>
      <c r="L460" s="37"/>
      <c r="M460" s="40"/>
      <c r="N460" s="207"/>
      <c r="O460" s="208"/>
      <c r="P460" s="72"/>
      <c r="Q460" s="72"/>
      <c r="R460" s="72"/>
      <c r="S460" s="72"/>
      <c r="T460" s="72"/>
      <c r="U460" s="72"/>
      <c r="V460" s="72"/>
      <c r="W460" s="72"/>
      <c r="X460" s="73"/>
      <c r="Y460" s="35"/>
      <c r="Z460" s="35"/>
      <c r="AA460" s="35"/>
      <c r="AB460" s="35"/>
      <c r="AC460" s="35"/>
      <c r="AD460" s="35"/>
      <c r="AE460" s="35"/>
      <c r="AT460" s="18" t="s">
        <v>159</v>
      </c>
      <c r="AU460" s="18" t="s">
        <v>85</v>
      </c>
    </row>
    <row r="461" spans="1:65" s="2" customFormat="1" ht="49.15" customHeight="1">
      <c r="A461" s="35"/>
      <c r="B461" s="36"/>
      <c r="C461" s="190" t="s">
        <v>467</v>
      </c>
      <c r="D461" s="190" t="s">
        <v>152</v>
      </c>
      <c r="E461" s="191" t="s">
        <v>468</v>
      </c>
      <c r="F461" s="192" t="s">
        <v>469</v>
      </c>
      <c r="G461" s="193" t="s">
        <v>305</v>
      </c>
      <c r="H461" s="194">
        <v>4.517</v>
      </c>
      <c r="I461" s="195"/>
      <c r="J461" s="195"/>
      <c r="K461" s="196">
        <f>ROUND(P461*H461,2)</f>
        <v>0</v>
      </c>
      <c r="L461" s="192" t="s">
        <v>156</v>
      </c>
      <c r="M461" s="40"/>
      <c r="N461" s="197" t="s">
        <v>1</v>
      </c>
      <c r="O461" s="198" t="s">
        <v>38</v>
      </c>
      <c r="P461" s="199">
        <f>I461+J461</f>
        <v>0</v>
      </c>
      <c r="Q461" s="199">
        <f>ROUND(I461*H461,2)</f>
        <v>0</v>
      </c>
      <c r="R461" s="199">
        <f>ROUND(J461*H461,2)</f>
        <v>0</v>
      </c>
      <c r="S461" s="72"/>
      <c r="T461" s="200">
        <f>S461*H461</f>
        <v>0</v>
      </c>
      <c r="U461" s="200">
        <v>0</v>
      </c>
      <c r="V461" s="200">
        <f>U461*H461</f>
        <v>0</v>
      </c>
      <c r="W461" s="200">
        <v>0</v>
      </c>
      <c r="X461" s="201">
        <f>W461*H461</f>
        <v>0</v>
      </c>
      <c r="Y461" s="35"/>
      <c r="Z461" s="35"/>
      <c r="AA461" s="35"/>
      <c r="AB461" s="35"/>
      <c r="AC461" s="35"/>
      <c r="AD461" s="35"/>
      <c r="AE461" s="35"/>
      <c r="AR461" s="202" t="s">
        <v>157</v>
      </c>
      <c r="AT461" s="202" t="s">
        <v>152</v>
      </c>
      <c r="AU461" s="202" t="s">
        <v>85</v>
      </c>
      <c r="AY461" s="18" t="s">
        <v>149</v>
      </c>
      <c r="BE461" s="203">
        <f>IF(O461="základní",K461,0)</f>
        <v>0</v>
      </c>
      <c r="BF461" s="203">
        <f>IF(O461="snížená",K461,0)</f>
        <v>0</v>
      </c>
      <c r="BG461" s="203">
        <f>IF(O461="zákl. přenesená",K461,0)</f>
        <v>0</v>
      </c>
      <c r="BH461" s="203">
        <f>IF(O461="sníž. přenesená",K461,0)</f>
        <v>0</v>
      </c>
      <c r="BI461" s="203">
        <f>IF(O461="nulová",K461,0)</f>
        <v>0</v>
      </c>
      <c r="BJ461" s="18" t="s">
        <v>83</v>
      </c>
      <c r="BK461" s="203">
        <f>ROUND(P461*H461,2)</f>
        <v>0</v>
      </c>
      <c r="BL461" s="18" t="s">
        <v>157</v>
      </c>
      <c r="BM461" s="202" t="s">
        <v>470</v>
      </c>
    </row>
    <row r="462" spans="1:47" s="2" customFormat="1" ht="29.25">
      <c r="A462" s="35"/>
      <c r="B462" s="36"/>
      <c r="C462" s="37"/>
      <c r="D462" s="204" t="s">
        <v>159</v>
      </c>
      <c r="E462" s="37"/>
      <c r="F462" s="205" t="s">
        <v>469</v>
      </c>
      <c r="G462" s="37"/>
      <c r="H462" s="37"/>
      <c r="I462" s="206"/>
      <c r="J462" s="206"/>
      <c r="K462" s="37"/>
      <c r="L462" s="37"/>
      <c r="M462" s="40"/>
      <c r="N462" s="207"/>
      <c r="O462" s="208"/>
      <c r="P462" s="72"/>
      <c r="Q462" s="72"/>
      <c r="R462" s="72"/>
      <c r="S462" s="72"/>
      <c r="T462" s="72"/>
      <c r="U462" s="72"/>
      <c r="V462" s="72"/>
      <c r="W462" s="72"/>
      <c r="X462" s="73"/>
      <c r="Y462" s="35"/>
      <c r="Z462" s="35"/>
      <c r="AA462" s="35"/>
      <c r="AB462" s="35"/>
      <c r="AC462" s="35"/>
      <c r="AD462" s="35"/>
      <c r="AE462" s="35"/>
      <c r="AT462" s="18" t="s">
        <v>159</v>
      </c>
      <c r="AU462" s="18" t="s">
        <v>85</v>
      </c>
    </row>
    <row r="463" spans="2:63" s="12" customFormat="1" ht="22.9" customHeight="1">
      <c r="B463" s="173"/>
      <c r="C463" s="174"/>
      <c r="D463" s="175" t="s">
        <v>74</v>
      </c>
      <c r="E463" s="188" t="s">
        <v>471</v>
      </c>
      <c r="F463" s="188" t="s">
        <v>472</v>
      </c>
      <c r="G463" s="174"/>
      <c r="H463" s="174"/>
      <c r="I463" s="177"/>
      <c r="J463" s="177"/>
      <c r="K463" s="189">
        <f>BK463</f>
        <v>0</v>
      </c>
      <c r="L463" s="174"/>
      <c r="M463" s="179"/>
      <c r="N463" s="180"/>
      <c r="O463" s="181"/>
      <c r="P463" s="181"/>
      <c r="Q463" s="182">
        <f>SUM(Q464:Q465)</f>
        <v>0</v>
      </c>
      <c r="R463" s="182">
        <f>SUM(R464:R465)</f>
        <v>0</v>
      </c>
      <c r="S463" s="181"/>
      <c r="T463" s="183">
        <f>SUM(T464:T465)</f>
        <v>0</v>
      </c>
      <c r="U463" s="181"/>
      <c r="V463" s="183">
        <f>SUM(V464:V465)</f>
        <v>0</v>
      </c>
      <c r="W463" s="181"/>
      <c r="X463" s="184">
        <f>SUM(X464:X465)</f>
        <v>0</v>
      </c>
      <c r="AR463" s="185" t="s">
        <v>83</v>
      </c>
      <c r="AT463" s="186" t="s">
        <v>74</v>
      </c>
      <c r="AU463" s="186" t="s">
        <v>83</v>
      </c>
      <c r="AY463" s="185" t="s">
        <v>149</v>
      </c>
      <c r="BK463" s="187">
        <f>SUM(BK464:BK465)</f>
        <v>0</v>
      </c>
    </row>
    <row r="464" spans="1:65" s="2" customFormat="1" ht="55.5" customHeight="1">
      <c r="A464" s="35"/>
      <c r="B464" s="36"/>
      <c r="C464" s="190" t="s">
        <v>473</v>
      </c>
      <c r="D464" s="190" t="s">
        <v>152</v>
      </c>
      <c r="E464" s="191" t="s">
        <v>474</v>
      </c>
      <c r="F464" s="192" t="s">
        <v>475</v>
      </c>
      <c r="G464" s="193" t="s">
        <v>305</v>
      </c>
      <c r="H464" s="194">
        <v>32.408</v>
      </c>
      <c r="I464" s="195"/>
      <c r="J464" s="195"/>
      <c r="K464" s="196">
        <f>ROUND(P464*H464,2)</f>
        <v>0</v>
      </c>
      <c r="L464" s="192" t="s">
        <v>156</v>
      </c>
      <c r="M464" s="40"/>
      <c r="N464" s="197" t="s">
        <v>1</v>
      </c>
      <c r="O464" s="198" t="s">
        <v>38</v>
      </c>
      <c r="P464" s="199">
        <f>I464+J464</f>
        <v>0</v>
      </c>
      <c r="Q464" s="199">
        <f>ROUND(I464*H464,2)</f>
        <v>0</v>
      </c>
      <c r="R464" s="199">
        <f>ROUND(J464*H464,2)</f>
        <v>0</v>
      </c>
      <c r="S464" s="72"/>
      <c r="T464" s="200">
        <f>S464*H464</f>
        <v>0</v>
      </c>
      <c r="U464" s="200">
        <v>0</v>
      </c>
      <c r="V464" s="200">
        <f>U464*H464</f>
        <v>0</v>
      </c>
      <c r="W464" s="200">
        <v>0</v>
      </c>
      <c r="X464" s="201">
        <f>W464*H464</f>
        <v>0</v>
      </c>
      <c r="Y464" s="35"/>
      <c r="Z464" s="35"/>
      <c r="AA464" s="35"/>
      <c r="AB464" s="35"/>
      <c r="AC464" s="35"/>
      <c r="AD464" s="35"/>
      <c r="AE464" s="35"/>
      <c r="AR464" s="202" t="s">
        <v>157</v>
      </c>
      <c r="AT464" s="202" t="s">
        <v>152</v>
      </c>
      <c r="AU464" s="202" t="s">
        <v>85</v>
      </c>
      <c r="AY464" s="18" t="s">
        <v>149</v>
      </c>
      <c r="BE464" s="203">
        <f>IF(O464="základní",K464,0)</f>
        <v>0</v>
      </c>
      <c r="BF464" s="203">
        <f>IF(O464="snížená",K464,0)</f>
        <v>0</v>
      </c>
      <c r="BG464" s="203">
        <f>IF(O464="zákl. přenesená",K464,0)</f>
        <v>0</v>
      </c>
      <c r="BH464" s="203">
        <f>IF(O464="sníž. přenesená",K464,0)</f>
        <v>0</v>
      </c>
      <c r="BI464" s="203">
        <f>IF(O464="nulová",K464,0)</f>
        <v>0</v>
      </c>
      <c r="BJ464" s="18" t="s">
        <v>83</v>
      </c>
      <c r="BK464" s="203">
        <f>ROUND(P464*H464,2)</f>
        <v>0</v>
      </c>
      <c r="BL464" s="18" t="s">
        <v>157</v>
      </c>
      <c r="BM464" s="202" t="s">
        <v>476</v>
      </c>
    </row>
    <row r="465" spans="1:47" s="2" customFormat="1" ht="39">
      <c r="A465" s="35"/>
      <c r="B465" s="36"/>
      <c r="C465" s="37"/>
      <c r="D465" s="204" t="s">
        <v>159</v>
      </c>
      <c r="E465" s="37"/>
      <c r="F465" s="205" t="s">
        <v>475</v>
      </c>
      <c r="G465" s="37"/>
      <c r="H465" s="37"/>
      <c r="I465" s="206"/>
      <c r="J465" s="206"/>
      <c r="K465" s="37"/>
      <c r="L465" s="37"/>
      <c r="M465" s="40"/>
      <c r="N465" s="207"/>
      <c r="O465" s="208"/>
      <c r="P465" s="72"/>
      <c r="Q465" s="72"/>
      <c r="R465" s="72"/>
      <c r="S465" s="72"/>
      <c r="T465" s="72"/>
      <c r="U465" s="72"/>
      <c r="V465" s="72"/>
      <c r="W465" s="72"/>
      <c r="X465" s="73"/>
      <c r="Y465" s="35"/>
      <c r="Z465" s="35"/>
      <c r="AA465" s="35"/>
      <c r="AB465" s="35"/>
      <c r="AC465" s="35"/>
      <c r="AD465" s="35"/>
      <c r="AE465" s="35"/>
      <c r="AT465" s="18" t="s">
        <v>159</v>
      </c>
      <c r="AU465" s="18" t="s">
        <v>85</v>
      </c>
    </row>
    <row r="466" spans="2:63" s="12" customFormat="1" ht="25.9" customHeight="1">
      <c r="B466" s="173"/>
      <c r="C466" s="174"/>
      <c r="D466" s="175" t="s">
        <v>74</v>
      </c>
      <c r="E466" s="176" t="s">
        <v>477</v>
      </c>
      <c r="F466" s="176" t="s">
        <v>478</v>
      </c>
      <c r="G466" s="174"/>
      <c r="H466" s="174"/>
      <c r="I466" s="177"/>
      <c r="J466" s="177"/>
      <c r="K466" s="178">
        <f>BK466</f>
        <v>0</v>
      </c>
      <c r="L466" s="174"/>
      <c r="M466" s="179"/>
      <c r="N466" s="180"/>
      <c r="O466" s="181"/>
      <c r="P466" s="181"/>
      <c r="Q466" s="182">
        <f>Q467+Q493+Q521+Q565+Q626+Q864+Q870+Q887+Q1109</f>
        <v>0</v>
      </c>
      <c r="R466" s="182">
        <f>R467+R493+R521+R565+R626+R864+R870+R887+R1109</f>
        <v>0</v>
      </c>
      <c r="S466" s="181"/>
      <c r="T466" s="183">
        <f>T467+T493+T521+T565+T626+T864+T870+T887+T1109</f>
        <v>0</v>
      </c>
      <c r="U466" s="181"/>
      <c r="V466" s="183">
        <f>V467+V493+V521+V565+V626+V864+V870+V887+V1109</f>
        <v>0</v>
      </c>
      <c r="W466" s="181"/>
      <c r="X466" s="184">
        <f>X467+X493+X521+X565+X626+X864+X870+X887+X1109</f>
        <v>0</v>
      </c>
      <c r="AR466" s="185" t="s">
        <v>85</v>
      </c>
      <c r="AT466" s="186" t="s">
        <v>74</v>
      </c>
      <c r="AU466" s="186" t="s">
        <v>75</v>
      </c>
      <c r="AY466" s="185" t="s">
        <v>149</v>
      </c>
      <c r="BK466" s="187">
        <f>BK467+BK493+BK521+BK565+BK626+BK864+BK870+BK887+BK1109</f>
        <v>0</v>
      </c>
    </row>
    <row r="467" spans="2:63" s="12" customFormat="1" ht="22.9" customHeight="1">
      <c r="B467" s="173"/>
      <c r="C467" s="174"/>
      <c r="D467" s="175" t="s">
        <v>74</v>
      </c>
      <c r="E467" s="188" t="s">
        <v>479</v>
      </c>
      <c r="F467" s="188" t="s">
        <v>480</v>
      </c>
      <c r="G467" s="174"/>
      <c r="H467" s="174"/>
      <c r="I467" s="177"/>
      <c r="J467" s="177"/>
      <c r="K467" s="189">
        <f>BK467</f>
        <v>0</v>
      </c>
      <c r="L467" s="174"/>
      <c r="M467" s="179"/>
      <c r="N467" s="180"/>
      <c r="O467" s="181"/>
      <c r="P467" s="181"/>
      <c r="Q467" s="182">
        <f>SUM(Q468:Q492)</f>
        <v>0</v>
      </c>
      <c r="R467" s="182">
        <f>SUM(R468:R492)</f>
        <v>0</v>
      </c>
      <c r="S467" s="181"/>
      <c r="T467" s="183">
        <f>SUM(T468:T492)</f>
        <v>0</v>
      </c>
      <c r="U467" s="181"/>
      <c r="V467" s="183">
        <f>SUM(V468:V492)</f>
        <v>0</v>
      </c>
      <c r="W467" s="181"/>
      <c r="X467" s="184">
        <f>SUM(X468:X492)</f>
        <v>0</v>
      </c>
      <c r="AR467" s="185" t="s">
        <v>85</v>
      </c>
      <c r="AT467" s="186" t="s">
        <v>74</v>
      </c>
      <c r="AU467" s="186" t="s">
        <v>83</v>
      </c>
      <c r="AY467" s="185" t="s">
        <v>149</v>
      </c>
      <c r="BK467" s="187">
        <f>SUM(BK468:BK492)</f>
        <v>0</v>
      </c>
    </row>
    <row r="468" spans="1:65" s="2" customFormat="1" ht="49.15" customHeight="1">
      <c r="A468" s="35"/>
      <c r="B468" s="36"/>
      <c r="C468" s="190" t="s">
        <v>481</v>
      </c>
      <c r="D468" s="190" t="s">
        <v>152</v>
      </c>
      <c r="E468" s="191" t="s">
        <v>482</v>
      </c>
      <c r="F468" s="192" t="s">
        <v>483</v>
      </c>
      <c r="G468" s="193" t="s">
        <v>155</v>
      </c>
      <c r="H468" s="194">
        <v>25.95</v>
      </c>
      <c r="I468" s="195"/>
      <c r="J468" s="195"/>
      <c r="K468" s="196">
        <f>ROUND(P468*H468,2)</f>
        <v>0</v>
      </c>
      <c r="L468" s="192" t="s">
        <v>156</v>
      </c>
      <c r="M468" s="40"/>
      <c r="N468" s="197" t="s">
        <v>1</v>
      </c>
      <c r="O468" s="198" t="s">
        <v>38</v>
      </c>
      <c r="P468" s="199">
        <f>I468+J468</f>
        <v>0</v>
      </c>
      <c r="Q468" s="199">
        <f>ROUND(I468*H468,2)</f>
        <v>0</v>
      </c>
      <c r="R468" s="199">
        <f>ROUND(J468*H468,2)</f>
        <v>0</v>
      </c>
      <c r="S468" s="72"/>
      <c r="T468" s="200">
        <f>S468*H468</f>
        <v>0</v>
      </c>
      <c r="U468" s="200">
        <v>0</v>
      </c>
      <c r="V468" s="200">
        <f>U468*H468</f>
        <v>0</v>
      </c>
      <c r="W468" s="200">
        <v>0</v>
      </c>
      <c r="X468" s="201">
        <f>W468*H468</f>
        <v>0</v>
      </c>
      <c r="Y468" s="35"/>
      <c r="Z468" s="35"/>
      <c r="AA468" s="35"/>
      <c r="AB468" s="35"/>
      <c r="AC468" s="35"/>
      <c r="AD468" s="35"/>
      <c r="AE468" s="35"/>
      <c r="AR468" s="202" t="s">
        <v>329</v>
      </c>
      <c r="AT468" s="202" t="s">
        <v>152</v>
      </c>
      <c r="AU468" s="202" t="s">
        <v>85</v>
      </c>
      <c r="AY468" s="18" t="s">
        <v>149</v>
      </c>
      <c r="BE468" s="203">
        <f>IF(O468="základní",K468,0)</f>
        <v>0</v>
      </c>
      <c r="BF468" s="203">
        <f>IF(O468="snížená",K468,0)</f>
        <v>0</v>
      </c>
      <c r="BG468" s="203">
        <f>IF(O468="zákl. přenesená",K468,0)</f>
        <v>0</v>
      </c>
      <c r="BH468" s="203">
        <f>IF(O468="sníž. přenesená",K468,0)</f>
        <v>0</v>
      </c>
      <c r="BI468" s="203">
        <f>IF(O468="nulová",K468,0)</f>
        <v>0</v>
      </c>
      <c r="BJ468" s="18" t="s">
        <v>83</v>
      </c>
      <c r="BK468" s="203">
        <f>ROUND(P468*H468,2)</f>
        <v>0</v>
      </c>
      <c r="BL468" s="18" t="s">
        <v>329</v>
      </c>
      <c r="BM468" s="202" t="s">
        <v>484</v>
      </c>
    </row>
    <row r="469" spans="1:47" s="2" customFormat="1" ht="29.25">
      <c r="A469" s="35"/>
      <c r="B469" s="36"/>
      <c r="C469" s="37"/>
      <c r="D469" s="204" t="s">
        <v>159</v>
      </c>
      <c r="E469" s="37"/>
      <c r="F469" s="205" t="s">
        <v>483</v>
      </c>
      <c r="G469" s="37"/>
      <c r="H469" s="37"/>
      <c r="I469" s="206"/>
      <c r="J469" s="206"/>
      <c r="K469" s="37"/>
      <c r="L469" s="37"/>
      <c r="M469" s="40"/>
      <c r="N469" s="207"/>
      <c r="O469" s="208"/>
      <c r="P469" s="72"/>
      <c r="Q469" s="72"/>
      <c r="R469" s="72"/>
      <c r="S469" s="72"/>
      <c r="T469" s="72"/>
      <c r="U469" s="72"/>
      <c r="V469" s="72"/>
      <c r="W469" s="72"/>
      <c r="X469" s="73"/>
      <c r="Y469" s="35"/>
      <c r="Z469" s="35"/>
      <c r="AA469" s="35"/>
      <c r="AB469" s="35"/>
      <c r="AC469" s="35"/>
      <c r="AD469" s="35"/>
      <c r="AE469" s="35"/>
      <c r="AT469" s="18" t="s">
        <v>159</v>
      </c>
      <c r="AU469" s="18" t="s">
        <v>85</v>
      </c>
    </row>
    <row r="470" spans="2:51" s="13" customFormat="1" ht="11.25">
      <c r="B470" s="209"/>
      <c r="C470" s="210"/>
      <c r="D470" s="204" t="s">
        <v>160</v>
      </c>
      <c r="E470" s="211" t="s">
        <v>1</v>
      </c>
      <c r="F470" s="212" t="s">
        <v>295</v>
      </c>
      <c r="G470" s="210"/>
      <c r="H470" s="211" t="s">
        <v>1</v>
      </c>
      <c r="I470" s="213"/>
      <c r="J470" s="213"/>
      <c r="K470" s="210"/>
      <c r="L470" s="210"/>
      <c r="M470" s="214"/>
      <c r="N470" s="215"/>
      <c r="O470" s="216"/>
      <c r="P470" s="216"/>
      <c r="Q470" s="216"/>
      <c r="R470" s="216"/>
      <c r="S470" s="216"/>
      <c r="T470" s="216"/>
      <c r="U470" s="216"/>
      <c r="V470" s="216"/>
      <c r="W470" s="216"/>
      <c r="X470" s="217"/>
      <c r="AT470" s="218" t="s">
        <v>160</v>
      </c>
      <c r="AU470" s="218" t="s">
        <v>85</v>
      </c>
      <c r="AV470" s="13" t="s">
        <v>83</v>
      </c>
      <c r="AW470" s="13" t="s">
        <v>5</v>
      </c>
      <c r="AX470" s="13" t="s">
        <v>75</v>
      </c>
      <c r="AY470" s="218" t="s">
        <v>149</v>
      </c>
    </row>
    <row r="471" spans="2:51" s="14" customFormat="1" ht="11.25">
      <c r="B471" s="219"/>
      <c r="C471" s="220"/>
      <c r="D471" s="204" t="s">
        <v>160</v>
      </c>
      <c r="E471" s="221" t="s">
        <v>1</v>
      </c>
      <c r="F471" s="222" t="s">
        <v>485</v>
      </c>
      <c r="G471" s="220"/>
      <c r="H471" s="223">
        <v>25.95</v>
      </c>
      <c r="I471" s="224"/>
      <c r="J471" s="224"/>
      <c r="K471" s="220"/>
      <c r="L471" s="220"/>
      <c r="M471" s="225"/>
      <c r="N471" s="226"/>
      <c r="O471" s="227"/>
      <c r="P471" s="227"/>
      <c r="Q471" s="227"/>
      <c r="R471" s="227"/>
      <c r="S471" s="227"/>
      <c r="T471" s="227"/>
      <c r="U471" s="227"/>
      <c r="V471" s="227"/>
      <c r="W471" s="227"/>
      <c r="X471" s="228"/>
      <c r="AT471" s="229" t="s">
        <v>160</v>
      </c>
      <c r="AU471" s="229" t="s">
        <v>85</v>
      </c>
      <c r="AV471" s="14" t="s">
        <v>85</v>
      </c>
      <c r="AW471" s="14" t="s">
        <v>5</v>
      </c>
      <c r="AX471" s="14" t="s">
        <v>75</v>
      </c>
      <c r="AY471" s="229" t="s">
        <v>149</v>
      </c>
    </row>
    <row r="472" spans="2:51" s="15" customFormat="1" ht="11.25">
      <c r="B472" s="230"/>
      <c r="C472" s="231"/>
      <c r="D472" s="204" t="s">
        <v>160</v>
      </c>
      <c r="E472" s="232" t="s">
        <v>1</v>
      </c>
      <c r="F472" s="233" t="s">
        <v>174</v>
      </c>
      <c r="G472" s="231"/>
      <c r="H472" s="234">
        <v>25.95</v>
      </c>
      <c r="I472" s="235"/>
      <c r="J472" s="235"/>
      <c r="K472" s="231"/>
      <c r="L472" s="231"/>
      <c r="M472" s="236"/>
      <c r="N472" s="237"/>
      <c r="O472" s="238"/>
      <c r="P472" s="238"/>
      <c r="Q472" s="238"/>
      <c r="R472" s="238"/>
      <c r="S472" s="238"/>
      <c r="T472" s="238"/>
      <c r="U472" s="238"/>
      <c r="V472" s="238"/>
      <c r="W472" s="238"/>
      <c r="X472" s="239"/>
      <c r="AT472" s="240" t="s">
        <v>160</v>
      </c>
      <c r="AU472" s="240" t="s">
        <v>85</v>
      </c>
      <c r="AV472" s="15" t="s">
        <v>157</v>
      </c>
      <c r="AW472" s="15" t="s">
        <v>5</v>
      </c>
      <c r="AX472" s="15" t="s">
        <v>83</v>
      </c>
      <c r="AY472" s="240" t="s">
        <v>149</v>
      </c>
    </row>
    <row r="473" spans="1:65" s="2" customFormat="1" ht="37.9" customHeight="1">
      <c r="A473" s="35"/>
      <c r="B473" s="36"/>
      <c r="C473" s="190" t="s">
        <v>486</v>
      </c>
      <c r="D473" s="190" t="s">
        <v>152</v>
      </c>
      <c r="E473" s="191" t="s">
        <v>487</v>
      </c>
      <c r="F473" s="192" t="s">
        <v>488</v>
      </c>
      <c r="G473" s="193" t="s">
        <v>155</v>
      </c>
      <c r="H473" s="194">
        <v>25.95</v>
      </c>
      <c r="I473" s="195"/>
      <c r="J473" s="195"/>
      <c r="K473" s="196">
        <f>ROUND(P473*H473,2)</f>
        <v>0</v>
      </c>
      <c r="L473" s="192" t="s">
        <v>156</v>
      </c>
      <c r="M473" s="40"/>
      <c r="N473" s="197" t="s">
        <v>1</v>
      </c>
      <c r="O473" s="198" t="s">
        <v>38</v>
      </c>
      <c r="P473" s="199">
        <f>I473+J473</f>
        <v>0</v>
      </c>
      <c r="Q473" s="199">
        <f>ROUND(I473*H473,2)</f>
        <v>0</v>
      </c>
      <c r="R473" s="199">
        <f>ROUND(J473*H473,2)</f>
        <v>0</v>
      </c>
      <c r="S473" s="72"/>
      <c r="T473" s="200">
        <f>S473*H473</f>
        <v>0</v>
      </c>
      <c r="U473" s="200">
        <v>0</v>
      </c>
      <c r="V473" s="200">
        <f>U473*H473</f>
        <v>0</v>
      </c>
      <c r="W473" s="200">
        <v>0</v>
      </c>
      <c r="X473" s="201">
        <f>W473*H473</f>
        <v>0</v>
      </c>
      <c r="Y473" s="35"/>
      <c r="Z473" s="35"/>
      <c r="AA473" s="35"/>
      <c r="AB473" s="35"/>
      <c r="AC473" s="35"/>
      <c r="AD473" s="35"/>
      <c r="AE473" s="35"/>
      <c r="AR473" s="202" t="s">
        <v>329</v>
      </c>
      <c r="AT473" s="202" t="s">
        <v>152</v>
      </c>
      <c r="AU473" s="202" t="s">
        <v>85</v>
      </c>
      <c r="AY473" s="18" t="s">
        <v>149</v>
      </c>
      <c r="BE473" s="203">
        <f>IF(O473="základní",K473,0)</f>
        <v>0</v>
      </c>
      <c r="BF473" s="203">
        <f>IF(O473="snížená",K473,0)</f>
        <v>0</v>
      </c>
      <c r="BG473" s="203">
        <f>IF(O473="zákl. přenesená",K473,0)</f>
        <v>0</v>
      </c>
      <c r="BH473" s="203">
        <f>IF(O473="sníž. přenesená",K473,0)</f>
        <v>0</v>
      </c>
      <c r="BI473" s="203">
        <f>IF(O473="nulová",K473,0)</f>
        <v>0</v>
      </c>
      <c r="BJ473" s="18" t="s">
        <v>83</v>
      </c>
      <c r="BK473" s="203">
        <f>ROUND(P473*H473,2)</f>
        <v>0</v>
      </c>
      <c r="BL473" s="18" t="s">
        <v>329</v>
      </c>
      <c r="BM473" s="202" t="s">
        <v>489</v>
      </c>
    </row>
    <row r="474" spans="1:47" s="2" customFormat="1" ht="19.5">
      <c r="A474" s="35"/>
      <c r="B474" s="36"/>
      <c r="C474" s="37"/>
      <c r="D474" s="204" t="s">
        <v>159</v>
      </c>
      <c r="E474" s="37"/>
      <c r="F474" s="205" t="s">
        <v>488</v>
      </c>
      <c r="G474" s="37"/>
      <c r="H474" s="37"/>
      <c r="I474" s="206"/>
      <c r="J474" s="206"/>
      <c r="K474" s="37"/>
      <c r="L474" s="37"/>
      <c r="M474" s="40"/>
      <c r="N474" s="207"/>
      <c r="O474" s="208"/>
      <c r="P474" s="72"/>
      <c r="Q474" s="72"/>
      <c r="R474" s="72"/>
      <c r="S474" s="72"/>
      <c r="T474" s="72"/>
      <c r="U474" s="72"/>
      <c r="V474" s="72"/>
      <c r="W474" s="72"/>
      <c r="X474" s="73"/>
      <c r="Y474" s="35"/>
      <c r="Z474" s="35"/>
      <c r="AA474" s="35"/>
      <c r="AB474" s="35"/>
      <c r="AC474" s="35"/>
      <c r="AD474" s="35"/>
      <c r="AE474" s="35"/>
      <c r="AT474" s="18" t="s">
        <v>159</v>
      </c>
      <c r="AU474" s="18" t="s">
        <v>85</v>
      </c>
    </row>
    <row r="475" spans="2:51" s="13" customFormat="1" ht="11.25">
      <c r="B475" s="209"/>
      <c r="C475" s="210"/>
      <c r="D475" s="204" t="s">
        <v>160</v>
      </c>
      <c r="E475" s="211" t="s">
        <v>1</v>
      </c>
      <c r="F475" s="212" t="s">
        <v>295</v>
      </c>
      <c r="G475" s="210"/>
      <c r="H475" s="211" t="s">
        <v>1</v>
      </c>
      <c r="I475" s="213"/>
      <c r="J475" s="213"/>
      <c r="K475" s="210"/>
      <c r="L475" s="210"/>
      <c r="M475" s="214"/>
      <c r="N475" s="215"/>
      <c r="O475" s="216"/>
      <c r="P475" s="216"/>
      <c r="Q475" s="216"/>
      <c r="R475" s="216"/>
      <c r="S475" s="216"/>
      <c r="T475" s="216"/>
      <c r="U475" s="216"/>
      <c r="V475" s="216"/>
      <c r="W475" s="216"/>
      <c r="X475" s="217"/>
      <c r="AT475" s="218" t="s">
        <v>160</v>
      </c>
      <c r="AU475" s="218" t="s">
        <v>85</v>
      </c>
      <c r="AV475" s="13" t="s">
        <v>83</v>
      </c>
      <c r="AW475" s="13" t="s">
        <v>5</v>
      </c>
      <c r="AX475" s="13" t="s">
        <v>75</v>
      </c>
      <c r="AY475" s="218" t="s">
        <v>149</v>
      </c>
    </row>
    <row r="476" spans="2:51" s="14" customFormat="1" ht="11.25">
      <c r="B476" s="219"/>
      <c r="C476" s="220"/>
      <c r="D476" s="204" t="s">
        <v>160</v>
      </c>
      <c r="E476" s="221" t="s">
        <v>1</v>
      </c>
      <c r="F476" s="222" t="s">
        <v>485</v>
      </c>
      <c r="G476" s="220"/>
      <c r="H476" s="223">
        <v>25.95</v>
      </c>
      <c r="I476" s="224"/>
      <c r="J476" s="224"/>
      <c r="K476" s="220"/>
      <c r="L476" s="220"/>
      <c r="M476" s="225"/>
      <c r="N476" s="226"/>
      <c r="O476" s="227"/>
      <c r="P476" s="227"/>
      <c r="Q476" s="227"/>
      <c r="R476" s="227"/>
      <c r="S476" s="227"/>
      <c r="T476" s="227"/>
      <c r="U476" s="227"/>
      <c r="V476" s="227"/>
      <c r="W476" s="227"/>
      <c r="X476" s="228"/>
      <c r="AT476" s="229" t="s">
        <v>160</v>
      </c>
      <c r="AU476" s="229" t="s">
        <v>85</v>
      </c>
      <c r="AV476" s="14" t="s">
        <v>85</v>
      </c>
      <c r="AW476" s="14" t="s">
        <v>5</v>
      </c>
      <c r="AX476" s="14" t="s">
        <v>75</v>
      </c>
      <c r="AY476" s="229" t="s">
        <v>149</v>
      </c>
    </row>
    <row r="477" spans="2:51" s="15" customFormat="1" ht="11.25">
      <c r="B477" s="230"/>
      <c r="C477" s="231"/>
      <c r="D477" s="204" t="s">
        <v>160</v>
      </c>
      <c r="E477" s="232" t="s">
        <v>1</v>
      </c>
      <c r="F477" s="233" t="s">
        <v>174</v>
      </c>
      <c r="G477" s="231"/>
      <c r="H477" s="234">
        <v>25.95</v>
      </c>
      <c r="I477" s="235"/>
      <c r="J477" s="235"/>
      <c r="K477" s="231"/>
      <c r="L477" s="231"/>
      <c r="M477" s="236"/>
      <c r="N477" s="237"/>
      <c r="O477" s="238"/>
      <c r="P477" s="238"/>
      <c r="Q477" s="238"/>
      <c r="R477" s="238"/>
      <c r="S477" s="238"/>
      <c r="T477" s="238"/>
      <c r="U477" s="238"/>
      <c r="V477" s="238"/>
      <c r="W477" s="238"/>
      <c r="X477" s="239"/>
      <c r="AT477" s="240" t="s">
        <v>160</v>
      </c>
      <c r="AU477" s="240" t="s">
        <v>85</v>
      </c>
      <c r="AV477" s="15" t="s">
        <v>157</v>
      </c>
      <c r="AW477" s="15" t="s">
        <v>5</v>
      </c>
      <c r="AX477" s="15" t="s">
        <v>83</v>
      </c>
      <c r="AY477" s="240" t="s">
        <v>149</v>
      </c>
    </row>
    <row r="478" spans="1:65" s="2" customFormat="1" ht="24">
      <c r="A478" s="35"/>
      <c r="B478" s="36"/>
      <c r="C478" s="241" t="s">
        <v>490</v>
      </c>
      <c r="D478" s="241" t="s">
        <v>491</v>
      </c>
      <c r="E478" s="242" t="s">
        <v>492</v>
      </c>
      <c r="F478" s="243" t="s">
        <v>493</v>
      </c>
      <c r="G478" s="244" t="s">
        <v>155</v>
      </c>
      <c r="H478" s="245">
        <v>26.469</v>
      </c>
      <c r="I478" s="246"/>
      <c r="J478" s="247"/>
      <c r="K478" s="248">
        <f>ROUND(P478*H478,2)</f>
        <v>0</v>
      </c>
      <c r="L478" s="243" t="s">
        <v>156</v>
      </c>
      <c r="M478" s="249"/>
      <c r="N478" s="250" t="s">
        <v>1</v>
      </c>
      <c r="O478" s="198" t="s">
        <v>38</v>
      </c>
      <c r="P478" s="199">
        <f>I478+J478</f>
        <v>0</v>
      </c>
      <c r="Q478" s="199">
        <f>ROUND(I478*H478,2)</f>
        <v>0</v>
      </c>
      <c r="R478" s="199">
        <f>ROUND(J478*H478,2)</f>
        <v>0</v>
      </c>
      <c r="S478" s="72"/>
      <c r="T478" s="200">
        <f>S478*H478</f>
        <v>0</v>
      </c>
      <c r="U478" s="200">
        <v>0</v>
      </c>
      <c r="V478" s="200">
        <f>U478*H478</f>
        <v>0</v>
      </c>
      <c r="W478" s="200">
        <v>0</v>
      </c>
      <c r="X478" s="201">
        <f>W478*H478</f>
        <v>0</v>
      </c>
      <c r="Y478" s="35"/>
      <c r="Z478" s="35"/>
      <c r="AA478" s="35"/>
      <c r="AB478" s="35"/>
      <c r="AC478" s="35"/>
      <c r="AD478" s="35"/>
      <c r="AE478" s="35"/>
      <c r="AR478" s="202" t="s">
        <v>433</v>
      </c>
      <c r="AT478" s="202" t="s">
        <v>491</v>
      </c>
      <c r="AU478" s="202" t="s">
        <v>85</v>
      </c>
      <c r="AY478" s="18" t="s">
        <v>149</v>
      </c>
      <c r="BE478" s="203">
        <f>IF(O478="základní",K478,0)</f>
        <v>0</v>
      </c>
      <c r="BF478" s="203">
        <f>IF(O478="snížená",K478,0)</f>
        <v>0</v>
      </c>
      <c r="BG478" s="203">
        <f>IF(O478="zákl. přenesená",K478,0)</f>
        <v>0</v>
      </c>
      <c r="BH478" s="203">
        <f>IF(O478="sníž. přenesená",K478,0)</f>
        <v>0</v>
      </c>
      <c r="BI478" s="203">
        <f>IF(O478="nulová",K478,0)</f>
        <v>0</v>
      </c>
      <c r="BJ478" s="18" t="s">
        <v>83</v>
      </c>
      <c r="BK478" s="203">
        <f>ROUND(P478*H478,2)</f>
        <v>0</v>
      </c>
      <c r="BL478" s="18" t="s">
        <v>329</v>
      </c>
      <c r="BM478" s="202" t="s">
        <v>494</v>
      </c>
    </row>
    <row r="479" spans="1:47" s="2" customFormat="1" ht="11.25">
      <c r="A479" s="35"/>
      <c r="B479" s="36"/>
      <c r="C479" s="37"/>
      <c r="D479" s="204" t="s">
        <v>159</v>
      </c>
      <c r="E479" s="37"/>
      <c r="F479" s="205" t="s">
        <v>493</v>
      </c>
      <c r="G479" s="37"/>
      <c r="H479" s="37"/>
      <c r="I479" s="206"/>
      <c r="J479" s="206"/>
      <c r="K479" s="37"/>
      <c r="L479" s="37"/>
      <c r="M479" s="40"/>
      <c r="N479" s="207"/>
      <c r="O479" s="208"/>
      <c r="P479" s="72"/>
      <c r="Q479" s="72"/>
      <c r="R479" s="72"/>
      <c r="S479" s="72"/>
      <c r="T479" s="72"/>
      <c r="U479" s="72"/>
      <c r="V479" s="72"/>
      <c r="W479" s="72"/>
      <c r="X479" s="73"/>
      <c r="Y479" s="35"/>
      <c r="Z479" s="35"/>
      <c r="AA479" s="35"/>
      <c r="AB479" s="35"/>
      <c r="AC479" s="35"/>
      <c r="AD479" s="35"/>
      <c r="AE479" s="35"/>
      <c r="AT479" s="18" t="s">
        <v>159</v>
      </c>
      <c r="AU479" s="18" t="s">
        <v>85</v>
      </c>
    </row>
    <row r="480" spans="2:51" s="14" customFormat="1" ht="11.25">
      <c r="B480" s="219"/>
      <c r="C480" s="220"/>
      <c r="D480" s="204" t="s">
        <v>160</v>
      </c>
      <c r="E480" s="221" t="s">
        <v>1</v>
      </c>
      <c r="F480" s="222" t="s">
        <v>495</v>
      </c>
      <c r="G480" s="220"/>
      <c r="H480" s="223">
        <v>26.469</v>
      </c>
      <c r="I480" s="224"/>
      <c r="J480" s="224"/>
      <c r="K480" s="220"/>
      <c r="L480" s="220"/>
      <c r="M480" s="225"/>
      <c r="N480" s="226"/>
      <c r="O480" s="227"/>
      <c r="P480" s="227"/>
      <c r="Q480" s="227"/>
      <c r="R480" s="227"/>
      <c r="S480" s="227"/>
      <c r="T480" s="227"/>
      <c r="U480" s="227"/>
      <c r="V480" s="227"/>
      <c r="W480" s="227"/>
      <c r="X480" s="228"/>
      <c r="AT480" s="229" t="s">
        <v>160</v>
      </c>
      <c r="AU480" s="229" t="s">
        <v>85</v>
      </c>
      <c r="AV480" s="14" t="s">
        <v>85</v>
      </c>
      <c r="AW480" s="14" t="s">
        <v>5</v>
      </c>
      <c r="AX480" s="14" t="s">
        <v>75</v>
      </c>
      <c r="AY480" s="229" t="s">
        <v>149</v>
      </c>
    </row>
    <row r="481" spans="2:51" s="15" customFormat="1" ht="11.25">
      <c r="B481" s="230"/>
      <c r="C481" s="231"/>
      <c r="D481" s="204" t="s">
        <v>160</v>
      </c>
      <c r="E481" s="232" t="s">
        <v>1</v>
      </c>
      <c r="F481" s="233" t="s">
        <v>174</v>
      </c>
      <c r="G481" s="231"/>
      <c r="H481" s="234">
        <v>26.469</v>
      </c>
      <c r="I481" s="235"/>
      <c r="J481" s="235"/>
      <c r="K481" s="231"/>
      <c r="L481" s="231"/>
      <c r="M481" s="236"/>
      <c r="N481" s="237"/>
      <c r="O481" s="238"/>
      <c r="P481" s="238"/>
      <c r="Q481" s="238"/>
      <c r="R481" s="238"/>
      <c r="S481" s="238"/>
      <c r="T481" s="238"/>
      <c r="U481" s="238"/>
      <c r="V481" s="238"/>
      <c r="W481" s="238"/>
      <c r="X481" s="239"/>
      <c r="AT481" s="240" t="s">
        <v>160</v>
      </c>
      <c r="AU481" s="240" t="s">
        <v>85</v>
      </c>
      <c r="AV481" s="15" t="s">
        <v>157</v>
      </c>
      <c r="AW481" s="15" t="s">
        <v>5</v>
      </c>
      <c r="AX481" s="15" t="s">
        <v>83</v>
      </c>
      <c r="AY481" s="240" t="s">
        <v>149</v>
      </c>
    </row>
    <row r="482" spans="1:65" s="2" customFormat="1" ht="37.9" customHeight="1">
      <c r="A482" s="35"/>
      <c r="B482" s="36"/>
      <c r="C482" s="190" t="s">
        <v>496</v>
      </c>
      <c r="D482" s="190" t="s">
        <v>152</v>
      </c>
      <c r="E482" s="191" t="s">
        <v>497</v>
      </c>
      <c r="F482" s="192" t="s">
        <v>498</v>
      </c>
      <c r="G482" s="193" t="s">
        <v>155</v>
      </c>
      <c r="H482" s="194">
        <v>1.68</v>
      </c>
      <c r="I482" s="195"/>
      <c r="J482" s="195"/>
      <c r="K482" s="196">
        <f>ROUND(P482*H482,2)</f>
        <v>0</v>
      </c>
      <c r="L482" s="192" t="s">
        <v>156</v>
      </c>
      <c r="M482" s="40"/>
      <c r="N482" s="197" t="s">
        <v>1</v>
      </c>
      <c r="O482" s="198" t="s">
        <v>38</v>
      </c>
      <c r="P482" s="199">
        <f>I482+J482</f>
        <v>0</v>
      </c>
      <c r="Q482" s="199">
        <f>ROUND(I482*H482,2)</f>
        <v>0</v>
      </c>
      <c r="R482" s="199">
        <f>ROUND(J482*H482,2)</f>
        <v>0</v>
      </c>
      <c r="S482" s="72"/>
      <c r="T482" s="200">
        <f>S482*H482</f>
        <v>0</v>
      </c>
      <c r="U482" s="200">
        <v>0</v>
      </c>
      <c r="V482" s="200">
        <f>U482*H482</f>
        <v>0</v>
      </c>
      <c r="W482" s="200">
        <v>0</v>
      </c>
      <c r="X482" s="201">
        <f>W482*H482</f>
        <v>0</v>
      </c>
      <c r="Y482" s="35"/>
      <c r="Z482" s="35"/>
      <c r="AA482" s="35"/>
      <c r="AB482" s="35"/>
      <c r="AC482" s="35"/>
      <c r="AD482" s="35"/>
      <c r="AE482" s="35"/>
      <c r="AR482" s="202" t="s">
        <v>329</v>
      </c>
      <c r="AT482" s="202" t="s">
        <v>152</v>
      </c>
      <c r="AU482" s="202" t="s">
        <v>85</v>
      </c>
      <c r="AY482" s="18" t="s">
        <v>149</v>
      </c>
      <c r="BE482" s="203">
        <f>IF(O482="základní",K482,0)</f>
        <v>0</v>
      </c>
      <c r="BF482" s="203">
        <f>IF(O482="snížená",K482,0)</f>
        <v>0</v>
      </c>
      <c r="BG482" s="203">
        <f>IF(O482="zákl. přenesená",K482,0)</f>
        <v>0</v>
      </c>
      <c r="BH482" s="203">
        <f>IF(O482="sníž. přenesená",K482,0)</f>
        <v>0</v>
      </c>
      <c r="BI482" s="203">
        <f>IF(O482="nulová",K482,0)</f>
        <v>0</v>
      </c>
      <c r="BJ482" s="18" t="s">
        <v>83</v>
      </c>
      <c r="BK482" s="203">
        <f>ROUND(P482*H482,2)</f>
        <v>0</v>
      </c>
      <c r="BL482" s="18" t="s">
        <v>329</v>
      </c>
      <c r="BM482" s="202" t="s">
        <v>499</v>
      </c>
    </row>
    <row r="483" spans="1:47" s="2" customFormat="1" ht="19.5">
      <c r="A483" s="35"/>
      <c r="B483" s="36"/>
      <c r="C483" s="37"/>
      <c r="D483" s="204" t="s">
        <v>159</v>
      </c>
      <c r="E483" s="37"/>
      <c r="F483" s="205" t="s">
        <v>498</v>
      </c>
      <c r="G483" s="37"/>
      <c r="H483" s="37"/>
      <c r="I483" s="206"/>
      <c r="J483" s="206"/>
      <c r="K483" s="37"/>
      <c r="L483" s="37"/>
      <c r="M483" s="40"/>
      <c r="N483" s="207"/>
      <c r="O483" s="208"/>
      <c r="P483" s="72"/>
      <c r="Q483" s="72"/>
      <c r="R483" s="72"/>
      <c r="S483" s="72"/>
      <c r="T483" s="72"/>
      <c r="U483" s="72"/>
      <c r="V483" s="72"/>
      <c r="W483" s="72"/>
      <c r="X483" s="73"/>
      <c r="Y483" s="35"/>
      <c r="Z483" s="35"/>
      <c r="AA483" s="35"/>
      <c r="AB483" s="35"/>
      <c r="AC483" s="35"/>
      <c r="AD483" s="35"/>
      <c r="AE483" s="35"/>
      <c r="AT483" s="18" t="s">
        <v>159</v>
      </c>
      <c r="AU483" s="18" t="s">
        <v>85</v>
      </c>
    </row>
    <row r="484" spans="2:51" s="13" customFormat="1" ht="11.25">
      <c r="B484" s="209"/>
      <c r="C484" s="210"/>
      <c r="D484" s="204" t="s">
        <v>160</v>
      </c>
      <c r="E484" s="211" t="s">
        <v>1</v>
      </c>
      <c r="F484" s="212" t="s">
        <v>500</v>
      </c>
      <c r="G484" s="210"/>
      <c r="H484" s="211" t="s">
        <v>1</v>
      </c>
      <c r="I484" s="213"/>
      <c r="J484" s="213"/>
      <c r="K484" s="210"/>
      <c r="L484" s="210"/>
      <c r="M484" s="214"/>
      <c r="N484" s="215"/>
      <c r="O484" s="216"/>
      <c r="P484" s="216"/>
      <c r="Q484" s="216"/>
      <c r="R484" s="216"/>
      <c r="S484" s="216"/>
      <c r="T484" s="216"/>
      <c r="U484" s="216"/>
      <c r="V484" s="216"/>
      <c r="W484" s="216"/>
      <c r="X484" s="217"/>
      <c r="AT484" s="218" t="s">
        <v>160</v>
      </c>
      <c r="AU484" s="218" t="s">
        <v>85</v>
      </c>
      <c r="AV484" s="13" t="s">
        <v>83</v>
      </c>
      <c r="AW484" s="13" t="s">
        <v>5</v>
      </c>
      <c r="AX484" s="13" t="s">
        <v>75</v>
      </c>
      <c r="AY484" s="218" t="s">
        <v>149</v>
      </c>
    </row>
    <row r="485" spans="2:51" s="14" customFormat="1" ht="11.25">
      <c r="B485" s="219"/>
      <c r="C485" s="220"/>
      <c r="D485" s="204" t="s">
        <v>160</v>
      </c>
      <c r="E485" s="221" t="s">
        <v>1</v>
      </c>
      <c r="F485" s="222" t="s">
        <v>501</v>
      </c>
      <c r="G485" s="220"/>
      <c r="H485" s="223">
        <v>1.68</v>
      </c>
      <c r="I485" s="224"/>
      <c r="J485" s="224"/>
      <c r="K485" s="220"/>
      <c r="L485" s="220"/>
      <c r="M485" s="225"/>
      <c r="N485" s="226"/>
      <c r="O485" s="227"/>
      <c r="P485" s="227"/>
      <c r="Q485" s="227"/>
      <c r="R485" s="227"/>
      <c r="S485" s="227"/>
      <c r="T485" s="227"/>
      <c r="U485" s="227"/>
      <c r="V485" s="227"/>
      <c r="W485" s="227"/>
      <c r="X485" s="228"/>
      <c r="AT485" s="229" t="s">
        <v>160</v>
      </c>
      <c r="AU485" s="229" t="s">
        <v>85</v>
      </c>
      <c r="AV485" s="14" t="s">
        <v>85</v>
      </c>
      <c r="AW485" s="14" t="s">
        <v>5</v>
      </c>
      <c r="AX485" s="14" t="s">
        <v>75</v>
      </c>
      <c r="AY485" s="229" t="s">
        <v>149</v>
      </c>
    </row>
    <row r="486" spans="2:51" s="15" customFormat="1" ht="11.25">
      <c r="B486" s="230"/>
      <c r="C486" s="231"/>
      <c r="D486" s="204" t="s">
        <v>160</v>
      </c>
      <c r="E486" s="232" t="s">
        <v>1</v>
      </c>
      <c r="F486" s="233" t="s">
        <v>174</v>
      </c>
      <c r="G486" s="231"/>
      <c r="H486" s="234">
        <v>1.68</v>
      </c>
      <c r="I486" s="235"/>
      <c r="J486" s="235"/>
      <c r="K486" s="231"/>
      <c r="L486" s="231"/>
      <c r="M486" s="236"/>
      <c r="N486" s="237"/>
      <c r="O486" s="238"/>
      <c r="P486" s="238"/>
      <c r="Q486" s="238"/>
      <c r="R486" s="238"/>
      <c r="S486" s="238"/>
      <c r="T486" s="238"/>
      <c r="U486" s="238"/>
      <c r="V486" s="238"/>
      <c r="W486" s="238"/>
      <c r="X486" s="239"/>
      <c r="AT486" s="240" t="s">
        <v>160</v>
      </c>
      <c r="AU486" s="240" t="s">
        <v>85</v>
      </c>
      <c r="AV486" s="15" t="s">
        <v>157</v>
      </c>
      <c r="AW486" s="15" t="s">
        <v>5</v>
      </c>
      <c r="AX486" s="15" t="s">
        <v>83</v>
      </c>
      <c r="AY486" s="240" t="s">
        <v>149</v>
      </c>
    </row>
    <row r="487" spans="1:65" s="2" customFormat="1" ht="24.2" customHeight="1">
      <c r="A487" s="35"/>
      <c r="B487" s="36"/>
      <c r="C487" s="241" t="s">
        <v>502</v>
      </c>
      <c r="D487" s="241" t="s">
        <v>491</v>
      </c>
      <c r="E487" s="242" t="s">
        <v>503</v>
      </c>
      <c r="F487" s="243" t="s">
        <v>504</v>
      </c>
      <c r="G487" s="244" t="s">
        <v>155</v>
      </c>
      <c r="H487" s="245">
        <v>1.764</v>
      </c>
      <c r="I487" s="246"/>
      <c r="J487" s="247"/>
      <c r="K487" s="248">
        <f>ROUND(P487*H487,2)</f>
        <v>0</v>
      </c>
      <c r="L487" s="243" t="s">
        <v>156</v>
      </c>
      <c r="M487" s="249"/>
      <c r="N487" s="250" t="s">
        <v>1</v>
      </c>
      <c r="O487" s="198" t="s">
        <v>38</v>
      </c>
      <c r="P487" s="199">
        <f>I487+J487</f>
        <v>0</v>
      </c>
      <c r="Q487" s="199">
        <f>ROUND(I487*H487,2)</f>
        <v>0</v>
      </c>
      <c r="R487" s="199">
        <f>ROUND(J487*H487,2)</f>
        <v>0</v>
      </c>
      <c r="S487" s="72"/>
      <c r="T487" s="200">
        <f>S487*H487</f>
        <v>0</v>
      </c>
      <c r="U487" s="200">
        <v>0</v>
      </c>
      <c r="V487" s="200">
        <f>U487*H487</f>
        <v>0</v>
      </c>
      <c r="W487" s="200">
        <v>0</v>
      </c>
      <c r="X487" s="201">
        <f>W487*H487</f>
        <v>0</v>
      </c>
      <c r="Y487" s="35"/>
      <c r="Z487" s="35"/>
      <c r="AA487" s="35"/>
      <c r="AB487" s="35"/>
      <c r="AC487" s="35"/>
      <c r="AD487" s="35"/>
      <c r="AE487" s="35"/>
      <c r="AR487" s="202" t="s">
        <v>433</v>
      </c>
      <c r="AT487" s="202" t="s">
        <v>491</v>
      </c>
      <c r="AU487" s="202" t="s">
        <v>85</v>
      </c>
      <c r="AY487" s="18" t="s">
        <v>149</v>
      </c>
      <c r="BE487" s="203">
        <f>IF(O487="základní",K487,0)</f>
        <v>0</v>
      </c>
      <c r="BF487" s="203">
        <f>IF(O487="snížená",K487,0)</f>
        <v>0</v>
      </c>
      <c r="BG487" s="203">
        <f>IF(O487="zákl. přenesená",K487,0)</f>
        <v>0</v>
      </c>
      <c r="BH487" s="203">
        <f>IF(O487="sníž. přenesená",K487,0)</f>
        <v>0</v>
      </c>
      <c r="BI487" s="203">
        <f>IF(O487="nulová",K487,0)</f>
        <v>0</v>
      </c>
      <c r="BJ487" s="18" t="s">
        <v>83</v>
      </c>
      <c r="BK487" s="203">
        <f>ROUND(P487*H487,2)</f>
        <v>0</v>
      </c>
      <c r="BL487" s="18" t="s">
        <v>329</v>
      </c>
      <c r="BM487" s="202" t="s">
        <v>505</v>
      </c>
    </row>
    <row r="488" spans="1:47" s="2" customFormat="1" ht="19.5">
      <c r="A488" s="35"/>
      <c r="B488" s="36"/>
      <c r="C488" s="37"/>
      <c r="D488" s="204" t="s">
        <v>159</v>
      </c>
      <c r="E488" s="37"/>
      <c r="F488" s="205" t="s">
        <v>504</v>
      </c>
      <c r="G488" s="37"/>
      <c r="H488" s="37"/>
      <c r="I488" s="206"/>
      <c r="J488" s="206"/>
      <c r="K488" s="37"/>
      <c r="L488" s="37"/>
      <c r="M488" s="40"/>
      <c r="N488" s="207"/>
      <c r="O488" s="208"/>
      <c r="P488" s="72"/>
      <c r="Q488" s="72"/>
      <c r="R488" s="72"/>
      <c r="S488" s="72"/>
      <c r="T488" s="72"/>
      <c r="U488" s="72"/>
      <c r="V488" s="72"/>
      <c r="W488" s="72"/>
      <c r="X488" s="73"/>
      <c r="Y488" s="35"/>
      <c r="Z488" s="35"/>
      <c r="AA488" s="35"/>
      <c r="AB488" s="35"/>
      <c r="AC488" s="35"/>
      <c r="AD488" s="35"/>
      <c r="AE488" s="35"/>
      <c r="AT488" s="18" t="s">
        <v>159</v>
      </c>
      <c r="AU488" s="18" t="s">
        <v>85</v>
      </c>
    </row>
    <row r="489" spans="2:51" s="14" customFormat="1" ht="11.25">
      <c r="B489" s="219"/>
      <c r="C489" s="220"/>
      <c r="D489" s="204" t="s">
        <v>160</v>
      </c>
      <c r="E489" s="221" t="s">
        <v>1</v>
      </c>
      <c r="F489" s="222" t="s">
        <v>506</v>
      </c>
      <c r="G489" s="220"/>
      <c r="H489" s="223">
        <v>1.764</v>
      </c>
      <c r="I489" s="224"/>
      <c r="J489" s="224"/>
      <c r="K489" s="220"/>
      <c r="L489" s="220"/>
      <c r="M489" s="225"/>
      <c r="N489" s="226"/>
      <c r="O489" s="227"/>
      <c r="P489" s="227"/>
      <c r="Q489" s="227"/>
      <c r="R489" s="227"/>
      <c r="S489" s="227"/>
      <c r="T489" s="227"/>
      <c r="U489" s="227"/>
      <c r="V489" s="227"/>
      <c r="W489" s="227"/>
      <c r="X489" s="228"/>
      <c r="AT489" s="229" t="s">
        <v>160</v>
      </c>
      <c r="AU489" s="229" t="s">
        <v>85</v>
      </c>
      <c r="AV489" s="14" t="s">
        <v>85</v>
      </c>
      <c r="AW489" s="14" t="s">
        <v>5</v>
      </c>
      <c r="AX489" s="14" t="s">
        <v>75</v>
      </c>
      <c r="AY489" s="229" t="s">
        <v>149</v>
      </c>
    </row>
    <row r="490" spans="2:51" s="15" customFormat="1" ht="11.25">
      <c r="B490" s="230"/>
      <c r="C490" s="231"/>
      <c r="D490" s="204" t="s">
        <v>160</v>
      </c>
      <c r="E490" s="232" t="s">
        <v>1</v>
      </c>
      <c r="F490" s="233" t="s">
        <v>174</v>
      </c>
      <c r="G490" s="231"/>
      <c r="H490" s="234">
        <v>1.764</v>
      </c>
      <c r="I490" s="235"/>
      <c r="J490" s="235"/>
      <c r="K490" s="231"/>
      <c r="L490" s="231"/>
      <c r="M490" s="236"/>
      <c r="N490" s="237"/>
      <c r="O490" s="238"/>
      <c r="P490" s="238"/>
      <c r="Q490" s="238"/>
      <c r="R490" s="238"/>
      <c r="S490" s="238"/>
      <c r="T490" s="238"/>
      <c r="U490" s="238"/>
      <c r="V490" s="238"/>
      <c r="W490" s="238"/>
      <c r="X490" s="239"/>
      <c r="AT490" s="240" t="s">
        <v>160</v>
      </c>
      <c r="AU490" s="240" t="s">
        <v>85</v>
      </c>
      <c r="AV490" s="15" t="s">
        <v>157</v>
      </c>
      <c r="AW490" s="15" t="s">
        <v>5</v>
      </c>
      <c r="AX490" s="15" t="s">
        <v>83</v>
      </c>
      <c r="AY490" s="240" t="s">
        <v>149</v>
      </c>
    </row>
    <row r="491" spans="1:65" s="2" customFormat="1" ht="44.25" customHeight="1">
      <c r="A491" s="35"/>
      <c r="B491" s="36"/>
      <c r="C491" s="190" t="s">
        <v>507</v>
      </c>
      <c r="D491" s="190" t="s">
        <v>152</v>
      </c>
      <c r="E491" s="191" t="s">
        <v>508</v>
      </c>
      <c r="F491" s="192" t="s">
        <v>509</v>
      </c>
      <c r="G491" s="193" t="s">
        <v>305</v>
      </c>
      <c r="H491" s="194">
        <v>0.064</v>
      </c>
      <c r="I491" s="195"/>
      <c r="J491" s="195"/>
      <c r="K491" s="196">
        <f>ROUND(P491*H491,2)</f>
        <v>0</v>
      </c>
      <c r="L491" s="192" t="s">
        <v>156</v>
      </c>
      <c r="M491" s="40"/>
      <c r="N491" s="197" t="s">
        <v>1</v>
      </c>
      <c r="O491" s="198" t="s">
        <v>38</v>
      </c>
      <c r="P491" s="199">
        <f>I491+J491</f>
        <v>0</v>
      </c>
      <c r="Q491" s="199">
        <f>ROUND(I491*H491,2)</f>
        <v>0</v>
      </c>
      <c r="R491" s="199">
        <f>ROUND(J491*H491,2)</f>
        <v>0</v>
      </c>
      <c r="S491" s="72"/>
      <c r="T491" s="200">
        <f>S491*H491</f>
        <v>0</v>
      </c>
      <c r="U491" s="200">
        <v>0</v>
      </c>
      <c r="V491" s="200">
        <f>U491*H491</f>
        <v>0</v>
      </c>
      <c r="W491" s="200">
        <v>0</v>
      </c>
      <c r="X491" s="201">
        <f>W491*H491</f>
        <v>0</v>
      </c>
      <c r="Y491" s="35"/>
      <c r="Z491" s="35"/>
      <c r="AA491" s="35"/>
      <c r="AB491" s="35"/>
      <c r="AC491" s="35"/>
      <c r="AD491" s="35"/>
      <c r="AE491" s="35"/>
      <c r="AR491" s="202" t="s">
        <v>329</v>
      </c>
      <c r="AT491" s="202" t="s">
        <v>152</v>
      </c>
      <c r="AU491" s="202" t="s">
        <v>85</v>
      </c>
      <c r="AY491" s="18" t="s">
        <v>149</v>
      </c>
      <c r="BE491" s="203">
        <f>IF(O491="základní",K491,0)</f>
        <v>0</v>
      </c>
      <c r="BF491" s="203">
        <f>IF(O491="snížená",K491,0)</f>
        <v>0</v>
      </c>
      <c r="BG491" s="203">
        <f>IF(O491="zákl. přenesená",K491,0)</f>
        <v>0</v>
      </c>
      <c r="BH491" s="203">
        <f>IF(O491="sníž. přenesená",K491,0)</f>
        <v>0</v>
      </c>
      <c r="BI491" s="203">
        <f>IF(O491="nulová",K491,0)</f>
        <v>0</v>
      </c>
      <c r="BJ491" s="18" t="s">
        <v>83</v>
      </c>
      <c r="BK491" s="203">
        <f>ROUND(P491*H491,2)</f>
        <v>0</v>
      </c>
      <c r="BL491" s="18" t="s">
        <v>329</v>
      </c>
      <c r="BM491" s="202" t="s">
        <v>510</v>
      </c>
    </row>
    <row r="492" spans="1:47" s="2" customFormat="1" ht="29.25">
      <c r="A492" s="35"/>
      <c r="B492" s="36"/>
      <c r="C492" s="37"/>
      <c r="D492" s="204" t="s">
        <v>159</v>
      </c>
      <c r="E492" s="37"/>
      <c r="F492" s="205" t="s">
        <v>509</v>
      </c>
      <c r="G492" s="37"/>
      <c r="H492" s="37"/>
      <c r="I492" s="206"/>
      <c r="J492" s="206"/>
      <c r="K492" s="37"/>
      <c r="L492" s="37"/>
      <c r="M492" s="40"/>
      <c r="N492" s="207"/>
      <c r="O492" s="208"/>
      <c r="P492" s="72"/>
      <c r="Q492" s="72"/>
      <c r="R492" s="72"/>
      <c r="S492" s="72"/>
      <c r="T492" s="72"/>
      <c r="U492" s="72"/>
      <c r="V492" s="72"/>
      <c r="W492" s="72"/>
      <c r="X492" s="73"/>
      <c r="Y492" s="35"/>
      <c r="Z492" s="35"/>
      <c r="AA492" s="35"/>
      <c r="AB492" s="35"/>
      <c r="AC492" s="35"/>
      <c r="AD492" s="35"/>
      <c r="AE492" s="35"/>
      <c r="AT492" s="18" t="s">
        <v>159</v>
      </c>
      <c r="AU492" s="18" t="s">
        <v>85</v>
      </c>
    </row>
    <row r="493" spans="2:63" s="12" customFormat="1" ht="22.9" customHeight="1">
      <c r="B493" s="173"/>
      <c r="C493" s="174"/>
      <c r="D493" s="175" t="s">
        <v>74</v>
      </c>
      <c r="E493" s="188" t="s">
        <v>511</v>
      </c>
      <c r="F493" s="188" t="s">
        <v>512</v>
      </c>
      <c r="G493" s="174"/>
      <c r="H493" s="174"/>
      <c r="I493" s="177"/>
      <c r="J493" s="177"/>
      <c r="K493" s="189">
        <f>BK493</f>
        <v>0</v>
      </c>
      <c r="L493" s="174"/>
      <c r="M493" s="179"/>
      <c r="N493" s="180"/>
      <c r="O493" s="181"/>
      <c r="P493" s="181"/>
      <c r="Q493" s="182">
        <f>SUM(Q494:Q520)</f>
        <v>0</v>
      </c>
      <c r="R493" s="182">
        <f>SUM(R494:R520)</f>
        <v>0</v>
      </c>
      <c r="S493" s="181"/>
      <c r="T493" s="183">
        <f>SUM(T494:T520)</f>
        <v>0</v>
      </c>
      <c r="U493" s="181"/>
      <c r="V493" s="183">
        <f>SUM(V494:V520)</f>
        <v>0</v>
      </c>
      <c r="W493" s="181"/>
      <c r="X493" s="184">
        <f>SUM(X494:X520)</f>
        <v>0</v>
      </c>
      <c r="AR493" s="185" t="s">
        <v>85</v>
      </c>
      <c r="AT493" s="186" t="s">
        <v>74</v>
      </c>
      <c r="AU493" s="186" t="s">
        <v>83</v>
      </c>
      <c r="AY493" s="185" t="s">
        <v>149</v>
      </c>
      <c r="BK493" s="187">
        <f>SUM(BK494:BK520)</f>
        <v>0</v>
      </c>
    </row>
    <row r="494" spans="1:65" s="2" customFormat="1" ht="37.9" customHeight="1">
      <c r="A494" s="35"/>
      <c r="B494" s="36"/>
      <c r="C494" s="190" t="s">
        <v>513</v>
      </c>
      <c r="D494" s="190" t="s">
        <v>152</v>
      </c>
      <c r="E494" s="191" t="s">
        <v>514</v>
      </c>
      <c r="F494" s="192" t="s">
        <v>515</v>
      </c>
      <c r="G494" s="193" t="s">
        <v>516</v>
      </c>
      <c r="H494" s="194">
        <v>1</v>
      </c>
      <c r="I494" s="195"/>
      <c r="J494" s="195"/>
      <c r="K494" s="196">
        <f>ROUND(P494*H494,2)</f>
        <v>0</v>
      </c>
      <c r="L494" s="192" t="s">
        <v>1</v>
      </c>
      <c r="M494" s="40"/>
      <c r="N494" s="197" t="s">
        <v>1</v>
      </c>
      <c r="O494" s="198" t="s">
        <v>38</v>
      </c>
      <c r="P494" s="199">
        <f>I494+J494</f>
        <v>0</v>
      </c>
      <c r="Q494" s="199">
        <f>ROUND(I494*H494,2)</f>
        <v>0</v>
      </c>
      <c r="R494" s="199">
        <f>ROUND(J494*H494,2)</f>
        <v>0</v>
      </c>
      <c r="S494" s="72"/>
      <c r="T494" s="200">
        <f>S494*H494</f>
        <v>0</v>
      </c>
      <c r="U494" s="200">
        <v>0</v>
      </c>
      <c r="V494" s="200">
        <f>U494*H494</f>
        <v>0</v>
      </c>
      <c r="W494" s="200">
        <v>0</v>
      </c>
      <c r="X494" s="201">
        <f>W494*H494</f>
        <v>0</v>
      </c>
      <c r="Y494" s="35"/>
      <c r="Z494" s="35"/>
      <c r="AA494" s="35"/>
      <c r="AB494" s="35"/>
      <c r="AC494" s="35"/>
      <c r="AD494" s="35"/>
      <c r="AE494" s="35"/>
      <c r="AR494" s="202" t="s">
        <v>329</v>
      </c>
      <c r="AT494" s="202" t="s">
        <v>152</v>
      </c>
      <c r="AU494" s="202" t="s">
        <v>85</v>
      </c>
      <c r="AY494" s="18" t="s">
        <v>149</v>
      </c>
      <c r="BE494" s="203">
        <f>IF(O494="základní",K494,0)</f>
        <v>0</v>
      </c>
      <c r="BF494" s="203">
        <f>IF(O494="snížená",K494,0)</f>
        <v>0</v>
      </c>
      <c r="BG494" s="203">
        <f>IF(O494="zákl. přenesená",K494,0)</f>
        <v>0</v>
      </c>
      <c r="BH494" s="203">
        <f>IF(O494="sníž. přenesená",K494,0)</f>
        <v>0</v>
      </c>
      <c r="BI494" s="203">
        <f>IF(O494="nulová",K494,0)</f>
        <v>0</v>
      </c>
      <c r="BJ494" s="18" t="s">
        <v>83</v>
      </c>
      <c r="BK494" s="203">
        <f>ROUND(P494*H494,2)</f>
        <v>0</v>
      </c>
      <c r="BL494" s="18" t="s">
        <v>329</v>
      </c>
      <c r="BM494" s="202" t="s">
        <v>517</v>
      </c>
    </row>
    <row r="495" spans="1:47" s="2" customFormat="1" ht="19.5">
      <c r="A495" s="35"/>
      <c r="B495" s="36"/>
      <c r="C495" s="37"/>
      <c r="D495" s="204" t="s">
        <v>159</v>
      </c>
      <c r="E495" s="37"/>
      <c r="F495" s="205" t="s">
        <v>515</v>
      </c>
      <c r="G495" s="37"/>
      <c r="H495" s="37"/>
      <c r="I495" s="206"/>
      <c r="J495" s="206"/>
      <c r="K495" s="37"/>
      <c r="L495" s="37"/>
      <c r="M495" s="40"/>
      <c r="N495" s="207"/>
      <c r="O495" s="208"/>
      <c r="P495" s="72"/>
      <c r="Q495" s="72"/>
      <c r="R495" s="72"/>
      <c r="S495" s="72"/>
      <c r="T495" s="72"/>
      <c r="U495" s="72"/>
      <c r="V495" s="72"/>
      <c r="W495" s="72"/>
      <c r="X495" s="73"/>
      <c r="Y495" s="35"/>
      <c r="Z495" s="35"/>
      <c r="AA495" s="35"/>
      <c r="AB495" s="35"/>
      <c r="AC495" s="35"/>
      <c r="AD495" s="35"/>
      <c r="AE495" s="35"/>
      <c r="AT495" s="18" t="s">
        <v>159</v>
      </c>
      <c r="AU495" s="18" t="s">
        <v>85</v>
      </c>
    </row>
    <row r="496" spans="1:65" s="2" customFormat="1" ht="24.2" customHeight="1">
      <c r="A496" s="35"/>
      <c r="B496" s="36"/>
      <c r="C496" s="190" t="s">
        <v>518</v>
      </c>
      <c r="D496" s="190" t="s">
        <v>152</v>
      </c>
      <c r="E496" s="191" t="s">
        <v>519</v>
      </c>
      <c r="F496" s="192" t="s">
        <v>520</v>
      </c>
      <c r="G496" s="193" t="s">
        <v>521</v>
      </c>
      <c r="H496" s="194">
        <v>13</v>
      </c>
      <c r="I496" s="195"/>
      <c r="J496" s="195"/>
      <c r="K496" s="196">
        <f>ROUND(P496*H496,2)</f>
        <v>0</v>
      </c>
      <c r="L496" s="192" t="s">
        <v>156</v>
      </c>
      <c r="M496" s="40"/>
      <c r="N496" s="197" t="s">
        <v>1</v>
      </c>
      <c r="O496" s="198" t="s">
        <v>38</v>
      </c>
      <c r="P496" s="199">
        <f>I496+J496</f>
        <v>0</v>
      </c>
      <c r="Q496" s="199">
        <f>ROUND(I496*H496,2)</f>
        <v>0</v>
      </c>
      <c r="R496" s="199">
        <f>ROUND(J496*H496,2)</f>
        <v>0</v>
      </c>
      <c r="S496" s="72"/>
      <c r="T496" s="200">
        <f>S496*H496</f>
        <v>0</v>
      </c>
      <c r="U496" s="200">
        <v>0</v>
      </c>
      <c r="V496" s="200">
        <f>U496*H496</f>
        <v>0</v>
      </c>
      <c r="W496" s="200">
        <v>0</v>
      </c>
      <c r="X496" s="201">
        <f>W496*H496</f>
        <v>0</v>
      </c>
      <c r="Y496" s="35"/>
      <c r="Z496" s="35"/>
      <c r="AA496" s="35"/>
      <c r="AB496" s="35"/>
      <c r="AC496" s="35"/>
      <c r="AD496" s="35"/>
      <c r="AE496" s="35"/>
      <c r="AR496" s="202" t="s">
        <v>329</v>
      </c>
      <c r="AT496" s="202" t="s">
        <v>152</v>
      </c>
      <c r="AU496" s="202" t="s">
        <v>85</v>
      </c>
      <c r="AY496" s="18" t="s">
        <v>149</v>
      </c>
      <c r="BE496" s="203">
        <f>IF(O496="základní",K496,0)</f>
        <v>0</v>
      </c>
      <c r="BF496" s="203">
        <f>IF(O496="snížená",K496,0)</f>
        <v>0</v>
      </c>
      <c r="BG496" s="203">
        <f>IF(O496="zákl. přenesená",K496,0)</f>
        <v>0</v>
      </c>
      <c r="BH496" s="203">
        <f>IF(O496="sníž. přenesená",K496,0)</f>
        <v>0</v>
      </c>
      <c r="BI496" s="203">
        <f>IF(O496="nulová",K496,0)</f>
        <v>0</v>
      </c>
      <c r="BJ496" s="18" t="s">
        <v>83</v>
      </c>
      <c r="BK496" s="203">
        <f>ROUND(P496*H496,2)</f>
        <v>0</v>
      </c>
      <c r="BL496" s="18" t="s">
        <v>329</v>
      </c>
      <c r="BM496" s="202" t="s">
        <v>522</v>
      </c>
    </row>
    <row r="497" spans="1:47" s="2" customFormat="1" ht="19.5">
      <c r="A497" s="35"/>
      <c r="B497" s="36"/>
      <c r="C497" s="37"/>
      <c r="D497" s="204" t="s">
        <v>159</v>
      </c>
      <c r="E497" s="37"/>
      <c r="F497" s="205" t="s">
        <v>520</v>
      </c>
      <c r="G497" s="37"/>
      <c r="H497" s="37"/>
      <c r="I497" s="206"/>
      <c r="J497" s="206"/>
      <c r="K497" s="37"/>
      <c r="L497" s="37"/>
      <c r="M497" s="40"/>
      <c r="N497" s="207"/>
      <c r="O497" s="208"/>
      <c r="P497" s="72"/>
      <c r="Q497" s="72"/>
      <c r="R497" s="72"/>
      <c r="S497" s="72"/>
      <c r="T497" s="72"/>
      <c r="U497" s="72"/>
      <c r="V497" s="72"/>
      <c r="W497" s="72"/>
      <c r="X497" s="73"/>
      <c r="Y497" s="35"/>
      <c r="Z497" s="35"/>
      <c r="AA497" s="35"/>
      <c r="AB497" s="35"/>
      <c r="AC497" s="35"/>
      <c r="AD497" s="35"/>
      <c r="AE497" s="35"/>
      <c r="AT497" s="18" t="s">
        <v>159</v>
      </c>
      <c r="AU497" s="18" t="s">
        <v>85</v>
      </c>
    </row>
    <row r="498" spans="2:51" s="13" customFormat="1" ht="11.25">
      <c r="B498" s="209"/>
      <c r="C498" s="210"/>
      <c r="D498" s="204" t="s">
        <v>160</v>
      </c>
      <c r="E498" s="211" t="s">
        <v>1</v>
      </c>
      <c r="F498" s="212" t="s">
        <v>377</v>
      </c>
      <c r="G498" s="210"/>
      <c r="H498" s="211" t="s">
        <v>1</v>
      </c>
      <c r="I498" s="213"/>
      <c r="J498" s="213"/>
      <c r="K498" s="210"/>
      <c r="L498" s="210"/>
      <c r="M498" s="214"/>
      <c r="N498" s="215"/>
      <c r="O498" s="216"/>
      <c r="P498" s="216"/>
      <c r="Q498" s="216"/>
      <c r="R498" s="216"/>
      <c r="S498" s="216"/>
      <c r="T498" s="216"/>
      <c r="U498" s="216"/>
      <c r="V498" s="216"/>
      <c r="W498" s="216"/>
      <c r="X498" s="217"/>
      <c r="AT498" s="218" t="s">
        <v>160</v>
      </c>
      <c r="AU498" s="218" t="s">
        <v>85</v>
      </c>
      <c r="AV498" s="13" t="s">
        <v>83</v>
      </c>
      <c r="AW498" s="13" t="s">
        <v>5</v>
      </c>
      <c r="AX498" s="13" t="s">
        <v>75</v>
      </c>
      <c r="AY498" s="218" t="s">
        <v>149</v>
      </c>
    </row>
    <row r="499" spans="2:51" s="14" customFormat="1" ht="11.25">
      <c r="B499" s="219"/>
      <c r="C499" s="220"/>
      <c r="D499" s="204" t="s">
        <v>160</v>
      </c>
      <c r="E499" s="221" t="s">
        <v>1</v>
      </c>
      <c r="F499" s="222" t="s">
        <v>183</v>
      </c>
      <c r="G499" s="220"/>
      <c r="H499" s="223">
        <v>6</v>
      </c>
      <c r="I499" s="224"/>
      <c r="J499" s="224"/>
      <c r="K499" s="220"/>
      <c r="L499" s="220"/>
      <c r="M499" s="225"/>
      <c r="N499" s="226"/>
      <c r="O499" s="227"/>
      <c r="P499" s="227"/>
      <c r="Q499" s="227"/>
      <c r="R499" s="227"/>
      <c r="S499" s="227"/>
      <c r="T499" s="227"/>
      <c r="U499" s="227"/>
      <c r="V499" s="227"/>
      <c r="W499" s="227"/>
      <c r="X499" s="228"/>
      <c r="AT499" s="229" t="s">
        <v>160</v>
      </c>
      <c r="AU499" s="229" t="s">
        <v>85</v>
      </c>
      <c r="AV499" s="14" t="s">
        <v>85</v>
      </c>
      <c r="AW499" s="14" t="s">
        <v>5</v>
      </c>
      <c r="AX499" s="14" t="s">
        <v>75</v>
      </c>
      <c r="AY499" s="229" t="s">
        <v>149</v>
      </c>
    </row>
    <row r="500" spans="2:51" s="13" customFormat="1" ht="11.25">
      <c r="B500" s="209"/>
      <c r="C500" s="210"/>
      <c r="D500" s="204" t="s">
        <v>160</v>
      </c>
      <c r="E500" s="211" t="s">
        <v>1</v>
      </c>
      <c r="F500" s="212" t="s">
        <v>282</v>
      </c>
      <c r="G500" s="210"/>
      <c r="H500" s="211" t="s">
        <v>1</v>
      </c>
      <c r="I500" s="213"/>
      <c r="J500" s="213"/>
      <c r="K500" s="210"/>
      <c r="L500" s="210"/>
      <c r="M500" s="214"/>
      <c r="N500" s="215"/>
      <c r="O500" s="216"/>
      <c r="P500" s="216"/>
      <c r="Q500" s="216"/>
      <c r="R500" s="216"/>
      <c r="S500" s="216"/>
      <c r="T500" s="216"/>
      <c r="U500" s="216"/>
      <c r="V500" s="216"/>
      <c r="W500" s="216"/>
      <c r="X500" s="217"/>
      <c r="AT500" s="218" t="s">
        <v>160</v>
      </c>
      <c r="AU500" s="218" t="s">
        <v>85</v>
      </c>
      <c r="AV500" s="13" t="s">
        <v>83</v>
      </c>
      <c r="AW500" s="13" t="s">
        <v>5</v>
      </c>
      <c r="AX500" s="13" t="s">
        <v>75</v>
      </c>
      <c r="AY500" s="218" t="s">
        <v>149</v>
      </c>
    </row>
    <row r="501" spans="2:51" s="14" customFormat="1" ht="11.25">
      <c r="B501" s="219"/>
      <c r="C501" s="220"/>
      <c r="D501" s="204" t="s">
        <v>160</v>
      </c>
      <c r="E501" s="221" t="s">
        <v>1</v>
      </c>
      <c r="F501" s="222" t="s">
        <v>85</v>
      </c>
      <c r="G501" s="220"/>
      <c r="H501" s="223">
        <v>2</v>
      </c>
      <c r="I501" s="224"/>
      <c r="J501" s="224"/>
      <c r="K501" s="220"/>
      <c r="L501" s="220"/>
      <c r="M501" s="225"/>
      <c r="N501" s="226"/>
      <c r="O501" s="227"/>
      <c r="P501" s="227"/>
      <c r="Q501" s="227"/>
      <c r="R501" s="227"/>
      <c r="S501" s="227"/>
      <c r="T501" s="227"/>
      <c r="U501" s="227"/>
      <c r="V501" s="227"/>
      <c r="W501" s="227"/>
      <c r="X501" s="228"/>
      <c r="AT501" s="229" t="s">
        <v>160</v>
      </c>
      <c r="AU501" s="229" t="s">
        <v>85</v>
      </c>
      <c r="AV501" s="14" t="s">
        <v>85</v>
      </c>
      <c r="AW501" s="14" t="s">
        <v>5</v>
      </c>
      <c r="AX501" s="14" t="s">
        <v>75</v>
      </c>
      <c r="AY501" s="229" t="s">
        <v>149</v>
      </c>
    </row>
    <row r="502" spans="2:51" s="13" customFormat="1" ht="11.25">
      <c r="B502" s="209"/>
      <c r="C502" s="210"/>
      <c r="D502" s="204" t="s">
        <v>160</v>
      </c>
      <c r="E502" s="211" t="s">
        <v>1</v>
      </c>
      <c r="F502" s="212" t="s">
        <v>284</v>
      </c>
      <c r="G502" s="210"/>
      <c r="H502" s="211" t="s">
        <v>1</v>
      </c>
      <c r="I502" s="213"/>
      <c r="J502" s="213"/>
      <c r="K502" s="210"/>
      <c r="L502" s="210"/>
      <c r="M502" s="214"/>
      <c r="N502" s="215"/>
      <c r="O502" s="216"/>
      <c r="P502" s="216"/>
      <c r="Q502" s="216"/>
      <c r="R502" s="216"/>
      <c r="S502" s="216"/>
      <c r="T502" s="216"/>
      <c r="U502" s="216"/>
      <c r="V502" s="216"/>
      <c r="W502" s="216"/>
      <c r="X502" s="217"/>
      <c r="AT502" s="218" t="s">
        <v>160</v>
      </c>
      <c r="AU502" s="218" t="s">
        <v>85</v>
      </c>
      <c r="AV502" s="13" t="s">
        <v>83</v>
      </c>
      <c r="AW502" s="13" t="s">
        <v>5</v>
      </c>
      <c r="AX502" s="13" t="s">
        <v>75</v>
      </c>
      <c r="AY502" s="218" t="s">
        <v>149</v>
      </c>
    </row>
    <row r="503" spans="2:51" s="14" customFormat="1" ht="11.25">
      <c r="B503" s="219"/>
      <c r="C503" s="220"/>
      <c r="D503" s="204" t="s">
        <v>160</v>
      </c>
      <c r="E503" s="221" t="s">
        <v>1</v>
      </c>
      <c r="F503" s="222" t="s">
        <v>188</v>
      </c>
      <c r="G503" s="220"/>
      <c r="H503" s="223">
        <v>5</v>
      </c>
      <c r="I503" s="224"/>
      <c r="J503" s="224"/>
      <c r="K503" s="220"/>
      <c r="L503" s="220"/>
      <c r="M503" s="225"/>
      <c r="N503" s="226"/>
      <c r="O503" s="227"/>
      <c r="P503" s="227"/>
      <c r="Q503" s="227"/>
      <c r="R503" s="227"/>
      <c r="S503" s="227"/>
      <c r="T503" s="227"/>
      <c r="U503" s="227"/>
      <c r="V503" s="227"/>
      <c r="W503" s="227"/>
      <c r="X503" s="228"/>
      <c r="AT503" s="229" t="s">
        <v>160</v>
      </c>
      <c r="AU503" s="229" t="s">
        <v>85</v>
      </c>
      <c r="AV503" s="14" t="s">
        <v>85</v>
      </c>
      <c r="AW503" s="14" t="s">
        <v>5</v>
      </c>
      <c r="AX503" s="14" t="s">
        <v>75</v>
      </c>
      <c r="AY503" s="229" t="s">
        <v>149</v>
      </c>
    </row>
    <row r="504" spans="2:51" s="15" customFormat="1" ht="11.25">
      <c r="B504" s="230"/>
      <c r="C504" s="231"/>
      <c r="D504" s="204" t="s">
        <v>160</v>
      </c>
      <c r="E504" s="232" t="s">
        <v>1</v>
      </c>
      <c r="F504" s="233" t="s">
        <v>174</v>
      </c>
      <c r="G504" s="231"/>
      <c r="H504" s="234">
        <v>13</v>
      </c>
      <c r="I504" s="235"/>
      <c r="J504" s="235"/>
      <c r="K504" s="231"/>
      <c r="L504" s="231"/>
      <c r="M504" s="236"/>
      <c r="N504" s="237"/>
      <c r="O504" s="238"/>
      <c r="P504" s="238"/>
      <c r="Q504" s="238"/>
      <c r="R504" s="238"/>
      <c r="S504" s="238"/>
      <c r="T504" s="238"/>
      <c r="U504" s="238"/>
      <c r="V504" s="238"/>
      <c r="W504" s="238"/>
      <c r="X504" s="239"/>
      <c r="AT504" s="240" t="s">
        <v>160</v>
      </c>
      <c r="AU504" s="240" t="s">
        <v>85</v>
      </c>
      <c r="AV504" s="15" t="s">
        <v>157</v>
      </c>
      <c r="AW504" s="15" t="s">
        <v>5</v>
      </c>
      <c r="AX504" s="15" t="s">
        <v>83</v>
      </c>
      <c r="AY504" s="240" t="s">
        <v>149</v>
      </c>
    </row>
    <row r="505" spans="1:65" s="2" customFormat="1" ht="24.2" customHeight="1">
      <c r="A505" s="35"/>
      <c r="B505" s="36"/>
      <c r="C505" s="190" t="s">
        <v>523</v>
      </c>
      <c r="D505" s="190" t="s">
        <v>152</v>
      </c>
      <c r="E505" s="191" t="s">
        <v>524</v>
      </c>
      <c r="F505" s="192" t="s">
        <v>525</v>
      </c>
      <c r="G505" s="193" t="s">
        <v>521</v>
      </c>
      <c r="H505" s="194">
        <v>2</v>
      </c>
      <c r="I505" s="195"/>
      <c r="J505" s="195"/>
      <c r="K505" s="196">
        <f>ROUND(P505*H505,2)</f>
        <v>0</v>
      </c>
      <c r="L505" s="192" t="s">
        <v>156</v>
      </c>
      <c r="M505" s="40"/>
      <c r="N505" s="197" t="s">
        <v>1</v>
      </c>
      <c r="O505" s="198" t="s">
        <v>38</v>
      </c>
      <c r="P505" s="199">
        <f>I505+J505</f>
        <v>0</v>
      </c>
      <c r="Q505" s="199">
        <f>ROUND(I505*H505,2)</f>
        <v>0</v>
      </c>
      <c r="R505" s="199">
        <f>ROUND(J505*H505,2)</f>
        <v>0</v>
      </c>
      <c r="S505" s="72"/>
      <c r="T505" s="200">
        <f>S505*H505</f>
        <v>0</v>
      </c>
      <c r="U505" s="200">
        <v>0</v>
      </c>
      <c r="V505" s="200">
        <f>U505*H505</f>
        <v>0</v>
      </c>
      <c r="W505" s="200">
        <v>0</v>
      </c>
      <c r="X505" s="201">
        <f>W505*H505</f>
        <v>0</v>
      </c>
      <c r="Y505" s="35"/>
      <c r="Z505" s="35"/>
      <c r="AA505" s="35"/>
      <c r="AB505" s="35"/>
      <c r="AC505" s="35"/>
      <c r="AD505" s="35"/>
      <c r="AE505" s="35"/>
      <c r="AR505" s="202" t="s">
        <v>329</v>
      </c>
      <c r="AT505" s="202" t="s">
        <v>152</v>
      </c>
      <c r="AU505" s="202" t="s">
        <v>85</v>
      </c>
      <c r="AY505" s="18" t="s">
        <v>149</v>
      </c>
      <c r="BE505" s="203">
        <f>IF(O505="základní",K505,0)</f>
        <v>0</v>
      </c>
      <c r="BF505" s="203">
        <f>IF(O505="snížená",K505,0)</f>
        <v>0</v>
      </c>
      <c r="BG505" s="203">
        <f>IF(O505="zákl. přenesená",K505,0)</f>
        <v>0</v>
      </c>
      <c r="BH505" s="203">
        <f>IF(O505="sníž. přenesená",K505,0)</f>
        <v>0</v>
      </c>
      <c r="BI505" s="203">
        <f>IF(O505="nulová",K505,0)</f>
        <v>0</v>
      </c>
      <c r="BJ505" s="18" t="s">
        <v>83</v>
      </c>
      <c r="BK505" s="203">
        <f>ROUND(P505*H505,2)</f>
        <v>0</v>
      </c>
      <c r="BL505" s="18" t="s">
        <v>329</v>
      </c>
      <c r="BM505" s="202" t="s">
        <v>526</v>
      </c>
    </row>
    <row r="506" spans="1:47" s="2" customFormat="1" ht="11.25">
      <c r="A506" s="35"/>
      <c r="B506" s="36"/>
      <c r="C506" s="37"/>
      <c r="D506" s="204" t="s">
        <v>159</v>
      </c>
      <c r="E506" s="37"/>
      <c r="F506" s="205" t="s">
        <v>525</v>
      </c>
      <c r="G506" s="37"/>
      <c r="H506" s="37"/>
      <c r="I506" s="206"/>
      <c r="J506" s="206"/>
      <c r="K506" s="37"/>
      <c r="L506" s="37"/>
      <c r="M506" s="40"/>
      <c r="N506" s="207"/>
      <c r="O506" s="208"/>
      <c r="P506" s="72"/>
      <c r="Q506" s="72"/>
      <c r="R506" s="72"/>
      <c r="S506" s="72"/>
      <c r="T506" s="72"/>
      <c r="U506" s="72"/>
      <c r="V506" s="72"/>
      <c r="W506" s="72"/>
      <c r="X506" s="73"/>
      <c r="Y506" s="35"/>
      <c r="Z506" s="35"/>
      <c r="AA506" s="35"/>
      <c r="AB506" s="35"/>
      <c r="AC506" s="35"/>
      <c r="AD506" s="35"/>
      <c r="AE506" s="35"/>
      <c r="AT506" s="18" t="s">
        <v>159</v>
      </c>
      <c r="AU506" s="18" t="s">
        <v>85</v>
      </c>
    </row>
    <row r="507" spans="2:51" s="13" customFormat="1" ht="11.25">
      <c r="B507" s="209"/>
      <c r="C507" s="210"/>
      <c r="D507" s="204" t="s">
        <v>160</v>
      </c>
      <c r="E507" s="211" t="s">
        <v>1</v>
      </c>
      <c r="F507" s="212" t="s">
        <v>282</v>
      </c>
      <c r="G507" s="210"/>
      <c r="H507" s="211" t="s">
        <v>1</v>
      </c>
      <c r="I507" s="213"/>
      <c r="J507" s="213"/>
      <c r="K507" s="210"/>
      <c r="L507" s="210"/>
      <c r="M507" s="214"/>
      <c r="N507" s="215"/>
      <c r="O507" s="216"/>
      <c r="P507" s="216"/>
      <c r="Q507" s="216"/>
      <c r="R507" s="216"/>
      <c r="S507" s="216"/>
      <c r="T507" s="216"/>
      <c r="U507" s="216"/>
      <c r="V507" s="216"/>
      <c r="W507" s="216"/>
      <c r="X507" s="217"/>
      <c r="AT507" s="218" t="s">
        <v>160</v>
      </c>
      <c r="AU507" s="218" t="s">
        <v>85</v>
      </c>
      <c r="AV507" s="13" t="s">
        <v>83</v>
      </c>
      <c r="AW507" s="13" t="s">
        <v>5</v>
      </c>
      <c r="AX507" s="13" t="s">
        <v>75</v>
      </c>
      <c r="AY507" s="218" t="s">
        <v>149</v>
      </c>
    </row>
    <row r="508" spans="2:51" s="14" customFormat="1" ht="11.25">
      <c r="B508" s="219"/>
      <c r="C508" s="220"/>
      <c r="D508" s="204" t="s">
        <v>160</v>
      </c>
      <c r="E508" s="221" t="s">
        <v>1</v>
      </c>
      <c r="F508" s="222" t="s">
        <v>83</v>
      </c>
      <c r="G508" s="220"/>
      <c r="H508" s="223">
        <v>1</v>
      </c>
      <c r="I508" s="224"/>
      <c r="J508" s="224"/>
      <c r="K508" s="220"/>
      <c r="L508" s="220"/>
      <c r="M508" s="225"/>
      <c r="N508" s="226"/>
      <c r="O508" s="227"/>
      <c r="P508" s="227"/>
      <c r="Q508" s="227"/>
      <c r="R508" s="227"/>
      <c r="S508" s="227"/>
      <c r="T508" s="227"/>
      <c r="U508" s="227"/>
      <c r="V508" s="227"/>
      <c r="W508" s="227"/>
      <c r="X508" s="228"/>
      <c r="AT508" s="229" t="s">
        <v>160</v>
      </c>
      <c r="AU508" s="229" t="s">
        <v>85</v>
      </c>
      <c r="AV508" s="14" t="s">
        <v>85</v>
      </c>
      <c r="AW508" s="14" t="s">
        <v>5</v>
      </c>
      <c r="AX508" s="14" t="s">
        <v>75</v>
      </c>
      <c r="AY508" s="229" t="s">
        <v>149</v>
      </c>
    </row>
    <row r="509" spans="2:51" s="13" customFormat="1" ht="11.25">
      <c r="B509" s="209"/>
      <c r="C509" s="210"/>
      <c r="D509" s="204" t="s">
        <v>160</v>
      </c>
      <c r="E509" s="211" t="s">
        <v>1</v>
      </c>
      <c r="F509" s="212" t="s">
        <v>284</v>
      </c>
      <c r="G509" s="210"/>
      <c r="H509" s="211" t="s">
        <v>1</v>
      </c>
      <c r="I509" s="213"/>
      <c r="J509" s="213"/>
      <c r="K509" s="210"/>
      <c r="L509" s="210"/>
      <c r="M509" s="214"/>
      <c r="N509" s="215"/>
      <c r="O509" s="216"/>
      <c r="P509" s="216"/>
      <c r="Q509" s="216"/>
      <c r="R509" s="216"/>
      <c r="S509" s="216"/>
      <c r="T509" s="216"/>
      <c r="U509" s="216"/>
      <c r="V509" s="216"/>
      <c r="W509" s="216"/>
      <c r="X509" s="217"/>
      <c r="AT509" s="218" t="s">
        <v>160</v>
      </c>
      <c r="AU509" s="218" t="s">
        <v>85</v>
      </c>
      <c r="AV509" s="13" t="s">
        <v>83</v>
      </c>
      <c r="AW509" s="13" t="s">
        <v>5</v>
      </c>
      <c r="AX509" s="13" t="s">
        <v>75</v>
      </c>
      <c r="AY509" s="218" t="s">
        <v>149</v>
      </c>
    </row>
    <row r="510" spans="2:51" s="14" customFormat="1" ht="11.25">
      <c r="B510" s="219"/>
      <c r="C510" s="220"/>
      <c r="D510" s="204" t="s">
        <v>160</v>
      </c>
      <c r="E510" s="221" t="s">
        <v>1</v>
      </c>
      <c r="F510" s="222" t="s">
        <v>83</v>
      </c>
      <c r="G510" s="220"/>
      <c r="H510" s="223">
        <v>1</v>
      </c>
      <c r="I510" s="224"/>
      <c r="J510" s="224"/>
      <c r="K510" s="220"/>
      <c r="L510" s="220"/>
      <c r="M510" s="225"/>
      <c r="N510" s="226"/>
      <c r="O510" s="227"/>
      <c r="P510" s="227"/>
      <c r="Q510" s="227"/>
      <c r="R510" s="227"/>
      <c r="S510" s="227"/>
      <c r="T510" s="227"/>
      <c r="U510" s="227"/>
      <c r="V510" s="227"/>
      <c r="W510" s="227"/>
      <c r="X510" s="228"/>
      <c r="AT510" s="229" t="s">
        <v>160</v>
      </c>
      <c r="AU510" s="229" t="s">
        <v>85</v>
      </c>
      <c r="AV510" s="14" t="s">
        <v>85</v>
      </c>
      <c r="AW510" s="14" t="s">
        <v>5</v>
      </c>
      <c r="AX510" s="14" t="s">
        <v>75</v>
      </c>
      <c r="AY510" s="229" t="s">
        <v>149</v>
      </c>
    </row>
    <row r="511" spans="2:51" s="15" customFormat="1" ht="11.25">
      <c r="B511" s="230"/>
      <c r="C511" s="231"/>
      <c r="D511" s="204" t="s">
        <v>160</v>
      </c>
      <c r="E511" s="232" t="s">
        <v>1</v>
      </c>
      <c r="F511" s="233" t="s">
        <v>174</v>
      </c>
      <c r="G511" s="231"/>
      <c r="H511" s="234">
        <v>2</v>
      </c>
      <c r="I511" s="235"/>
      <c r="J511" s="235"/>
      <c r="K511" s="231"/>
      <c r="L511" s="231"/>
      <c r="M511" s="236"/>
      <c r="N511" s="237"/>
      <c r="O511" s="238"/>
      <c r="P511" s="238"/>
      <c r="Q511" s="238"/>
      <c r="R511" s="238"/>
      <c r="S511" s="238"/>
      <c r="T511" s="238"/>
      <c r="U511" s="238"/>
      <c r="V511" s="238"/>
      <c r="W511" s="238"/>
      <c r="X511" s="239"/>
      <c r="AT511" s="240" t="s">
        <v>160</v>
      </c>
      <c r="AU511" s="240" t="s">
        <v>85</v>
      </c>
      <c r="AV511" s="15" t="s">
        <v>157</v>
      </c>
      <c r="AW511" s="15" t="s">
        <v>5</v>
      </c>
      <c r="AX511" s="15" t="s">
        <v>83</v>
      </c>
      <c r="AY511" s="240" t="s">
        <v>149</v>
      </c>
    </row>
    <row r="512" spans="1:65" s="2" customFormat="1" ht="24">
      <c r="A512" s="35"/>
      <c r="B512" s="36"/>
      <c r="C512" s="190" t="s">
        <v>527</v>
      </c>
      <c r="D512" s="190" t="s">
        <v>152</v>
      </c>
      <c r="E512" s="191" t="s">
        <v>528</v>
      </c>
      <c r="F512" s="192" t="s">
        <v>529</v>
      </c>
      <c r="G512" s="193" t="s">
        <v>521</v>
      </c>
      <c r="H512" s="194">
        <v>15</v>
      </c>
      <c r="I512" s="195"/>
      <c r="J512" s="195"/>
      <c r="K512" s="196">
        <f>ROUND(P512*H512,2)</f>
        <v>0</v>
      </c>
      <c r="L512" s="192" t="s">
        <v>156</v>
      </c>
      <c r="M512" s="40"/>
      <c r="N512" s="197" t="s">
        <v>1</v>
      </c>
      <c r="O512" s="198" t="s">
        <v>38</v>
      </c>
      <c r="P512" s="199">
        <f>I512+J512</f>
        <v>0</v>
      </c>
      <c r="Q512" s="199">
        <f>ROUND(I512*H512,2)</f>
        <v>0</v>
      </c>
      <c r="R512" s="199">
        <f>ROUND(J512*H512,2)</f>
        <v>0</v>
      </c>
      <c r="S512" s="72"/>
      <c r="T512" s="200">
        <f>S512*H512</f>
        <v>0</v>
      </c>
      <c r="U512" s="200">
        <v>0</v>
      </c>
      <c r="V512" s="200">
        <f>U512*H512</f>
        <v>0</v>
      </c>
      <c r="W512" s="200">
        <v>0</v>
      </c>
      <c r="X512" s="201">
        <f>W512*H512</f>
        <v>0</v>
      </c>
      <c r="Y512" s="35"/>
      <c r="Z512" s="35"/>
      <c r="AA512" s="35"/>
      <c r="AB512" s="35"/>
      <c r="AC512" s="35"/>
      <c r="AD512" s="35"/>
      <c r="AE512" s="35"/>
      <c r="AR512" s="202" t="s">
        <v>329</v>
      </c>
      <c r="AT512" s="202" t="s">
        <v>152</v>
      </c>
      <c r="AU512" s="202" t="s">
        <v>85</v>
      </c>
      <c r="AY512" s="18" t="s">
        <v>149</v>
      </c>
      <c r="BE512" s="203">
        <f>IF(O512="základní",K512,0)</f>
        <v>0</v>
      </c>
      <c r="BF512" s="203">
        <f>IF(O512="snížená",K512,0)</f>
        <v>0</v>
      </c>
      <c r="BG512" s="203">
        <f>IF(O512="zákl. přenesená",K512,0)</f>
        <v>0</v>
      </c>
      <c r="BH512" s="203">
        <f>IF(O512="sníž. přenesená",K512,0)</f>
        <v>0</v>
      </c>
      <c r="BI512" s="203">
        <f>IF(O512="nulová",K512,0)</f>
        <v>0</v>
      </c>
      <c r="BJ512" s="18" t="s">
        <v>83</v>
      </c>
      <c r="BK512" s="203">
        <f>ROUND(P512*H512,2)</f>
        <v>0</v>
      </c>
      <c r="BL512" s="18" t="s">
        <v>329</v>
      </c>
      <c r="BM512" s="202" t="s">
        <v>530</v>
      </c>
    </row>
    <row r="513" spans="1:47" s="2" customFormat="1" ht="11.25">
      <c r="A513" s="35"/>
      <c r="B513" s="36"/>
      <c r="C513" s="37"/>
      <c r="D513" s="204" t="s">
        <v>159</v>
      </c>
      <c r="E513" s="37"/>
      <c r="F513" s="205" t="s">
        <v>529</v>
      </c>
      <c r="G513" s="37"/>
      <c r="H513" s="37"/>
      <c r="I513" s="206"/>
      <c r="J513" s="206"/>
      <c r="K513" s="37"/>
      <c r="L513" s="37"/>
      <c r="M513" s="40"/>
      <c r="N513" s="207"/>
      <c r="O513" s="208"/>
      <c r="P513" s="72"/>
      <c r="Q513" s="72"/>
      <c r="R513" s="72"/>
      <c r="S513" s="72"/>
      <c r="T513" s="72"/>
      <c r="U513" s="72"/>
      <c r="V513" s="72"/>
      <c r="W513" s="72"/>
      <c r="X513" s="73"/>
      <c r="Y513" s="35"/>
      <c r="Z513" s="35"/>
      <c r="AA513" s="35"/>
      <c r="AB513" s="35"/>
      <c r="AC513" s="35"/>
      <c r="AD513" s="35"/>
      <c r="AE513" s="35"/>
      <c r="AT513" s="18" t="s">
        <v>159</v>
      </c>
      <c r="AU513" s="18" t="s">
        <v>85</v>
      </c>
    </row>
    <row r="514" spans="2:51" s="13" customFormat="1" ht="11.25">
      <c r="B514" s="209"/>
      <c r="C514" s="210"/>
      <c r="D514" s="204" t="s">
        <v>160</v>
      </c>
      <c r="E514" s="211" t="s">
        <v>1</v>
      </c>
      <c r="F514" s="212" t="s">
        <v>377</v>
      </c>
      <c r="G514" s="210"/>
      <c r="H514" s="211" t="s">
        <v>1</v>
      </c>
      <c r="I514" s="213"/>
      <c r="J514" s="213"/>
      <c r="K514" s="210"/>
      <c r="L514" s="210"/>
      <c r="M514" s="214"/>
      <c r="N514" s="215"/>
      <c r="O514" s="216"/>
      <c r="P514" s="216"/>
      <c r="Q514" s="216"/>
      <c r="R514" s="216"/>
      <c r="S514" s="216"/>
      <c r="T514" s="216"/>
      <c r="U514" s="216"/>
      <c r="V514" s="216"/>
      <c r="W514" s="216"/>
      <c r="X514" s="217"/>
      <c r="AT514" s="218" t="s">
        <v>160</v>
      </c>
      <c r="AU514" s="218" t="s">
        <v>85</v>
      </c>
      <c r="AV514" s="13" t="s">
        <v>83</v>
      </c>
      <c r="AW514" s="13" t="s">
        <v>5</v>
      </c>
      <c r="AX514" s="13" t="s">
        <v>75</v>
      </c>
      <c r="AY514" s="218" t="s">
        <v>149</v>
      </c>
    </row>
    <row r="515" spans="2:51" s="14" customFormat="1" ht="11.25">
      <c r="B515" s="219"/>
      <c r="C515" s="220"/>
      <c r="D515" s="204" t="s">
        <v>160</v>
      </c>
      <c r="E515" s="221" t="s">
        <v>1</v>
      </c>
      <c r="F515" s="222" t="s">
        <v>236</v>
      </c>
      <c r="G515" s="220"/>
      <c r="H515" s="223">
        <v>7</v>
      </c>
      <c r="I515" s="224"/>
      <c r="J515" s="224"/>
      <c r="K515" s="220"/>
      <c r="L515" s="220"/>
      <c r="M515" s="225"/>
      <c r="N515" s="226"/>
      <c r="O515" s="227"/>
      <c r="P515" s="227"/>
      <c r="Q515" s="227"/>
      <c r="R515" s="227"/>
      <c r="S515" s="227"/>
      <c r="T515" s="227"/>
      <c r="U515" s="227"/>
      <c r="V515" s="227"/>
      <c r="W515" s="227"/>
      <c r="X515" s="228"/>
      <c r="AT515" s="229" t="s">
        <v>160</v>
      </c>
      <c r="AU515" s="229" t="s">
        <v>85</v>
      </c>
      <c r="AV515" s="14" t="s">
        <v>85</v>
      </c>
      <c r="AW515" s="14" t="s">
        <v>5</v>
      </c>
      <c r="AX515" s="14" t="s">
        <v>75</v>
      </c>
      <c r="AY515" s="229" t="s">
        <v>149</v>
      </c>
    </row>
    <row r="516" spans="2:51" s="13" customFormat="1" ht="11.25">
      <c r="B516" s="209"/>
      <c r="C516" s="210"/>
      <c r="D516" s="204" t="s">
        <v>160</v>
      </c>
      <c r="E516" s="211" t="s">
        <v>1</v>
      </c>
      <c r="F516" s="212" t="s">
        <v>282</v>
      </c>
      <c r="G516" s="210"/>
      <c r="H516" s="211" t="s">
        <v>1</v>
      </c>
      <c r="I516" s="213"/>
      <c r="J516" s="213"/>
      <c r="K516" s="210"/>
      <c r="L516" s="210"/>
      <c r="M516" s="214"/>
      <c r="N516" s="215"/>
      <c r="O516" s="216"/>
      <c r="P516" s="216"/>
      <c r="Q516" s="216"/>
      <c r="R516" s="216"/>
      <c r="S516" s="216"/>
      <c r="T516" s="216"/>
      <c r="U516" s="216"/>
      <c r="V516" s="216"/>
      <c r="W516" s="216"/>
      <c r="X516" s="217"/>
      <c r="AT516" s="218" t="s">
        <v>160</v>
      </c>
      <c r="AU516" s="218" t="s">
        <v>85</v>
      </c>
      <c r="AV516" s="13" t="s">
        <v>83</v>
      </c>
      <c r="AW516" s="13" t="s">
        <v>5</v>
      </c>
      <c r="AX516" s="13" t="s">
        <v>75</v>
      </c>
      <c r="AY516" s="218" t="s">
        <v>149</v>
      </c>
    </row>
    <row r="517" spans="2:51" s="14" customFormat="1" ht="11.25">
      <c r="B517" s="219"/>
      <c r="C517" s="220"/>
      <c r="D517" s="204" t="s">
        <v>160</v>
      </c>
      <c r="E517" s="221" t="s">
        <v>1</v>
      </c>
      <c r="F517" s="222" t="s">
        <v>150</v>
      </c>
      <c r="G517" s="220"/>
      <c r="H517" s="223">
        <v>3</v>
      </c>
      <c r="I517" s="224"/>
      <c r="J517" s="224"/>
      <c r="K517" s="220"/>
      <c r="L517" s="220"/>
      <c r="M517" s="225"/>
      <c r="N517" s="226"/>
      <c r="O517" s="227"/>
      <c r="P517" s="227"/>
      <c r="Q517" s="227"/>
      <c r="R517" s="227"/>
      <c r="S517" s="227"/>
      <c r="T517" s="227"/>
      <c r="U517" s="227"/>
      <c r="V517" s="227"/>
      <c r="W517" s="227"/>
      <c r="X517" s="228"/>
      <c r="AT517" s="229" t="s">
        <v>160</v>
      </c>
      <c r="AU517" s="229" t="s">
        <v>85</v>
      </c>
      <c r="AV517" s="14" t="s">
        <v>85</v>
      </c>
      <c r="AW517" s="14" t="s">
        <v>5</v>
      </c>
      <c r="AX517" s="14" t="s">
        <v>75</v>
      </c>
      <c r="AY517" s="229" t="s">
        <v>149</v>
      </c>
    </row>
    <row r="518" spans="2:51" s="13" customFormat="1" ht="11.25">
      <c r="B518" s="209"/>
      <c r="C518" s="210"/>
      <c r="D518" s="204" t="s">
        <v>160</v>
      </c>
      <c r="E518" s="211" t="s">
        <v>1</v>
      </c>
      <c r="F518" s="212" t="s">
        <v>284</v>
      </c>
      <c r="G518" s="210"/>
      <c r="H518" s="211" t="s">
        <v>1</v>
      </c>
      <c r="I518" s="213"/>
      <c r="J518" s="213"/>
      <c r="K518" s="210"/>
      <c r="L518" s="210"/>
      <c r="M518" s="214"/>
      <c r="N518" s="215"/>
      <c r="O518" s="216"/>
      <c r="P518" s="216"/>
      <c r="Q518" s="216"/>
      <c r="R518" s="216"/>
      <c r="S518" s="216"/>
      <c r="T518" s="216"/>
      <c r="U518" s="216"/>
      <c r="V518" s="216"/>
      <c r="W518" s="216"/>
      <c r="X518" s="217"/>
      <c r="AT518" s="218" t="s">
        <v>160</v>
      </c>
      <c r="AU518" s="218" t="s">
        <v>85</v>
      </c>
      <c r="AV518" s="13" t="s">
        <v>83</v>
      </c>
      <c r="AW518" s="13" t="s">
        <v>5</v>
      </c>
      <c r="AX518" s="13" t="s">
        <v>75</v>
      </c>
      <c r="AY518" s="218" t="s">
        <v>149</v>
      </c>
    </row>
    <row r="519" spans="2:51" s="14" customFormat="1" ht="11.25">
      <c r="B519" s="219"/>
      <c r="C519" s="220"/>
      <c r="D519" s="204" t="s">
        <v>160</v>
      </c>
      <c r="E519" s="221" t="s">
        <v>1</v>
      </c>
      <c r="F519" s="222" t="s">
        <v>188</v>
      </c>
      <c r="G519" s="220"/>
      <c r="H519" s="223">
        <v>5</v>
      </c>
      <c r="I519" s="224"/>
      <c r="J519" s="224"/>
      <c r="K519" s="220"/>
      <c r="L519" s="220"/>
      <c r="M519" s="225"/>
      <c r="N519" s="226"/>
      <c r="O519" s="227"/>
      <c r="P519" s="227"/>
      <c r="Q519" s="227"/>
      <c r="R519" s="227"/>
      <c r="S519" s="227"/>
      <c r="T519" s="227"/>
      <c r="U519" s="227"/>
      <c r="V519" s="227"/>
      <c r="W519" s="227"/>
      <c r="X519" s="228"/>
      <c r="AT519" s="229" t="s">
        <v>160</v>
      </c>
      <c r="AU519" s="229" t="s">
        <v>85</v>
      </c>
      <c r="AV519" s="14" t="s">
        <v>85</v>
      </c>
      <c r="AW519" s="14" t="s">
        <v>5</v>
      </c>
      <c r="AX519" s="14" t="s">
        <v>75</v>
      </c>
      <c r="AY519" s="229" t="s">
        <v>149</v>
      </c>
    </row>
    <row r="520" spans="2:51" s="15" customFormat="1" ht="11.25">
      <c r="B520" s="230"/>
      <c r="C520" s="231"/>
      <c r="D520" s="204" t="s">
        <v>160</v>
      </c>
      <c r="E520" s="232" t="s">
        <v>1</v>
      </c>
      <c r="F520" s="233" t="s">
        <v>174</v>
      </c>
      <c r="G520" s="231"/>
      <c r="H520" s="234">
        <v>15</v>
      </c>
      <c r="I520" s="235"/>
      <c r="J520" s="235"/>
      <c r="K520" s="231"/>
      <c r="L520" s="231"/>
      <c r="M520" s="236"/>
      <c r="N520" s="237"/>
      <c r="O520" s="238"/>
      <c r="P520" s="238"/>
      <c r="Q520" s="238"/>
      <c r="R520" s="238"/>
      <c r="S520" s="238"/>
      <c r="T520" s="238"/>
      <c r="U520" s="238"/>
      <c r="V520" s="238"/>
      <c r="W520" s="238"/>
      <c r="X520" s="239"/>
      <c r="AT520" s="240" t="s">
        <v>160</v>
      </c>
      <c r="AU520" s="240" t="s">
        <v>85</v>
      </c>
      <c r="AV520" s="15" t="s">
        <v>157</v>
      </c>
      <c r="AW520" s="15" t="s">
        <v>5</v>
      </c>
      <c r="AX520" s="15" t="s">
        <v>83</v>
      </c>
      <c r="AY520" s="240" t="s">
        <v>149</v>
      </c>
    </row>
    <row r="521" spans="2:63" s="12" customFormat="1" ht="22.9" customHeight="1">
      <c r="B521" s="173"/>
      <c r="C521" s="174"/>
      <c r="D521" s="175" t="s">
        <v>74</v>
      </c>
      <c r="E521" s="188" t="s">
        <v>531</v>
      </c>
      <c r="F521" s="188" t="s">
        <v>532</v>
      </c>
      <c r="G521" s="174"/>
      <c r="H521" s="174"/>
      <c r="I521" s="177"/>
      <c r="J521" s="177"/>
      <c r="K521" s="189">
        <f>BK521</f>
        <v>0</v>
      </c>
      <c r="L521" s="174"/>
      <c r="M521" s="179"/>
      <c r="N521" s="180"/>
      <c r="O521" s="181"/>
      <c r="P521" s="181"/>
      <c r="Q521" s="182">
        <f>SUM(Q522:Q564)</f>
        <v>0</v>
      </c>
      <c r="R521" s="182">
        <f>SUM(R522:R564)</f>
        <v>0</v>
      </c>
      <c r="S521" s="181"/>
      <c r="T521" s="183">
        <f>SUM(T522:T564)</f>
        <v>0</v>
      </c>
      <c r="U521" s="181"/>
      <c r="V521" s="183">
        <f>SUM(V522:V564)</f>
        <v>0</v>
      </c>
      <c r="W521" s="181"/>
      <c r="X521" s="184">
        <f>SUM(X522:X564)</f>
        <v>0</v>
      </c>
      <c r="AR521" s="185" t="s">
        <v>85</v>
      </c>
      <c r="AT521" s="186" t="s">
        <v>74</v>
      </c>
      <c r="AU521" s="186" t="s">
        <v>83</v>
      </c>
      <c r="AY521" s="185" t="s">
        <v>149</v>
      </c>
      <c r="BK521" s="187">
        <f>SUM(BK522:BK564)</f>
        <v>0</v>
      </c>
    </row>
    <row r="522" spans="1:65" s="2" customFormat="1" ht="16.5" customHeight="1">
      <c r="A522" s="35"/>
      <c r="B522" s="36"/>
      <c r="C522" s="190" t="s">
        <v>533</v>
      </c>
      <c r="D522" s="190" t="s">
        <v>152</v>
      </c>
      <c r="E522" s="191" t="s">
        <v>534</v>
      </c>
      <c r="F522" s="192" t="s">
        <v>535</v>
      </c>
      <c r="G522" s="193" t="s">
        <v>155</v>
      </c>
      <c r="H522" s="194">
        <v>2.454</v>
      </c>
      <c r="I522" s="195"/>
      <c r="J522" s="195"/>
      <c r="K522" s="196">
        <f>ROUND(P522*H522,2)</f>
        <v>0</v>
      </c>
      <c r="L522" s="192" t="s">
        <v>1</v>
      </c>
      <c r="M522" s="40"/>
      <c r="N522" s="197" t="s">
        <v>1</v>
      </c>
      <c r="O522" s="198" t="s">
        <v>38</v>
      </c>
      <c r="P522" s="199">
        <f>I522+J522</f>
        <v>0</v>
      </c>
      <c r="Q522" s="199">
        <f>ROUND(I522*H522,2)</f>
        <v>0</v>
      </c>
      <c r="R522" s="199">
        <f>ROUND(J522*H522,2)</f>
        <v>0</v>
      </c>
      <c r="S522" s="72"/>
      <c r="T522" s="200">
        <f>S522*H522</f>
        <v>0</v>
      </c>
      <c r="U522" s="200">
        <v>0</v>
      </c>
      <c r="V522" s="200">
        <f>U522*H522</f>
        <v>0</v>
      </c>
      <c r="W522" s="200">
        <v>0</v>
      </c>
      <c r="X522" s="201">
        <f>W522*H522</f>
        <v>0</v>
      </c>
      <c r="Y522" s="35"/>
      <c r="Z522" s="35"/>
      <c r="AA522" s="35"/>
      <c r="AB522" s="35"/>
      <c r="AC522" s="35"/>
      <c r="AD522" s="35"/>
      <c r="AE522" s="35"/>
      <c r="AR522" s="202" t="s">
        <v>329</v>
      </c>
      <c r="AT522" s="202" t="s">
        <v>152</v>
      </c>
      <c r="AU522" s="202" t="s">
        <v>85</v>
      </c>
      <c r="AY522" s="18" t="s">
        <v>149</v>
      </c>
      <c r="BE522" s="203">
        <f>IF(O522="základní",K522,0)</f>
        <v>0</v>
      </c>
      <c r="BF522" s="203">
        <f>IF(O522="snížená",K522,0)</f>
        <v>0</v>
      </c>
      <c r="BG522" s="203">
        <f>IF(O522="zákl. přenesená",K522,0)</f>
        <v>0</v>
      </c>
      <c r="BH522" s="203">
        <f>IF(O522="sníž. přenesená",K522,0)</f>
        <v>0</v>
      </c>
      <c r="BI522" s="203">
        <f>IF(O522="nulová",K522,0)</f>
        <v>0</v>
      </c>
      <c r="BJ522" s="18" t="s">
        <v>83</v>
      </c>
      <c r="BK522" s="203">
        <f>ROUND(P522*H522,2)</f>
        <v>0</v>
      </c>
      <c r="BL522" s="18" t="s">
        <v>329</v>
      </c>
      <c r="BM522" s="202" t="s">
        <v>536</v>
      </c>
    </row>
    <row r="523" spans="1:47" s="2" customFormat="1" ht="11.25">
      <c r="A523" s="35"/>
      <c r="B523" s="36"/>
      <c r="C523" s="37"/>
      <c r="D523" s="204" t="s">
        <v>159</v>
      </c>
      <c r="E523" s="37"/>
      <c r="F523" s="205" t="s">
        <v>535</v>
      </c>
      <c r="G523" s="37"/>
      <c r="H523" s="37"/>
      <c r="I523" s="206"/>
      <c r="J523" s="206"/>
      <c r="K523" s="37"/>
      <c r="L523" s="37"/>
      <c r="M523" s="40"/>
      <c r="N523" s="207"/>
      <c r="O523" s="208"/>
      <c r="P523" s="72"/>
      <c r="Q523" s="72"/>
      <c r="R523" s="72"/>
      <c r="S523" s="72"/>
      <c r="T523" s="72"/>
      <c r="U523" s="72"/>
      <c r="V523" s="72"/>
      <c r="W523" s="72"/>
      <c r="X523" s="73"/>
      <c r="Y523" s="35"/>
      <c r="Z523" s="35"/>
      <c r="AA523" s="35"/>
      <c r="AB523" s="35"/>
      <c r="AC523" s="35"/>
      <c r="AD523" s="35"/>
      <c r="AE523" s="35"/>
      <c r="AT523" s="18" t="s">
        <v>159</v>
      </c>
      <c r="AU523" s="18" t="s">
        <v>85</v>
      </c>
    </row>
    <row r="524" spans="2:51" s="13" customFormat="1" ht="11.25">
      <c r="B524" s="209"/>
      <c r="C524" s="210"/>
      <c r="D524" s="204" t="s">
        <v>160</v>
      </c>
      <c r="E524" s="211" t="s">
        <v>1</v>
      </c>
      <c r="F524" s="212" t="s">
        <v>537</v>
      </c>
      <c r="G524" s="210"/>
      <c r="H524" s="211" t="s">
        <v>1</v>
      </c>
      <c r="I524" s="213"/>
      <c r="J524" s="213"/>
      <c r="K524" s="210"/>
      <c r="L524" s="210"/>
      <c r="M524" s="214"/>
      <c r="N524" s="215"/>
      <c r="O524" s="216"/>
      <c r="P524" s="216"/>
      <c r="Q524" s="216"/>
      <c r="R524" s="216"/>
      <c r="S524" s="216"/>
      <c r="T524" s="216"/>
      <c r="U524" s="216"/>
      <c r="V524" s="216"/>
      <c r="W524" s="216"/>
      <c r="X524" s="217"/>
      <c r="AT524" s="218" t="s">
        <v>160</v>
      </c>
      <c r="AU524" s="218" t="s">
        <v>85</v>
      </c>
      <c r="AV524" s="13" t="s">
        <v>83</v>
      </c>
      <c r="AW524" s="13" t="s">
        <v>5</v>
      </c>
      <c r="AX524" s="13" t="s">
        <v>75</v>
      </c>
      <c r="AY524" s="218" t="s">
        <v>149</v>
      </c>
    </row>
    <row r="525" spans="2:51" s="13" customFormat="1" ht="11.25">
      <c r="B525" s="209"/>
      <c r="C525" s="210"/>
      <c r="D525" s="204" t="s">
        <v>160</v>
      </c>
      <c r="E525" s="211" t="s">
        <v>1</v>
      </c>
      <c r="F525" s="212" t="s">
        <v>214</v>
      </c>
      <c r="G525" s="210"/>
      <c r="H525" s="211" t="s">
        <v>1</v>
      </c>
      <c r="I525" s="213"/>
      <c r="J525" s="213"/>
      <c r="K525" s="210"/>
      <c r="L525" s="210"/>
      <c r="M525" s="214"/>
      <c r="N525" s="215"/>
      <c r="O525" s="216"/>
      <c r="P525" s="216"/>
      <c r="Q525" s="216"/>
      <c r="R525" s="216"/>
      <c r="S525" s="216"/>
      <c r="T525" s="216"/>
      <c r="U525" s="216"/>
      <c r="V525" s="216"/>
      <c r="W525" s="216"/>
      <c r="X525" s="217"/>
      <c r="AT525" s="218" t="s">
        <v>160</v>
      </c>
      <c r="AU525" s="218" t="s">
        <v>85</v>
      </c>
      <c r="AV525" s="13" t="s">
        <v>83</v>
      </c>
      <c r="AW525" s="13" t="s">
        <v>5</v>
      </c>
      <c r="AX525" s="13" t="s">
        <v>75</v>
      </c>
      <c r="AY525" s="218" t="s">
        <v>149</v>
      </c>
    </row>
    <row r="526" spans="2:51" s="14" customFormat="1" ht="11.25">
      <c r="B526" s="219"/>
      <c r="C526" s="220"/>
      <c r="D526" s="204" t="s">
        <v>160</v>
      </c>
      <c r="E526" s="221" t="s">
        <v>1</v>
      </c>
      <c r="F526" s="222" t="s">
        <v>538</v>
      </c>
      <c r="G526" s="220"/>
      <c r="H526" s="223">
        <v>0.699</v>
      </c>
      <c r="I526" s="224"/>
      <c r="J526" s="224"/>
      <c r="K526" s="220"/>
      <c r="L526" s="220"/>
      <c r="M526" s="225"/>
      <c r="N526" s="226"/>
      <c r="O526" s="227"/>
      <c r="P526" s="227"/>
      <c r="Q526" s="227"/>
      <c r="R526" s="227"/>
      <c r="S526" s="227"/>
      <c r="T526" s="227"/>
      <c r="U526" s="227"/>
      <c r="V526" s="227"/>
      <c r="W526" s="227"/>
      <c r="X526" s="228"/>
      <c r="AT526" s="229" t="s">
        <v>160</v>
      </c>
      <c r="AU526" s="229" t="s">
        <v>85</v>
      </c>
      <c r="AV526" s="14" t="s">
        <v>85</v>
      </c>
      <c r="AW526" s="14" t="s">
        <v>5</v>
      </c>
      <c r="AX526" s="14" t="s">
        <v>75</v>
      </c>
      <c r="AY526" s="229" t="s">
        <v>149</v>
      </c>
    </row>
    <row r="527" spans="2:51" s="13" customFormat="1" ht="11.25">
      <c r="B527" s="209"/>
      <c r="C527" s="210"/>
      <c r="D527" s="204" t="s">
        <v>160</v>
      </c>
      <c r="E527" s="211" t="s">
        <v>1</v>
      </c>
      <c r="F527" s="212" t="s">
        <v>220</v>
      </c>
      <c r="G527" s="210"/>
      <c r="H527" s="211" t="s">
        <v>1</v>
      </c>
      <c r="I527" s="213"/>
      <c r="J527" s="213"/>
      <c r="K527" s="210"/>
      <c r="L527" s="210"/>
      <c r="M527" s="214"/>
      <c r="N527" s="215"/>
      <c r="O527" s="216"/>
      <c r="P527" s="216"/>
      <c r="Q527" s="216"/>
      <c r="R527" s="216"/>
      <c r="S527" s="216"/>
      <c r="T527" s="216"/>
      <c r="U527" s="216"/>
      <c r="V527" s="216"/>
      <c r="W527" s="216"/>
      <c r="X527" s="217"/>
      <c r="AT527" s="218" t="s">
        <v>160</v>
      </c>
      <c r="AU527" s="218" t="s">
        <v>85</v>
      </c>
      <c r="AV527" s="13" t="s">
        <v>83</v>
      </c>
      <c r="AW527" s="13" t="s">
        <v>5</v>
      </c>
      <c r="AX527" s="13" t="s">
        <v>75</v>
      </c>
      <c r="AY527" s="218" t="s">
        <v>149</v>
      </c>
    </row>
    <row r="528" spans="2:51" s="14" customFormat="1" ht="11.25">
      <c r="B528" s="219"/>
      <c r="C528" s="220"/>
      <c r="D528" s="204" t="s">
        <v>160</v>
      </c>
      <c r="E528" s="221" t="s">
        <v>1</v>
      </c>
      <c r="F528" s="222" t="s">
        <v>539</v>
      </c>
      <c r="G528" s="220"/>
      <c r="H528" s="223">
        <v>1.056</v>
      </c>
      <c r="I528" s="224"/>
      <c r="J528" s="224"/>
      <c r="K528" s="220"/>
      <c r="L528" s="220"/>
      <c r="M528" s="225"/>
      <c r="N528" s="226"/>
      <c r="O528" s="227"/>
      <c r="P528" s="227"/>
      <c r="Q528" s="227"/>
      <c r="R528" s="227"/>
      <c r="S528" s="227"/>
      <c r="T528" s="227"/>
      <c r="U528" s="227"/>
      <c r="V528" s="227"/>
      <c r="W528" s="227"/>
      <c r="X528" s="228"/>
      <c r="AT528" s="229" t="s">
        <v>160</v>
      </c>
      <c r="AU528" s="229" t="s">
        <v>85</v>
      </c>
      <c r="AV528" s="14" t="s">
        <v>85</v>
      </c>
      <c r="AW528" s="14" t="s">
        <v>5</v>
      </c>
      <c r="AX528" s="14" t="s">
        <v>75</v>
      </c>
      <c r="AY528" s="229" t="s">
        <v>149</v>
      </c>
    </row>
    <row r="529" spans="2:51" s="13" customFormat="1" ht="11.25">
      <c r="B529" s="209"/>
      <c r="C529" s="210"/>
      <c r="D529" s="204" t="s">
        <v>160</v>
      </c>
      <c r="E529" s="211" t="s">
        <v>1</v>
      </c>
      <c r="F529" s="212" t="s">
        <v>222</v>
      </c>
      <c r="G529" s="210"/>
      <c r="H529" s="211" t="s">
        <v>1</v>
      </c>
      <c r="I529" s="213"/>
      <c r="J529" s="213"/>
      <c r="K529" s="210"/>
      <c r="L529" s="210"/>
      <c r="M529" s="214"/>
      <c r="N529" s="215"/>
      <c r="O529" s="216"/>
      <c r="P529" s="216"/>
      <c r="Q529" s="216"/>
      <c r="R529" s="216"/>
      <c r="S529" s="216"/>
      <c r="T529" s="216"/>
      <c r="U529" s="216"/>
      <c r="V529" s="216"/>
      <c r="W529" s="216"/>
      <c r="X529" s="217"/>
      <c r="AT529" s="218" t="s">
        <v>160</v>
      </c>
      <c r="AU529" s="218" t="s">
        <v>85</v>
      </c>
      <c r="AV529" s="13" t="s">
        <v>83</v>
      </c>
      <c r="AW529" s="13" t="s">
        <v>5</v>
      </c>
      <c r="AX529" s="13" t="s">
        <v>75</v>
      </c>
      <c r="AY529" s="218" t="s">
        <v>149</v>
      </c>
    </row>
    <row r="530" spans="2:51" s="14" customFormat="1" ht="11.25">
      <c r="B530" s="219"/>
      <c r="C530" s="220"/>
      <c r="D530" s="204" t="s">
        <v>160</v>
      </c>
      <c r="E530" s="221" t="s">
        <v>1</v>
      </c>
      <c r="F530" s="222" t="s">
        <v>538</v>
      </c>
      <c r="G530" s="220"/>
      <c r="H530" s="223">
        <v>0.699</v>
      </c>
      <c r="I530" s="224"/>
      <c r="J530" s="224"/>
      <c r="K530" s="220"/>
      <c r="L530" s="220"/>
      <c r="M530" s="225"/>
      <c r="N530" s="226"/>
      <c r="O530" s="227"/>
      <c r="P530" s="227"/>
      <c r="Q530" s="227"/>
      <c r="R530" s="227"/>
      <c r="S530" s="227"/>
      <c r="T530" s="227"/>
      <c r="U530" s="227"/>
      <c r="V530" s="227"/>
      <c r="W530" s="227"/>
      <c r="X530" s="228"/>
      <c r="AT530" s="229" t="s">
        <v>160</v>
      </c>
      <c r="AU530" s="229" t="s">
        <v>85</v>
      </c>
      <c r="AV530" s="14" t="s">
        <v>85</v>
      </c>
      <c r="AW530" s="14" t="s">
        <v>5</v>
      </c>
      <c r="AX530" s="14" t="s">
        <v>75</v>
      </c>
      <c r="AY530" s="229" t="s">
        <v>149</v>
      </c>
    </row>
    <row r="531" spans="2:51" s="15" customFormat="1" ht="11.25">
      <c r="B531" s="230"/>
      <c r="C531" s="231"/>
      <c r="D531" s="204" t="s">
        <v>160</v>
      </c>
      <c r="E531" s="232" t="s">
        <v>1</v>
      </c>
      <c r="F531" s="233" t="s">
        <v>174</v>
      </c>
      <c r="G531" s="231"/>
      <c r="H531" s="234">
        <v>2.4539999999999997</v>
      </c>
      <c r="I531" s="235"/>
      <c r="J531" s="235"/>
      <c r="K531" s="231"/>
      <c r="L531" s="231"/>
      <c r="M531" s="236"/>
      <c r="N531" s="237"/>
      <c r="O531" s="238"/>
      <c r="P531" s="238"/>
      <c r="Q531" s="238"/>
      <c r="R531" s="238"/>
      <c r="S531" s="238"/>
      <c r="T531" s="238"/>
      <c r="U531" s="238"/>
      <c r="V531" s="238"/>
      <c r="W531" s="238"/>
      <c r="X531" s="239"/>
      <c r="AT531" s="240" t="s">
        <v>160</v>
      </c>
      <c r="AU531" s="240" t="s">
        <v>85</v>
      </c>
      <c r="AV531" s="15" t="s">
        <v>157</v>
      </c>
      <c r="AW531" s="15" t="s">
        <v>5</v>
      </c>
      <c r="AX531" s="15" t="s">
        <v>83</v>
      </c>
      <c r="AY531" s="240" t="s">
        <v>149</v>
      </c>
    </row>
    <row r="532" spans="1:65" s="2" customFormat="1" ht="55.5" customHeight="1">
      <c r="A532" s="35"/>
      <c r="B532" s="36"/>
      <c r="C532" s="190" t="s">
        <v>540</v>
      </c>
      <c r="D532" s="190" t="s">
        <v>152</v>
      </c>
      <c r="E532" s="191" t="s">
        <v>541</v>
      </c>
      <c r="F532" s="192" t="s">
        <v>542</v>
      </c>
      <c r="G532" s="193" t="s">
        <v>155</v>
      </c>
      <c r="H532" s="194">
        <v>3.68</v>
      </c>
      <c r="I532" s="195"/>
      <c r="J532" s="195"/>
      <c r="K532" s="196">
        <f>ROUND(P532*H532,2)</f>
        <v>0</v>
      </c>
      <c r="L532" s="192" t="s">
        <v>156</v>
      </c>
      <c r="M532" s="40"/>
      <c r="N532" s="197" t="s">
        <v>1</v>
      </c>
      <c r="O532" s="198" t="s">
        <v>38</v>
      </c>
      <c r="P532" s="199">
        <f>I532+J532</f>
        <v>0</v>
      </c>
      <c r="Q532" s="199">
        <f>ROUND(I532*H532,2)</f>
        <v>0</v>
      </c>
      <c r="R532" s="199">
        <f>ROUND(J532*H532,2)</f>
        <v>0</v>
      </c>
      <c r="S532" s="72"/>
      <c r="T532" s="200">
        <f>S532*H532</f>
        <v>0</v>
      </c>
      <c r="U532" s="200">
        <v>0</v>
      </c>
      <c r="V532" s="200">
        <f>U532*H532</f>
        <v>0</v>
      </c>
      <c r="W532" s="200">
        <v>0</v>
      </c>
      <c r="X532" s="201">
        <f>W532*H532</f>
        <v>0</v>
      </c>
      <c r="Y532" s="35"/>
      <c r="Z532" s="35"/>
      <c r="AA532" s="35"/>
      <c r="AB532" s="35"/>
      <c r="AC532" s="35"/>
      <c r="AD532" s="35"/>
      <c r="AE532" s="35"/>
      <c r="AR532" s="202" t="s">
        <v>329</v>
      </c>
      <c r="AT532" s="202" t="s">
        <v>152</v>
      </c>
      <c r="AU532" s="202" t="s">
        <v>85</v>
      </c>
      <c r="AY532" s="18" t="s">
        <v>149</v>
      </c>
      <c r="BE532" s="203">
        <f>IF(O532="základní",K532,0)</f>
        <v>0</v>
      </c>
      <c r="BF532" s="203">
        <f>IF(O532="snížená",K532,0)</f>
        <v>0</v>
      </c>
      <c r="BG532" s="203">
        <f>IF(O532="zákl. přenesená",K532,0)</f>
        <v>0</v>
      </c>
      <c r="BH532" s="203">
        <f>IF(O532="sníž. přenesená",K532,0)</f>
        <v>0</v>
      </c>
      <c r="BI532" s="203">
        <f>IF(O532="nulová",K532,0)</f>
        <v>0</v>
      </c>
      <c r="BJ532" s="18" t="s">
        <v>83</v>
      </c>
      <c r="BK532" s="203">
        <f>ROUND(P532*H532,2)</f>
        <v>0</v>
      </c>
      <c r="BL532" s="18" t="s">
        <v>329</v>
      </c>
      <c r="BM532" s="202" t="s">
        <v>543</v>
      </c>
    </row>
    <row r="533" spans="1:47" s="2" customFormat="1" ht="29.25">
      <c r="A533" s="35"/>
      <c r="B533" s="36"/>
      <c r="C533" s="37"/>
      <c r="D533" s="204" t="s">
        <v>159</v>
      </c>
      <c r="E533" s="37"/>
      <c r="F533" s="205" t="s">
        <v>542</v>
      </c>
      <c r="G533" s="37"/>
      <c r="H533" s="37"/>
      <c r="I533" s="206"/>
      <c r="J533" s="206"/>
      <c r="K533" s="37"/>
      <c r="L533" s="37"/>
      <c r="M533" s="40"/>
      <c r="N533" s="207"/>
      <c r="O533" s="208"/>
      <c r="P533" s="72"/>
      <c r="Q533" s="72"/>
      <c r="R533" s="72"/>
      <c r="S533" s="72"/>
      <c r="T533" s="72"/>
      <c r="U533" s="72"/>
      <c r="V533" s="72"/>
      <c r="W533" s="72"/>
      <c r="X533" s="73"/>
      <c r="Y533" s="35"/>
      <c r="Z533" s="35"/>
      <c r="AA533" s="35"/>
      <c r="AB533" s="35"/>
      <c r="AC533" s="35"/>
      <c r="AD533" s="35"/>
      <c r="AE533" s="35"/>
      <c r="AT533" s="18" t="s">
        <v>159</v>
      </c>
      <c r="AU533" s="18" t="s">
        <v>85</v>
      </c>
    </row>
    <row r="534" spans="2:51" s="13" customFormat="1" ht="11.25">
      <c r="B534" s="209"/>
      <c r="C534" s="210"/>
      <c r="D534" s="204" t="s">
        <v>160</v>
      </c>
      <c r="E534" s="211" t="s">
        <v>1</v>
      </c>
      <c r="F534" s="212" t="s">
        <v>196</v>
      </c>
      <c r="G534" s="210"/>
      <c r="H534" s="211" t="s">
        <v>1</v>
      </c>
      <c r="I534" s="213"/>
      <c r="J534" s="213"/>
      <c r="K534" s="210"/>
      <c r="L534" s="210"/>
      <c r="M534" s="214"/>
      <c r="N534" s="215"/>
      <c r="O534" s="216"/>
      <c r="P534" s="216"/>
      <c r="Q534" s="216"/>
      <c r="R534" s="216"/>
      <c r="S534" s="216"/>
      <c r="T534" s="216"/>
      <c r="U534" s="216"/>
      <c r="V534" s="216"/>
      <c r="W534" s="216"/>
      <c r="X534" s="217"/>
      <c r="AT534" s="218" t="s">
        <v>160</v>
      </c>
      <c r="AU534" s="218" t="s">
        <v>85</v>
      </c>
      <c r="AV534" s="13" t="s">
        <v>83</v>
      </c>
      <c r="AW534" s="13" t="s">
        <v>5</v>
      </c>
      <c r="AX534" s="13" t="s">
        <v>75</v>
      </c>
      <c r="AY534" s="218" t="s">
        <v>149</v>
      </c>
    </row>
    <row r="535" spans="2:51" s="14" customFormat="1" ht="11.25">
      <c r="B535" s="219"/>
      <c r="C535" s="220"/>
      <c r="D535" s="204" t="s">
        <v>160</v>
      </c>
      <c r="E535" s="221" t="s">
        <v>1</v>
      </c>
      <c r="F535" s="222" t="s">
        <v>544</v>
      </c>
      <c r="G535" s="220"/>
      <c r="H535" s="223">
        <v>1.24</v>
      </c>
      <c r="I535" s="224"/>
      <c r="J535" s="224"/>
      <c r="K535" s="220"/>
      <c r="L535" s="220"/>
      <c r="M535" s="225"/>
      <c r="N535" s="226"/>
      <c r="O535" s="227"/>
      <c r="P535" s="227"/>
      <c r="Q535" s="227"/>
      <c r="R535" s="227"/>
      <c r="S535" s="227"/>
      <c r="T535" s="227"/>
      <c r="U535" s="227"/>
      <c r="V535" s="227"/>
      <c r="W535" s="227"/>
      <c r="X535" s="228"/>
      <c r="AT535" s="229" t="s">
        <v>160</v>
      </c>
      <c r="AU535" s="229" t="s">
        <v>85</v>
      </c>
      <c r="AV535" s="14" t="s">
        <v>85</v>
      </c>
      <c r="AW535" s="14" t="s">
        <v>5</v>
      </c>
      <c r="AX535" s="14" t="s">
        <v>75</v>
      </c>
      <c r="AY535" s="229" t="s">
        <v>149</v>
      </c>
    </row>
    <row r="536" spans="2:51" s="13" customFormat="1" ht="11.25">
      <c r="B536" s="209"/>
      <c r="C536" s="210"/>
      <c r="D536" s="204" t="s">
        <v>160</v>
      </c>
      <c r="E536" s="211" t="s">
        <v>1</v>
      </c>
      <c r="F536" s="212" t="s">
        <v>204</v>
      </c>
      <c r="G536" s="210"/>
      <c r="H536" s="211" t="s">
        <v>1</v>
      </c>
      <c r="I536" s="213"/>
      <c r="J536" s="213"/>
      <c r="K536" s="210"/>
      <c r="L536" s="210"/>
      <c r="M536" s="214"/>
      <c r="N536" s="215"/>
      <c r="O536" s="216"/>
      <c r="P536" s="216"/>
      <c r="Q536" s="216"/>
      <c r="R536" s="216"/>
      <c r="S536" s="216"/>
      <c r="T536" s="216"/>
      <c r="U536" s="216"/>
      <c r="V536" s="216"/>
      <c r="W536" s="216"/>
      <c r="X536" s="217"/>
      <c r="AT536" s="218" t="s">
        <v>160</v>
      </c>
      <c r="AU536" s="218" t="s">
        <v>85</v>
      </c>
      <c r="AV536" s="13" t="s">
        <v>83</v>
      </c>
      <c r="AW536" s="13" t="s">
        <v>5</v>
      </c>
      <c r="AX536" s="13" t="s">
        <v>75</v>
      </c>
      <c r="AY536" s="218" t="s">
        <v>149</v>
      </c>
    </row>
    <row r="537" spans="2:51" s="14" customFormat="1" ht="11.25">
      <c r="B537" s="219"/>
      <c r="C537" s="220"/>
      <c r="D537" s="204" t="s">
        <v>160</v>
      </c>
      <c r="E537" s="221" t="s">
        <v>1</v>
      </c>
      <c r="F537" s="222" t="s">
        <v>545</v>
      </c>
      <c r="G537" s="220"/>
      <c r="H537" s="223">
        <v>1.24</v>
      </c>
      <c r="I537" s="224"/>
      <c r="J537" s="224"/>
      <c r="K537" s="220"/>
      <c r="L537" s="220"/>
      <c r="M537" s="225"/>
      <c r="N537" s="226"/>
      <c r="O537" s="227"/>
      <c r="P537" s="227"/>
      <c r="Q537" s="227"/>
      <c r="R537" s="227"/>
      <c r="S537" s="227"/>
      <c r="T537" s="227"/>
      <c r="U537" s="227"/>
      <c r="V537" s="227"/>
      <c r="W537" s="227"/>
      <c r="X537" s="228"/>
      <c r="AT537" s="229" t="s">
        <v>160</v>
      </c>
      <c r="AU537" s="229" t="s">
        <v>85</v>
      </c>
      <c r="AV537" s="14" t="s">
        <v>85</v>
      </c>
      <c r="AW537" s="14" t="s">
        <v>5</v>
      </c>
      <c r="AX537" s="14" t="s">
        <v>75</v>
      </c>
      <c r="AY537" s="229" t="s">
        <v>149</v>
      </c>
    </row>
    <row r="538" spans="2:51" s="13" customFormat="1" ht="11.25">
      <c r="B538" s="209"/>
      <c r="C538" s="210"/>
      <c r="D538" s="204" t="s">
        <v>160</v>
      </c>
      <c r="E538" s="211" t="s">
        <v>1</v>
      </c>
      <c r="F538" s="212" t="s">
        <v>208</v>
      </c>
      <c r="G538" s="210"/>
      <c r="H538" s="211" t="s">
        <v>1</v>
      </c>
      <c r="I538" s="213"/>
      <c r="J538" s="213"/>
      <c r="K538" s="210"/>
      <c r="L538" s="210"/>
      <c r="M538" s="214"/>
      <c r="N538" s="215"/>
      <c r="O538" s="216"/>
      <c r="P538" s="216"/>
      <c r="Q538" s="216"/>
      <c r="R538" s="216"/>
      <c r="S538" s="216"/>
      <c r="T538" s="216"/>
      <c r="U538" s="216"/>
      <c r="V538" s="216"/>
      <c r="W538" s="216"/>
      <c r="X538" s="217"/>
      <c r="AT538" s="218" t="s">
        <v>160</v>
      </c>
      <c r="AU538" s="218" t="s">
        <v>85</v>
      </c>
      <c r="AV538" s="13" t="s">
        <v>83</v>
      </c>
      <c r="AW538" s="13" t="s">
        <v>5</v>
      </c>
      <c r="AX538" s="13" t="s">
        <v>75</v>
      </c>
      <c r="AY538" s="218" t="s">
        <v>149</v>
      </c>
    </row>
    <row r="539" spans="2:51" s="14" customFormat="1" ht="11.25">
      <c r="B539" s="219"/>
      <c r="C539" s="220"/>
      <c r="D539" s="204" t="s">
        <v>160</v>
      </c>
      <c r="E539" s="221" t="s">
        <v>1</v>
      </c>
      <c r="F539" s="222" t="s">
        <v>546</v>
      </c>
      <c r="G539" s="220"/>
      <c r="H539" s="223">
        <v>1.2</v>
      </c>
      <c r="I539" s="224"/>
      <c r="J539" s="224"/>
      <c r="K539" s="220"/>
      <c r="L539" s="220"/>
      <c r="M539" s="225"/>
      <c r="N539" s="226"/>
      <c r="O539" s="227"/>
      <c r="P539" s="227"/>
      <c r="Q539" s="227"/>
      <c r="R539" s="227"/>
      <c r="S539" s="227"/>
      <c r="T539" s="227"/>
      <c r="U539" s="227"/>
      <c r="V539" s="227"/>
      <c r="W539" s="227"/>
      <c r="X539" s="228"/>
      <c r="AT539" s="229" t="s">
        <v>160</v>
      </c>
      <c r="AU539" s="229" t="s">
        <v>85</v>
      </c>
      <c r="AV539" s="14" t="s">
        <v>85</v>
      </c>
      <c r="AW539" s="14" t="s">
        <v>5</v>
      </c>
      <c r="AX539" s="14" t="s">
        <v>75</v>
      </c>
      <c r="AY539" s="229" t="s">
        <v>149</v>
      </c>
    </row>
    <row r="540" spans="2:51" s="15" customFormat="1" ht="11.25">
      <c r="B540" s="230"/>
      <c r="C540" s="231"/>
      <c r="D540" s="204" t="s">
        <v>160</v>
      </c>
      <c r="E540" s="232" t="s">
        <v>1</v>
      </c>
      <c r="F540" s="233" t="s">
        <v>174</v>
      </c>
      <c r="G540" s="231"/>
      <c r="H540" s="234">
        <v>3.6799999999999997</v>
      </c>
      <c r="I540" s="235"/>
      <c r="J540" s="235"/>
      <c r="K540" s="231"/>
      <c r="L540" s="231"/>
      <c r="M540" s="236"/>
      <c r="N540" s="237"/>
      <c r="O540" s="238"/>
      <c r="P540" s="238"/>
      <c r="Q540" s="238"/>
      <c r="R540" s="238"/>
      <c r="S540" s="238"/>
      <c r="T540" s="238"/>
      <c r="U540" s="238"/>
      <c r="V540" s="238"/>
      <c r="W540" s="238"/>
      <c r="X540" s="239"/>
      <c r="AT540" s="240" t="s">
        <v>160</v>
      </c>
      <c r="AU540" s="240" t="s">
        <v>85</v>
      </c>
      <c r="AV540" s="15" t="s">
        <v>157</v>
      </c>
      <c r="AW540" s="15" t="s">
        <v>5</v>
      </c>
      <c r="AX540" s="15" t="s">
        <v>83</v>
      </c>
      <c r="AY540" s="240" t="s">
        <v>149</v>
      </c>
    </row>
    <row r="541" spans="1:65" s="2" customFormat="1" ht="55.5" customHeight="1">
      <c r="A541" s="35"/>
      <c r="B541" s="36"/>
      <c r="C541" s="190" t="s">
        <v>547</v>
      </c>
      <c r="D541" s="190" t="s">
        <v>152</v>
      </c>
      <c r="E541" s="191" t="s">
        <v>548</v>
      </c>
      <c r="F541" s="192" t="s">
        <v>549</v>
      </c>
      <c r="G541" s="193" t="s">
        <v>155</v>
      </c>
      <c r="H541" s="194">
        <v>21.102</v>
      </c>
      <c r="I541" s="195"/>
      <c r="J541" s="195"/>
      <c r="K541" s="196">
        <f>ROUND(P541*H541,2)</f>
        <v>0</v>
      </c>
      <c r="L541" s="192" t="s">
        <v>156</v>
      </c>
      <c r="M541" s="40"/>
      <c r="N541" s="197" t="s">
        <v>1</v>
      </c>
      <c r="O541" s="198" t="s">
        <v>38</v>
      </c>
      <c r="P541" s="199">
        <f>I541+J541</f>
        <v>0</v>
      </c>
      <c r="Q541" s="199">
        <f>ROUND(I541*H541,2)</f>
        <v>0</v>
      </c>
      <c r="R541" s="199">
        <f>ROUND(J541*H541,2)</f>
        <v>0</v>
      </c>
      <c r="S541" s="72"/>
      <c r="T541" s="200">
        <f>S541*H541</f>
        <v>0</v>
      </c>
      <c r="U541" s="200">
        <v>0</v>
      </c>
      <c r="V541" s="200">
        <f>U541*H541</f>
        <v>0</v>
      </c>
      <c r="W541" s="200">
        <v>0</v>
      </c>
      <c r="X541" s="201">
        <f>W541*H541</f>
        <v>0</v>
      </c>
      <c r="Y541" s="35"/>
      <c r="Z541" s="35"/>
      <c r="AA541" s="35"/>
      <c r="AB541" s="35"/>
      <c r="AC541" s="35"/>
      <c r="AD541" s="35"/>
      <c r="AE541" s="35"/>
      <c r="AR541" s="202" t="s">
        <v>329</v>
      </c>
      <c r="AT541" s="202" t="s">
        <v>152</v>
      </c>
      <c r="AU541" s="202" t="s">
        <v>85</v>
      </c>
      <c r="AY541" s="18" t="s">
        <v>149</v>
      </c>
      <c r="BE541" s="203">
        <f>IF(O541="základní",K541,0)</f>
        <v>0</v>
      </c>
      <c r="BF541" s="203">
        <f>IF(O541="snížená",K541,0)</f>
        <v>0</v>
      </c>
      <c r="BG541" s="203">
        <f>IF(O541="zákl. přenesená",K541,0)</f>
        <v>0</v>
      </c>
      <c r="BH541" s="203">
        <f>IF(O541="sníž. přenesená",K541,0)</f>
        <v>0</v>
      </c>
      <c r="BI541" s="203">
        <f>IF(O541="nulová",K541,0)</f>
        <v>0</v>
      </c>
      <c r="BJ541" s="18" t="s">
        <v>83</v>
      </c>
      <c r="BK541" s="203">
        <f>ROUND(P541*H541,2)</f>
        <v>0</v>
      </c>
      <c r="BL541" s="18" t="s">
        <v>329</v>
      </c>
      <c r="BM541" s="202" t="s">
        <v>550</v>
      </c>
    </row>
    <row r="542" spans="1:47" s="2" customFormat="1" ht="39">
      <c r="A542" s="35"/>
      <c r="B542" s="36"/>
      <c r="C542" s="37"/>
      <c r="D542" s="204" t="s">
        <v>159</v>
      </c>
      <c r="E542" s="37"/>
      <c r="F542" s="205" t="s">
        <v>549</v>
      </c>
      <c r="G542" s="37"/>
      <c r="H542" s="37"/>
      <c r="I542" s="206"/>
      <c r="J542" s="206"/>
      <c r="K542" s="37"/>
      <c r="L542" s="37"/>
      <c r="M542" s="40"/>
      <c r="N542" s="207"/>
      <c r="O542" s="208"/>
      <c r="P542" s="72"/>
      <c r="Q542" s="72"/>
      <c r="R542" s="72"/>
      <c r="S542" s="72"/>
      <c r="T542" s="72"/>
      <c r="U542" s="72"/>
      <c r="V542" s="72"/>
      <c r="W542" s="72"/>
      <c r="X542" s="73"/>
      <c r="Y542" s="35"/>
      <c r="Z542" s="35"/>
      <c r="AA542" s="35"/>
      <c r="AB542" s="35"/>
      <c r="AC542" s="35"/>
      <c r="AD542" s="35"/>
      <c r="AE542" s="35"/>
      <c r="AT542" s="18" t="s">
        <v>159</v>
      </c>
      <c r="AU542" s="18" t="s">
        <v>85</v>
      </c>
    </row>
    <row r="543" spans="2:51" s="13" customFormat="1" ht="11.25">
      <c r="B543" s="209"/>
      <c r="C543" s="210"/>
      <c r="D543" s="204" t="s">
        <v>160</v>
      </c>
      <c r="E543" s="211" t="s">
        <v>1</v>
      </c>
      <c r="F543" s="212" t="s">
        <v>551</v>
      </c>
      <c r="G543" s="210"/>
      <c r="H543" s="211" t="s">
        <v>1</v>
      </c>
      <c r="I543" s="213"/>
      <c r="J543" s="213"/>
      <c r="K543" s="210"/>
      <c r="L543" s="210"/>
      <c r="M543" s="214"/>
      <c r="N543" s="215"/>
      <c r="O543" s="216"/>
      <c r="P543" s="216"/>
      <c r="Q543" s="216"/>
      <c r="R543" s="216"/>
      <c r="S543" s="216"/>
      <c r="T543" s="216"/>
      <c r="U543" s="216"/>
      <c r="V543" s="216"/>
      <c r="W543" s="216"/>
      <c r="X543" s="217"/>
      <c r="AT543" s="218" t="s">
        <v>160</v>
      </c>
      <c r="AU543" s="218" t="s">
        <v>85</v>
      </c>
      <c r="AV543" s="13" t="s">
        <v>83</v>
      </c>
      <c r="AW543" s="13" t="s">
        <v>5</v>
      </c>
      <c r="AX543" s="13" t="s">
        <v>75</v>
      </c>
      <c r="AY543" s="218" t="s">
        <v>149</v>
      </c>
    </row>
    <row r="544" spans="2:51" s="14" customFormat="1" ht="11.25">
      <c r="B544" s="219"/>
      <c r="C544" s="220"/>
      <c r="D544" s="204" t="s">
        <v>160</v>
      </c>
      <c r="E544" s="221" t="s">
        <v>1</v>
      </c>
      <c r="F544" s="222" t="s">
        <v>552</v>
      </c>
      <c r="G544" s="220"/>
      <c r="H544" s="223">
        <v>14.85</v>
      </c>
      <c r="I544" s="224"/>
      <c r="J544" s="224"/>
      <c r="K544" s="220"/>
      <c r="L544" s="220"/>
      <c r="M544" s="225"/>
      <c r="N544" s="226"/>
      <c r="O544" s="227"/>
      <c r="P544" s="227"/>
      <c r="Q544" s="227"/>
      <c r="R544" s="227"/>
      <c r="S544" s="227"/>
      <c r="T544" s="227"/>
      <c r="U544" s="227"/>
      <c r="V544" s="227"/>
      <c r="W544" s="227"/>
      <c r="X544" s="228"/>
      <c r="AT544" s="229" t="s">
        <v>160</v>
      </c>
      <c r="AU544" s="229" t="s">
        <v>85</v>
      </c>
      <c r="AV544" s="14" t="s">
        <v>85</v>
      </c>
      <c r="AW544" s="14" t="s">
        <v>5</v>
      </c>
      <c r="AX544" s="14" t="s">
        <v>75</v>
      </c>
      <c r="AY544" s="229" t="s">
        <v>149</v>
      </c>
    </row>
    <row r="545" spans="2:51" s="13" customFormat="1" ht="11.25">
      <c r="B545" s="209"/>
      <c r="C545" s="210"/>
      <c r="D545" s="204" t="s">
        <v>160</v>
      </c>
      <c r="E545" s="211" t="s">
        <v>1</v>
      </c>
      <c r="F545" s="212" t="s">
        <v>553</v>
      </c>
      <c r="G545" s="210"/>
      <c r="H545" s="211" t="s">
        <v>1</v>
      </c>
      <c r="I545" s="213"/>
      <c r="J545" s="213"/>
      <c r="K545" s="210"/>
      <c r="L545" s="210"/>
      <c r="M545" s="214"/>
      <c r="N545" s="215"/>
      <c r="O545" s="216"/>
      <c r="P545" s="216"/>
      <c r="Q545" s="216"/>
      <c r="R545" s="216"/>
      <c r="S545" s="216"/>
      <c r="T545" s="216"/>
      <c r="U545" s="216"/>
      <c r="V545" s="216"/>
      <c r="W545" s="216"/>
      <c r="X545" s="217"/>
      <c r="AT545" s="218" t="s">
        <v>160</v>
      </c>
      <c r="AU545" s="218" t="s">
        <v>85</v>
      </c>
      <c r="AV545" s="13" t="s">
        <v>83</v>
      </c>
      <c r="AW545" s="13" t="s">
        <v>5</v>
      </c>
      <c r="AX545" s="13" t="s">
        <v>75</v>
      </c>
      <c r="AY545" s="218" t="s">
        <v>149</v>
      </c>
    </row>
    <row r="546" spans="2:51" s="14" customFormat="1" ht="11.25">
      <c r="B546" s="219"/>
      <c r="C546" s="220"/>
      <c r="D546" s="204" t="s">
        <v>160</v>
      </c>
      <c r="E546" s="221" t="s">
        <v>1</v>
      </c>
      <c r="F546" s="222" t="s">
        <v>554</v>
      </c>
      <c r="G546" s="220"/>
      <c r="H546" s="223">
        <v>4.14</v>
      </c>
      <c r="I546" s="224"/>
      <c r="J546" s="224"/>
      <c r="K546" s="220"/>
      <c r="L546" s="220"/>
      <c r="M546" s="225"/>
      <c r="N546" s="226"/>
      <c r="O546" s="227"/>
      <c r="P546" s="227"/>
      <c r="Q546" s="227"/>
      <c r="R546" s="227"/>
      <c r="S546" s="227"/>
      <c r="T546" s="227"/>
      <c r="U546" s="227"/>
      <c r="V546" s="227"/>
      <c r="W546" s="227"/>
      <c r="X546" s="228"/>
      <c r="AT546" s="229" t="s">
        <v>160</v>
      </c>
      <c r="AU546" s="229" t="s">
        <v>85</v>
      </c>
      <c r="AV546" s="14" t="s">
        <v>85</v>
      </c>
      <c r="AW546" s="14" t="s">
        <v>5</v>
      </c>
      <c r="AX546" s="14" t="s">
        <v>75</v>
      </c>
      <c r="AY546" s="229" t="s">
        <v>149</v>
      </c>
    </row>
    <row r="547" spans="2:51" s="13" customFormat="1" ht="11.25">
      <c r="B547" s="209"/>
      <c r="C547" s="210"/>
      <c r="D547" s="204" t="s">
        <v>160</v>
      </c>
      <c r="E547" s="211" t="s">
        <v>1</v>
      </c>
      <c r="F547" s="212" t="s">
        <v>555</v>
      </c>
      <c r="G547" s="210"/>
      <c r="H547" s="211" t="s">
        <v>1</v>
      </c>
      <c r="I547" s="213"/>
      <c r="J547" s="213"/>
      <c r="K547" s="210"/>
      <c r="L547" s="210"/>
      <c r="M547" s="214"/>
      <c r="N547" s="215"/>
      <c r="O547" s="216"/>
      <c r="P547" s="216"/>
      <c r="Q547" s="216"/>
      <c r="R547" s="216"/>
      <c r="S547" s="216"/>
      <c r="T547" s="216"/>
      <c r="U547" s="216"/>
      <c r="V547" s="216"/>
      <c r="W547" s="216"/>
      <c r="X547" s="217"/>
      <c r="AT547" s="218" t="s">
        <v>160</v>
      </c>
      <c r="AU547" s="218" t="s">
        <v>85</v>
      </c>
      <c r="AV547" s="13" t="s">
        <v>83</v>
      </c>
      <c r="AW547" s="13" t="s">
        <v>5</v>
      </c>
      <c r="AX547" s="13" t="s">
        <v>75</v>
      </c>
      <c r="AY547" s="218" t="s">
        <v>149</v>
      </c>
    </row>
    <row r="548" spans="2:51" s="14" customFormat="1" ht="11.25">
      <c r="B548" s="219"/>
      <c r="C548" s="220"/>
      <c r="D548" s="204" t="s">
        <v>160</v>
      </c>
      <c r="E548" s="221" t="s">
        <v>1</v>
      </c>
      <c r="F548" s="222" t="s">
        <v>556</v>
      </c>
      <c r="G548" s="220"/>
      <c r="H548" s="223">
        <v>2.112</v>
      </c>
      <c r="I548" s="224"/>
      <c r="J548" s="224"/>
      <c r="K548" s="220"/>
      <c r="L548" s="220"/>
      <c r="M548" s="225"/>
      <c r="N548" s="226"/>
      <c r="O548" s="227"/>
      <c r="P548" s="227"/>
      <c r="Q548" s="227"/>
      <c r="R548" s="227"/>
      <c r="S548" s="227"/>
      <c r="T548" s="227"/>
      <c r="U548" s="227"/>
      <c r="V548" s="227"/>
      <c r="W548" s="227"/>
      <c r="X548" s="228"/>
      <c r="AT548" s="229" t="s">
        <v>160</v>
      </c>
      <c r="AU548" s="229" t="s">
        <v>85</v>
      </c>
      <c r="AV548" s="14" t="s">
        <v>85</v>
      </c>
      <c r="AW548" s="14" t="s">
        <v>5</v>
      </c>
      <c r="AX548" s="14" t="s">
        <v>75</v>
      </c>
      <c r="AY548" s="229" t="s">
        <v>149</v>
      </c>
    </row>
    <row r="549" spans="2:51" s="15" customFormat="1" ht="11.25">
      <c r="B549" s="230"/>
      <c r="C549" s="231"/>
      <c r="D549" s="204" t="s">
        <v>160</v>
      </c>
      <c r="E549" s="232" t="s">
        <v>1</v>
      </c>
      <c r="F549" s="233" t="s">
        <v>174</v>
      </c>
      <c r="G549" s="231"/>
      <c r="H549" s="234">
        <v>21.101999999999997</v>
      </c>
      <c r="I549" s="235"/>
      <c r="J549" s="235"/>
      <c r="K549" s="231"/>
      <c r="L549" s="231"/>
      <c r="M549" s="236"/>
      <c r="N549" s="237"/>
      <c r="O549" s="238"/>
      <c r="P549" s="238"/>
      <c r="Q549" s="238"/>
      <c r="R549" s="238"/>
      <c r="S549" s="238"/>
      <c r="T549" s="238"/>
      <c r="U549" s="238"/>
      <c r="V549" s="238"/>
      <c r="W549" s="238"/>
      <c r="X549" s="239"/>
      <c r="AT549" s="240" t="s">
        <v>160</v>
      </c>
      <c r="AU549" s="240" t="s">
        <v>85</v>
      </c>
      <c r="AV549" s="15" t="s">
        <v>157</v>
      </c>
      <c r="AW549" s="15" t="s">
        <v>5</v>
      </c>
      <c r="AX549" s="15" t="s">
        <v>83</v>
      </c>
      <c r="AY549" s="240" t="s">
        <v>149</v>
      </c>
    </row>
    <row r="550" spans="1:65" s="2" customFormat="1" ht="49.15" customHeight="1">
      <c r="A550" s="35"/>
      <c r="B550" s="36"/>
      <c r="C550" s="190" t="s">
        <v>557</v>
      </c>
      <c r="D550" s="190" t="s">
        <v>152</v>
      </c>
      <c r="E550" s="191" t="s">
        <v>558</v>
      </c>
      <c r="F550" s="192" t="s">
        <v>559</v>
      </c>
      <c r="G550" s="193" t="s">
        <v>155</v>
      </c>
      <c r="H550" s="194">
        <v>20.138</v>
      </c>
      <c r="I550" s="195"/>
      <c r="J550" s="195"/>
      <c r="K550" s="196">
        <f>ROUND(P550*H550,2)</f>
        <v>0</v>
      </c>
      <c r="L550" s="192" t="s">
        <v>560</v>
      </c>
      <c r="M550" s="40"/>
      <c r="N550" s="197" t="s">
        <v>1</v>
      </c>
      <c r="O550" s="198" t="s">
        <v>38</v>
      </c>
      <c r="P550" s="199">
        <f>I550+J550</f>
        <v>0</v>
      </c>
      <c r="Q550" s="199">
        <f>ROUND(I550*H550,2)</f>
        <v>0</v>
      </c>
      <c r="R550" s="199">
        <f>ROUND(J550*H550,2)</f>
        <v>0</v>
      </c>
      <c r="S550" s="72"/>
      <c r="T550" s="200">
        <f>S550*H550</f>
        <v>0</v>
      </c>
      <c r="U550" s="200">
        <v>0</v>
      </c>
      <c r="V550" s="200">
        <f>U550*H550</f>
        <v>0</v>
      </c>
      <c r="W550" s="200">
        <v>0</v>
      </c>
      <c r="X550" s="201">
        <f>W550*H550</f>
        <v>0</v>
      </c>
      <c r="Y550" s="35"/>
      <c r="Z550" s="35"/>
      <c r="AA550" s="35"/>
      <c r="AB550" s="35"/>
      <c r="AC550" s="35"/>
      <c r="AD550" s="35"/>
      <c r="AE550" s="35"/>
      <c r="AR550" s="202" t="s">
        <v>329</v>
      </c>
      <c r="AT550" s="202" t="s">
        <v>152</v>
      </c>
      <c r="AU550" s="202" t="s">
        <v>85</v>
      </c>
      <c r="AY550" s="18" t="s">
        <v>149</v>
      </c>
      <c r="BE550" s="203">
        <f>IF(O550="základní",K550,0)</f>
        <v>0</v>
      </c>
      <c r="BF550" s="203">
        <f>IF(O550="snížená",K550,0)</f>
        <v>0</v>
      </c>
      <c r="BG550" s="203">
        <f>IF(O550="zákl. přenesená",K550,0)</f>
        <v>0</v>
      </c>
      <c r="BH550" s="203">
        <f>IF(O550="sníž. přenesená",K550,0)</f>
        <v>0</v>
      </c>
      <c r="BI550" s="203">
        <f>IF(O550="nulová",K550,0)</f>
        <v>0</v>
      </c>
      <c r="BJ550" s="18" t="s">
        <v>83</v>
      </c>
      <c r="BK550" s="203">
        <f>ROUND(P550*H550,2)</f>
        <v>0</v>
      </c>
      <c r="BL550" s="18" t="s">
        <v>329</v>
      </c>
      <c r="BM550" s="202" t="s">
        <v>561</v>
      </c>
    </row>
    <row r="551" spans="1:47" s="2" customFormat="1" ht="29.25">
      <c r="A551" s="35"/>
      <c r="B551" s="36"/>
      <c r="C551" s="37"/>
      <c r="D551" s="204" t="s">
        <v>159</v>
      </c>
      <c r="E551" s="37"/>
      <c r="F551" s="205" t="s">
        <v>559</v>
      </c>
      <c r="G551" s="37"/>
      <c r="H551" s="37"/>
      <c r="I551" s="206"/>
      <c r="J551" s="206"/>
      <c r="K551" s="37"/>
      <c r="L551" s="37"/>
      <c r="M551" s="40"/>
      <c r="N551" s="207"/>
      <c r="O551" s="208"/>
      <c r="P551" s="72"/>
      <c r="Q551" s="72"/>
      <c r="R551" s="72"/>
      <c r="S551" s="72"/>
      <c r="T551" s="72"/>
      <c r="U551" s="72"/>
      <c r="V551" s="72"/>
      <c r="W551" s="72"/>
      <c r="X551" s="73"/>
      <c r="Y551" s="35"/>
      <c r="Z551" s="35"/>
      <c r="AA551" s="35"/>
      <c r="AB551" s="35"/>
      <c r="AC551" s="35"/>
      <c r="AD551" s="35"/>
      <c r="AE551" s="35"/>
      <c r="AT551" s="18" t="s">
        <v>159</v>
      </c>
      <c r="AU551" s="18" t="s">
        <v>85</v>
      </c>
    </row>
    <row r="552" spans="2:51" s="13" customFormat="1" ht="11.25">
      <c r="B552" s="209"/>
      <c r="C552" s="210"/>
      <c r="D552" s="204" t="s">
        <v>160</v>
      </c>
      <c r="E552" s="211" t="s">
        <v>1</v>
      </c>
      <c r="F552" s="212" t="s">
        <v>210</v>
      </c>
      <c r="G552" s="210"/>
      <c r="H552" s="211" t="s">
        <v>1</v>
      </c>
      <c r="I552" s="213"/>
      <c r="J552" s="213"/>
      <c r="K552" s="210"/>
      <c r="L552" s="210"/>
      <c r="M552" s="214"/>
      <c r="N552" s="215"/>
      <c r="O552" s="216"/>
      <c r="P552" s="216"/>
      <c r="Q552" s="216"/>
      <c r="R552" s="216"/>
      <c r="S552" s="216"/>
      <c r="T552" s="216"/>
      <c r="U552" s="216"/>
      <c r="V552" s="216"/>
      <c r="W552" s="216"/>
      <c r="X552" s="217"/>
      <c r="AT552" s="218" t="s">
        <v>160</v>
      </c>
      <c r="AU552" s="218" t="s">
        <v>85</v>
      </c>
      <c r="AV552" s="13" t="s">
        <v>83</v>
      </c>
      <c r="AW552" s="13" t="s">
        <v>5</v>
      </c>
      <c r="AX552" s="13" t="s">
        <v>75</v>
      </c>
      <c r="AY552" s="218" t="s">
        <v>149</v>
      </c>
    </row>
    <row r="553" spans="2:51" s="14" customFormat="1" ht="11.25">
      <c r="B553" s="219"/>
      <c r="C553" s="220"/>
      <c r="D553" s="204" t="s">
        <v>160</v>
      </c>
      <c r="E553" s="221" t="s">
        <v>1</v>
      </c>
      <c r="F553" s="222" t="s">
        <v>562</v>
      </c>
      <c r="G553" s="220"/>
      <c r="H553" s="223">
        <v>6.738</v>
      </c>
      <c r="I553" s="224"/>
      <c r="J553" s="224"/>
      <c r="K553" s="220"/>
      <c r="L553" s="220"/>
      <c r="M553" s="225"/>
      <c r="N553" s="226"/>
      <c r="O553" s="227"/>
      <c r="P553" s="227"/>
      <c r="Q553" s="227"/>
      <c r="R553" s="227"/>
      <c r="S553" s="227"/>
      <c r="T553" s="227"/>
      <c r="U553" s="227"/>
      <c r="V553" s="227"/>
      <c r="W553" s="227"/>
      <c r="X553" s="228"/>
      <c r="AT553" s="229" t="s">
        <v>160</v>
      </c>
      <c r="AU553" s="229" t="s">
        <v>85</v>
      </c>
      <c r="AV553" s="14" t="s">
        <v>85</v>
      </c>
      <c r="AW553" s="14" t="s">
        <v>5</v>
      </c>
      <c r="AX553" s="14" t="s">
        <v>75</v>
      </c>
      <c r="AY553" s="229" t="s">
        <v>149</v>
      </c>
    </row>
    <row r="554" spans="2:51" s="13" customFormat="1" ht="11.25">
      <c r="B554" s="209"/>
      <c r="C554" s="210"/>
      <c r="D554" s="204" t="s">
        <v>160</v>
      </c>
      <c r="E554" s="211" t="s">
        <v>1</v>
      </c>
      <c r="F554" s="212" t="s">
        <v>214</v>
      </c>
      <c r="G554" s="210"/>
      <c r="H554" s="211" t="s">
        <v>1</v>
      </c>
      <c r="I554" s="213"/>
      <c r="J554" s="213"/>
      <c r="K554" s="210"/>
      <c r="L554" s="210"/>
      <c r="M554" s="214"/>
      <c r="N554" s="215"/>
      <c r="O554" s="216"/>
      <c r="P554" s="216"/>
      <c r="Q554" s="216"/>
      <c r="R554" s="216"/>
      <c r="S554" s="216"/>
      <c r="T554" s="216"/>
      <c r="U554" s="216"/>
      <c r="V554" s="216"/>
      <c r="W554" s="216"/>
      <c r="X554" s="217"/>
      <c r="AT554" s="218" t="s">
        <v>160</v>
      </c>
      <c r="AU554" s="218" t="s">
        <v>85</v>
      </c>
      <c r="AV554" s="13" t="s">
        <v>83</v>
      </c>
      <c r="AW554" s="13" t="s">
        <v>5</v>
      </c>
      <c r="AX554" s="13" t="s">
        <v>75</v>
      </c>
      <c r="AY554" s="218" t="s">
        <v>149</v>
      </c>
    </row>
    <row r="555" spans="2:51" s="14" customFormat="1" ht="11.25">
      <c r="B555" s="219"/>
      <c r="C555" s="220"/>
      <c r="D555" s="204" t="s">
        <v>160</v>
      </c>
      <c r="E555" s="221" t="s">
        <v>1</v>
      </c>
      <c r="F555" s="222" t="s">
        <v>563</v>
      </c>
      <c r="G555" s="220"/>
      <c r="H555" s="223">
        <v>3.331</v>
      </c>
      <c r="I555" s="224"/>
      <c r="J555" s="224"/>
      <c r="K555" s="220"/>
      <c r="L555" s="220"/>
      <c r="M555" s="225"/>
      <c r="N555" s="226"/>
      <c r="O555" s="227"/>
      <c r="P555" s="227"/>
      <c r="Q555" s="227"/>
      <c r="R555" s="227"/>
      <c r="S555" s="227"/>
      <c r="T555" s="227"/>
      <c r="U555" s="227"/>
      <c r="V555" s="227"/>
      <c r="W555" s="227"/>
      <c r="X555" s="228"/>
      <c r="AT555" s="229" t="s">
        <v>160</v>
      </c>
      <c r="AU555" s="229" t="s">
        <v>85</v>
      </c>
      <c r="AV555" s="14" t="s">
        <v>85</v>
      </c>
      <c r="AW555" s="14" t="s">
        <v>5</v>
      </c>
      <c r="AX555" s="14" t="s">
        <v>75</v>
      </c>
      <c r="AY555" s="229" t="s">
        <v>149</v>
      </c>
    </row>
    <row r="556" spans="2:51" s="13" customFormat="1" ht="11.25">
      <c r="B556" s="209"/>
      <c r="C556" s="210"/>
      <c r="D556" s="204" t="s">
        <v>160</v>
      </c>
      <c r="E556" s="211" t="s">
        <v>1</v>
      </c>
      <c r="F556" s="212" t="s">
        <v>220</v>
      </c>
      <c r="G556" s="210"/>
      <c r="H556" s="211" t="s">
        <v>1</v>
      </c>
      <c r="I556" s="213"/>
      <c r="J556" s="213"/>
      <c r="K556" s="210"/>
      <c r="L556" s="210"/>
      <c r="M556" s="214"/>
      <c r="N556" s="215"/>
      <c r="O556" s="216"/>
      <c r="P556" s="216"/>
      <c r="Q556" s="216"/>
      <c r="R556" s="216"/>
      <c r="S556" s="216"/>
      <c r="T556" s="216"/>
      <c r="U556" s="216"/>
      <c r="V556" s="216"/>
      <c r="W556" s="216"/>
      <c r="X556" s="217"/>
      <c r="AT556" s="218" t="s">
        <v>160</v>
      </c>
      <c r="AU556" s="218" t="s">
        <v>85</v>
      </c>
      <c r="AV556" s="13" t="s">
        <v>83</v>
      </c>
      <c r="AW556" s="13" t="s">
        <v>5</v>
      </c>
      <c r="AX556" s="13" t="s">
        <v>75</v>
      </c>
      <c r="AY556" s="218" t="s">
        <v>149</v>
      </c>
    </row>
    <row r="557" spans="2:51" s="14" customFormat="1" ht="11.25">
      <c r="B557" s="219"/>
      <c r="C557" s="220"/>
      <c r="D557" s="204" t="s">
        <v>160</v>
      </c>
      <c r="E557" s="221" t="s">
        <v>1</v>
      </c>
      <c r="F557" s="222" t="s">
        <v>562</v>
      </c>
      <c r="G557" s="220"/>
      <c r="H557" s="223">
        <v>6.738</v>
      </c>
      <c r="I557" s="224"/>
      <c r="J557" s="224"/>
      <c r="K557" s="220"/>
      <c r="L557" s="220"/>
      <c r="M557" s="225"/>
      <c r="N557" s="226"/>
      <c r="O557" s="227"/>
      <c r="P557" s="227"/>
      <c r="Q557" s="227"/>
      <c r="R557" s="227"/>
      <c r="S557" s="227"/>
      <c r="T557" s="227"/>
      <c r="U557" s="227"/>
      <c r="V557" s="227"/>
      <c r="W557" s="227"/>
      <c r="X557" s="228"/>
      <c r="AT557" s="229" t="s">
        <v>160</v>
      </c>
      <c r="AU557" s="229" t="s">
        <v>85</v>
      </c>
      <c r="AV557" s="14" t="s">
        <v>85</v>
      </c>
      <c r="AW557" s="14" t="s">
        <v>5</v>
      </c>
      <c r="AX557" s="14" t="s">
        <v>75</v>
      </c>
      <c r="AY557" s="229" t="s">
        <v>149</v>
      </c>
    </row>
    <row r="558" spans="2:51" s="13" customFormat="1" ht="11.25">
      <c r="B558" s="209"/>
      <c r="C558" s="210"/>
      <c r="D558" s="204" t="s">
        <v>160</v>
      </c>
      <c r="E558" s="211" t="s">
        <v>1</v>
      </c>
      <c r="F558" s="212" t="s">
        <v>222</v>
      </c>
      <c r="G558" s="210"/>
      <c r="H558" s="211" t="s">
        <v>1</v>
      </c>
      <c r="I558" s="213"/>
      <c r="J558" s="213"/>
      <c r="K558" s="210"/>
      <c r="L558" s="210"/>
      <c r="M558" s="214"/>
      <c r="N558" s="215"/>
      <c r="O558" s="216"/>
      <c r="P558" s="216"/>
      <c r="Q558" s="216"/>
      <c r="R558" s="216"/>
      <c r="S558" s="216"/>
      <c r="T558" s="216"/>
      <c r="U558" s="216"/>
      <c r="V558" s="216"/>
      <c r="W558" s="216"/>
      <c r="X558" s="217"/>
      <c r="AT558" s="218" t="s">
        <v>160</v>
      </c>
      <c r="AU558" s="218" t="s">
        <v>85</v>
      </c>
      <c r="AV558" s="13" t="s">
        <v>83</v>
      </c>
      <c r="AW558" s="13" t="s">
        <v>5</v>
      </c>
      <c r="AX558" s="13" t="s">
        <v>75</v>
      </c>
      <c r="AY558" s="218" t="s">
        <v>149</v>
      </c>
    </row>
    <row r="559" spans="2:51" s="14" customFormat="1" ht="11.25">
      <c r="B559" s="219"/>
      <c r="C559" s="220"/>
      <c r="D559" s="204" t="s">
        <v>160</v>
      </c>
      <c r="E559" s="221" t="s">
        <v>1</v>
      </c>
      <c r="F559" s="222" t="s">
        <v>563</v>
      </c>
      <c r="G559" s="220"/>
      <c r="H559" s="223">
        <v>3.331</v>
      </c>
      <c r="I559" s="224"/>
      <c r="J559" s="224"/>
      <c r="K559" s="220"/>
      <c r="L559" s="220"/>
      <c r="M559" s="225"/>
      <c r="N559" s="226"/>
      <c r="O559" s="227"/>
      <c r="P559" s="227"/>
      <c r="Q559" s="227"/>
      <c r="R559" s="227"/>
      <c r="S559" s="227"/>
      <c r="T559" s="227"/>
      <c r="U559" s="227"/>
      <c r="V559" s="227"/>
      <c r="W559" s="227"/>
      <c r="X559" s="228"/>
      <c r="AT559" s="229" t="s">
        <v>160</v>
      </c>
      <c r="AU559" s="229" t="s">
        <v>85</v>
      </c>
      <c r="AV559" s="14" t="s">
        <v>85</v>
      </c>
      <c r="AW559" s="14" t="s">
        <v>5</v>
      </c>
      <c r="AX559" s="14" t="s">
        <v>75</v>
      </c>
      <c r="AY559" s="229" t="s">
        <v>149</v>
      </c>
    </row>
    <row r="560" spans="2:51" s="15" customFormat="1" ht="11.25">
      <c r="B560" s="230"/>
      <c r="C560" s="231"/>
      <c r="D560" s="204" t="s">
        <v>160</v>
      </c>
      <c r="E560" s="232" t="s">
        <v>1</v>
      </c>
      <c r="F560" s="233" t="s">
        <v>174</v>
      </c>
      <c r="G560" s="231"/>
      <c r="H560" s="234">
        <v>20.138</v>
      </c>
      <c r="I560" s="235"/>
      <c r="J560" s="235"/>
      <c r="K560" s="231"/>
      <c r="L560" s="231"/>
      <c r="M560" s="236"/>
      <c r="N560" s="237"/>
      <c r="O560" s="238"/>
      <c r="P560" s="238"/>
      <c r="Q560" s="238"/>
      <c r="R560" s="238"/>
      <c r="S560" s="238"/>
      <c r="T560" s="238"/>
      <c r="U560" s="238"/>
      <c r="V560" s="238"/>
      <c r="W560" s="238"/>
      <c r="X560" s="239"/>
      <c r="AT560" s="240" t="s">
        <v>160</v>
      </c>
      <c r="AU560" s="240" t="s">
        <v>85</v>
      </c>
      <c r="AV560" s="15" t="s">
        <v>157</v>
      </c>
      <c r="AW560" s="15" t="s">
        <v>5</v>
      </c>
      <c r="AX560" s="15" t="s">
        <v>83</v>
      </c>
      <c r="AY560" s="240" t="s">
        <v>149</v>
      </c>
    </row>
    <row r="561" spans="1:65" s="2" customFormat="1" ht="49.15" customHeight="1">
      <c r="A561" s="35"/>
      <c r="B561" s="36"/>
      <c r="C561" s="190" t="s">
        <v>564</v>
      </c>
      <c r="D561" s="190" t="s">
        <v>152</v>
      </c>
      <c r="E561" s="191" t="s">
        <v>565</v>
      </c>
      <c r="F561" s="192" t="s">
        <v>566</v>
      </c>
      <c r="G561" s="193" t="s">
        <v>177</v>
      </c>
      <c r="H561" s="194">
        <v>10</v>
      </c>
      <c r="I561" s="195"/>
      <c r="J561" s="195"/>
      <c r="K561" s="196">
        <f>ROUND(P561*H561,2)</f>
        <v>0</v>
      </c>
      <c r="L561" s="192" t="s">
        <v>1</v>
      </c>
      <c r="M561" s="40"/>
      <c r="N561" s="197" t="s">
        <v>1</v>
      </c>
      <c r="O561" s="198" t="s">
        <v>38</v>
      </c>
      <c r="P561" s="199">
        <f>I561+J561</f>
        <v>0</v>
      </c>
      <c r="Q561" s="199">
        <f>ROUND(I561*H561,2)</f>
        <v>0</v>
      </c>
      <c r="R561" s="199">
        <f>ROUND(J561*H561,2)</f>
        <v>0</v>
      </c>
      <c r="S561" s="72"/>
      <c r="T561" s="200">
        <f>S561*H561</f>
        <v>0</v>
      </c>
      <c r="U561" s="200">
        <v>0</v>
      </c>
      <c r="V561" s="200">
        <f>U561*H561</f>
        <v>0</v>
      </c>
      <c r="W561" s="200">
        <v>0</v>
      </c>
      <c r="X561" s="201">
        <f>W561*H561</f>
        <v>0</v>
      </c>
      <c r="Y561" s="35"/>
      <c r="Z561" s="35"/>
      <c r="AA561" s="35"/>
      <c r="AB561" s="35"/>
      <c r="AC561" s="35"/>
      <c r="AD561" s="35"/>
      <c r="AE561" s="35"/>
      <c r="AR561" s="202" t="s">
        <v>329</v>
      </c>
      <c r="AT561" s="202" t="s">
        <v>152</v>
      </c>
      <c r="AU561" s="202" t="s">
        <v>85</v>
      </c>
      <c r="AY561" s="18" t="s">
        <v>149</v>
      </c>
      <c r="BE561" s="203">
        <f>IF(O561="základní",K561,0)</f>
        <v>0</v>
      </c>
      <c r="BF561" s="203">
        <f>IF(O561="snížená",K561,0)</f>
        <v>0</v>
      </c>
      <c r="BG561" s="203">
        <f>IF(O561="zákl. přenesená",K561,0)</f>
        <v>0</v>
      </c>
      <c r="BH561" s="203">
        <f>IF(O561="sníž. přenesená",K561,0)</f>
        <v>0</v>
      </c>
      <c r="BI561" s="203">
        <f>IF(O561="nulová",K561,0)</f>
        <v>0</v>
      </c>
      <c r="BJ561" s="18" t="s">
        <v>83</v>
      </c>
      <c r="BK561" s="203">
        <f>ROUND(P561*H561,2)</f>
        <v>0</v>
      </c>
      <c r="BL561" s="18" t="s">
        <v>329</v>
      </c>
      <c r="BM561" s="202" t="s">
        <v>567</v>
      </c>
    </row>
    <row r="562" spans="1:47" s="2" customFormat="1" ht="29.25">
      <c r="A562" s="35"/>
      <c r="B562" s="36"/>
      <c r="C562" s="37"/>
      <c r="D562" s="204" t="s">
        <v>159</v>
      </c>
      <c r="E562" s="37"/>
      <c r="F562" s="205" t="s">
        <v>566</v>
      </c>
      <c r="G562" s="37"/>
      <c r="H562" s="37"/>
      <c r="I562" s="206"/>
      <c r="J562" s="206"/>
      <c r="K562" s="37"/>
      <c r="L562" s="37"/>
      <c r="M562" s="40"/>
      <c r="N562" s="207"/>
      <c r="O562" s="208"/>
      <c r="P562" s="72"/>
      <c r="Q562" s="72"/>
      <c r="R562" s="72"/>
      <c r="S562" s="72"/>
      <c r="T562" s="72"/>
      <c r="U562" s="72"/>
      <c r="V562" s="72"/>
      <c r="W562" s="72"/>
      <c r="X562" s="73"/>
      <c r="Y562" s="35"/>
      <c r="Z562" s="35"/>
      <c r="AA562" s="35"/>
      <c r="AB562" s="35"/>
      <c r="AC562" s="35"/>
      <c r="AD562" s="35"/>
      <c r="AE562" s="35"/>
      <c r="AT562" s="18" t="s">
        <v>159</v>
      </c>
      <c r="AU562" s="18" t="s">
        <v>85</v>
      </c>
    </row>
    <row r="563" spans="1:65" s="2" customFormat="1" ht="66.75" customHeight="1">
      <c r="A563" s="35"/>
      <c r="B563" s="36"/>
      <c r="C563" s="190" t="s">
        <v>568</v>
      </c>
      <c r="D563" s="190" t="s">
        <v>152</v>
      </c>
      <c r="E563" s="191" t="s">
        <v>569</v>
      </c>
      <c r="F563" s="192" t="s">
        <v>570</v>
      </c>
      <c r="G563" s="193" t="s">
        <v>305</v>
      </c>
      <c r="H563" s="194">
        <v>0.931</v>
      </c>
      <c r="I563" s="195"/>
      <c r="J563" s="195"/>
      <c r="K563" s="196">
        <f>ROUND(P563*H563,2)</f>
        <v>0</v>
      </c>
      <c r="L563" s="192" t="s">
        <v>156</v>
      </c>
      <c r="M563" s="40"/>
      <c r="N563" s="197" t="s">
        <v>1</v>
      </c>
      <c r="O563" s="198" t="s">
        <v>38</v>
      </c>
      <c r="P563" s="199">
        <f>I563+J563</f>
        <v>0</v>
      </c>
      <c r="Q563" s="199">
        <f>ROUND(I563*H563,2)</f>
        <v>0</v>
      </c>
      <c r="R563" s="199">
        <f>ROUND(J563*H563,2)</f>
        <v>0</v>
      </c>
      <c r="S563" s="72"/>
      <c r="T563" s="200">
        <f>S563*H563</f>
        <v>0</v>
      </c>
      <c r="U563" s="200">
        <v>0</v>
      </c>
      <c r="V563" s="200">
        <f>U563*H563</f>
        <v>0</v>
      </c>
      <c r="W563" s="200">
        <v>0</v>
      </c>
      <c r="X563" s="201">
        <f>W563*H563</f>
        <v>0</v>
      </c>
      <c r="Y563" s="35"/>
      <c r="Z563" s="35"/>
      <c r="AA563" s="35"/>
      <c r="AB563" s="35"/>
      <c r="AC563" s="35"/>
      <c r="AD563" s="35"/>
      <c r="AE563" s="35"/>
      <c r="AR563" s="202" t="s">
        <v>329</v>
      </c>
      <c r="AT563" s="202" t="s">
        <v>152</v>
      </c>
      <c r="AU563" s="202" t="s">
        <v>85</v>
      </c>
      <c r="AY563" s="18" t="s">
        <v>149</v>
      </c>
      <c r="BE563" s="203">
        <f>IF(O563="základní",K563,0)</f>
        <v>0</v>
      </c>
      <c r="BF563" s="203">
        <f>IF(O563="snížená",K563,0)</f>
        <v>0</v>
      </c>
      <c r="BG563" s="203">
        <f>IF(O563="zákl. přenesená",K563,0)</f>
        <v>0</v>
      </c>
      <c r="BH563" s="203">
        <f>IF(O563="sníž. přenesená",K563,0)</f>
        <v>0</v>
      </c>
      <c r="BI563" s="203">
        <f>IF(O563="nulová",K563,0)</f>
        <v>0</v>
      </c>
      <c r="BJ563" s="18" t="s">
        <v>83</v>
      </c>
      <c r="BK563" s="203">
        <f>ROUND(P563*H563,2)</f>
        <v>0</v>
      </c>
      <c r="BL563" s="18" t="s">
        <v>329</v>
      </c>
      <c r="BM563" s="202" t="s">
        <v>571</v>
      </c>
    </row>
    <row r="564" spans="1:47" s="2" customFormat="1" ht="39">
      <c r="A564" s="35"/>
      <c r="B564" s="36"/>
      <c r="C564" s="37"/>
      <c r="D564" s="204" t="s">
        <v>159</v>
      </c>
      <c r="E564" s="37"/>
      <c r="F564" s="205" t="s">
        <v>570</v>
      </c>
      <c r="G564" s="37"/>
      <c r="H564" s="37"/>
      <c r="I564" s="206"/>
      <c r="J564" s="206"/>
      <c r="K564" s="37"/>
      <c r="L564" s="37"/>
      <c r="M564" s="40"/>
      <c r="N564" s="207"/>
      <c r="O564" s="208"/>
      <c r="P564" s="72"/>
      <c r="Q564" s="72"/>
      <c r="R564" s="72"/>
      <c r="S564" s="72"/>
      <c r="T564" s="72"/>
      <c r="U564" s="72"/>
      <c r="V564" s="72"/>
      <c r="W564" s="72"/>
      <c r="X564" s="73"/>
      <c r="Y564" s="35"/>
      <c r="Z564" s="35"/>
      <c r="AA564" s="35"/>
      <c r="AB564" s="35"/>
      <c r="AC564" s="35"/>
      <c r="AD564" s="35"/>
      <c r="AE564" s="35"/>
      <c r="AT564" s="18" t="s">
        <v>159</v>
      </c>
      <c r="AU564" s="18" t="s">
        <v>85</v>
      </c>
    </row>
    <row r="565" spans="2:63" s="12" customFormat="1" ht="22.9" customHeight="1">
      <c r="B565" s="173"/>
      <c r="C565" s="174"/>
      <c r="D565" s="175" t="s">
        <v>74</v>
      </c>
      <c r="E565" s="188" t="s">
        <v>572</v>
      </c>
      <c r="F565" s="188" t="s">
        <v>573</v>
      </c>
      <c r="G565" s="174"/>
      <c r="H565" s="174"/>
      <c r="I565" s="177"/>
      <c r="J565" s="177"/>
      <c r="K565" s="189">
        <f>BK565</f>
        <v>0</v>
      </c>
      <c r="L565" s="174"/>
      <c r="M565" s="179"/>
      <c r="N565" s="180"/>
      <c r="O565" s="181"/>
      <c r="P565" s="181"/>
      <c r="Q565" s="182">
        <f>SUM(Q566:Q625)</f>
        <v>0</v>
      </c>
      <c r="R565" s="182">
        <f>SUM(R566:R625)</f>
        <v>0</v>
      </c>
      <c r="S565" s="181"/>
      <c r="T565" s="183">
        <f>SUM(T566:T625)</f>
        <v>0</v>
      </c>
      <c r="U565" s="181"/>
      <c r="V565" s="183">
        <f>SUM(V566:V625)</f>
        <v>0</v>
      </c>
      <c r="W565" s="181"/>
      <c r="X565" s="184">
        <f>SUM(X566:X625)</f>
        <v>0</v>
      </c>
      <c r="AR565" s="185" t="s">
        <v>85</v>
      </c>
      <c r="AT565" s="186" t="s">
        <v>74</v>
      </c>
      <c r="AU565" s="186" t="s">
        <v>83</v>
      </c>
      <c r="AY565" s="185" t="s">
        <v>149</v>
      </c>
      <c r="BK565" s="187">
        <f>SUM(BK566:BK625)</f>
        <v>0</v>
      </c>
    </row>
    <row r="566" spans="1:65" s="2" customFormat="1" ht="24.2" customHeight="1">
      <c r="A566" s="35"/>
      <c r="B566" s="36"/>
      <c r="C566" s="190" t="s">
        <v>574</v>
      </c>
      <c r="D566" s="190" t="s">
        <v>152</v>
      </c>
      <c r="E566" s="191" t="s">
        <v>575</v>
      </c>
      <c r="F566" s="192" t="s">
        <v>576</v>
      </c>
      <c r="G566" s="193" t="s">
        <v>177</v>
      </c>
      <c r="H566" s="194">
        <v>2</v>
      </c>
      <c r="I566" s="195"/>
      <c r="J566" s="195"/>
      <c r="K566" s="196">
        <f>ROUND(P566*H566,2)</f>
        <v>0</v>
      </c>
      <c r="L566" s="192" t="s">
        <v>156</v>
      </c>
      <c r="M566" s="40"/>
      <c r="N566" s="197" t="s">
        <v>1</v>
      </c>
      <c r="O566" s="198" t="s">
        <v>38</v>
      </c>
      <c r="P566" s="199">
        <f>I566+J566</f>
        <v>0</v>
      </c>
      <c r="Q566" s="199">
        <f>ROUND(I566*H566,2)</f>
        <v>0</v>
      </c>
      <c r="R566" s="199">
        <f>ROUND(J566*H566,2)</f>
        <v>0</v>
      </c>
      <c r="S566" s="72"/>
      <c r="T566" s="200">
        <f>S566*H566</f>
        <v>0</v>
      </c>
      <c r="U566" s="200">
        <v>0</v>
      </c>
      <c r="V566" s="200">
        <f>U566*H566</f>
        <v>0</v>
      </c>
      <c r="W566" s="200">
        <v>0</v>
      </c>
      <c r="X566" s="201">
        <f>W566*H566</f>
        <v>0</v>
      </c>
      <c r="Y566" s="35"/>
      <c r="Z566" s="35"/>
      <c r="AA566" s="35"/>
      <c r="AB566" s="35"/>
      <c r="AC566" s="35"/>
      <c r="AD566" s="35"/>
      <c r="AE566" s="35"/>
      <c r="AR566" s="202" t="s">
        <v>329</v>
      </c>
      <c r="AT566" s="202" t="s">
        <v>152</v>
      </c>
      <c r="AU566" s="202" t="s">
        <v>85</v>
      </c>
      <c r="AY566" s="18" t="s">
        <v>149</v>
      </c>
      <c r="BE566" s="203">
        <f>IF(O566="základní",K566,0)</f>
        <v>0</v>
      </c>
      <c r="BF566" s="203">
        <f>IF(O566="snížená",K566,0)</f>
        <v>0</v>
      </c>
      <c r="BG566" s="203">
        <f>IF(O566="zákl. přenesená",K566,0)</f>
        <v>0</v>
      </c>
      <c r="BH566" s="203">
        <f>IF(O566="sníž. přenesená",K566,0)</f>
        <v>0</v>
      </c>
      <c r="BI566" s="203">
        <f>IF(O566="nulová",K566,0)</f>
        <v>0</v>
      </c>
      <c r="BJ566" s="18" t="s">
        <v>83</v>
      </c>
      <c r="BK566" s="203">
        <f>ROUND(P566*H566,2)</f>
        <v>0</v>
      </c>
      <c r="BL566" s="18" t="s">
        <v>329</v>
      </c>
      <c r="BM566" s="202" t="s">
        <v>577</v>
      </c>
    </row>
    <row r="567" spans="1:47" s="2" customFormat="1" ht="19.5">
      <c r="A567" s="35"/>
      <c r="B567" s="36"/>
      <c r="C567" s="37"/>
      <c r="D567" s="204" t="s">
        <v>159</v>
      </c>
      <c r="E567" s="37"/>
      <c r="F567" s="205" t="s">
        <v>576</v>
      </c>
      <c r="G567" s="37"/>
      <c r="H567" s="37"/>
      <c r="I567" s="206"/>
      <c r="J567" s="206"/>
      <c r="K567" s="37"/>
      <c r="L567" s="37"/>
      <c r="M567" s="40"/>
      <c r="N567" s="207"/>
      <c r="O567" s="208"/>
      <c r="P567" s="72"/>
      <c r="Q567" s="72"/>
      <c r="R567" s="72"/>
      <c r="S567" s="72"/>
      <c r="T567" s="72"/>
      <c r="U567" s="72"/>
      <c r="V567" s="72"/>
      <c r="W567" s="72"/>
      <c r="X567" s="73"/>
      <c r="Y567" s="35"/>
      <c r="Z567" s="35"/>
      <c r="AA567" s="35"/>
      <c r="AB567" s="35"/>
      <c r="AC567" s="35"/>
      <c r="AD567" s="35"/>
      <c r="AE567" s="35"/>
      <c r="AT567" s="18" t="s">
        <v>159</v>
      </c>
      <c r="AU567" s="18" t="s">
        <v>85</v>
      </c>
    </row>
    <row r="568" spans="2:51" s="14" customFormat="1" ht="11.25">
      <c r="B568" s="219"/>
      <c r="C568" s="220"/>
      <c r="D568" s="204" t="s">
        <v>160</v>
      </c>
      <c r="E568" s="221" t="s">
        <v>1</v>
      </c>
      <c r="F568" s="222" t="s">
        <v>85</v>
      </c>
      <c r="G568" s="220"/>
      <c r="H568" s="223">
        <v>2</v>
      </c>
      <c r="I568" s="224"/>
      <c r="J568" s="224"/>
      <c r="K568" s="220"/>
      <c r="L568" s="220"/>
      <c r="M568" s="225"/>
      <c r="N568" s="226"/>
      <c r="O568" s="227"/>
      <c r="P568" s="227"/>
      <c r="Q568" s="227"/>
      <c r="R568" s="227"/>
      <c r="S568" s="227"/>
      <c r="T568" s="227"/>
      <c r="U568" s="227"/>
      <c r="V568" s="227"/>
      <c r="W568" s="227"/>
      <c r="X568" s="228"/>
      <c r="AT568" s="229" t="s">
        <v>160</v>
      </c>
      <c r="AU568" s="229" t="s">
        <v>85</v>
      </c>
      <c r="AV568" s="14" t="s">
        <v>85</v>
      </c>
      <c r="AW568" s="14" t="s">
        <v>5</v>
      </c>
      <c r="AX568" s="14" t="s">
        <v>75</v>
      </c>
      <c r="AY568" s="229" t="s">
        <v>149</v>
      </c>
    </row>
    <row r="569" spans="2:51" s="15" customFormat="1" ht="11.25">
      <c r="B569" s="230"/>
      <c r="C569" s="231"/>
      <c r="D569" s="204" t="s">
        <v>160</v>
      </c>
      <c r="E569" s="232" t="s">
        <v>1</v>
      </c>
      <c r="F569" s="233" t="s">
        <v>174</v>
      </c>
      <c r="G569" s="231"/>
      <c r="H569" s="234">
        <v>2</v>
      </c>
      <c r="I569" s="235"/>
      <c r="J569" s="235"/>
      <c r="K569" s="231"/>
      <c r="L569" s="231"/>
      <c r="M569" s="236"/>
      <c r="N569" s="237"/>
      <c r="O569" s="238"/>
      <c r="P569" s="238"/>
      <c r="Q569" s="238"/>
      <c r="R569" s="238"/>
      <c r="S569" s="238"/>
      <c r="T569" s="238"/>
      <c r="U569" s="238"/>
      <c r="V569" s="238"/>
      <c r="W569" s="238"/>
      <c r="X569" s="239"/>
      <c r="AT569" s="240" t="s">
        <v>160</v>
      </c>
      <c r="AU569" s="240" t="s">
        <v>85</v>
      </c>
      <c r="AV569" s="15" t="s">
        <v>157</v>
      </c>
      <c r="AW569" s="15" t="s">
        <v>5</v>
      </c>
      <c r="AX569" s="15" t="s">
        <v>83</v>
      </c>
      <c r="AY569" s="240" t="s">
        <v>149</v>
      </c>
    </row>
    <row r="570" spans="1:65" s="2" customFormat="1" ht="24.2" customHeight="1">
      <c r="A570" s="35"/>
      <c r="B570" s="36"/>
      <c r="C570" s="190" t="s">
        <v>578</v>
      </c>
      <c r="D570" s="190" t="s">
        <v>152</v>
      </c>
      <c r="E570" s="191" t="s">
        <v>579</v>
      </c>
      <c r="F570" s="192" t="s">
        <v>580</v>
      </c>
      <c r="G570" s="193" t="s">
        <v>177</v>
      </c>
      <c r="H570" s="194">
        <v>1</v>
      </c>
      <c r="I570" s="195"/>
      <c r="J570" s="195"/>
      <c r="K570" s="196">
        <f>ROUND(P570*H570,2)</f>
        <v>0</v>
      </c>
      <c r="L570" s="192" t="s">
        <v>156</v>
      </c>
      <c r="M570" s="40"/>
      <c r="N570" s="197" t="s">
        <v>1</v>
      </c>
      <c r="O570" s="198" t="s">
        <v>38</v>
      </c>
      <c r="P570" s="199">
        <f>I570+J570</f>
        <v>0</v>
      </c>
      <c r="Q570" s="199">
        <f>ROUND(I570*H570,2)</f>
        <v>0</v>
      </c>
      <c r="R570" s="199">
        <f>ROUND(J570*H570,2)</f>
        <v>0</v>
      </c>
      <c r="S570" s="72"/>
      <c r="T570" s="200">
        <f>S570*H570</f>
        <v>0</v>
      </c>
      <c r="U570" s="200">
        <v>0</v>
      </c>
      <c r="V570" s="200">
        <f>U570*H570</f>
        <v>0</v>
      </c>
      <c r="W570" s="200">
        <v>0</v>
      </c>
      <c r="X570" s="201">
        <f>W570*H570</f>
        <v>0</v>
      </c>
      <c r="Y570" s="35"/>
      <c r="Z570" s="35"/>
      <c r="AA570" s="35"/>
      <c r="AB570" s="35"/>
      <c r="AC570" s="35"/>
      <c r="AD570" s="35"/>
      <c r="AE570" s="35"/>
      <c r="AR570" s="202" t="s">
        <v>329</v>
      </c>
      <c r="AT570" s="202" t="s">
        <v>152</v>
      </c>
      <c r="AU570" s="202" t="s">
        <v>85</v>
      </c>
      <c r="AY570" s="18" t="s">
        <v>149</v>
      </c>
      <c r="BE570" s="203">
        <f>IF(O570="základní",K570,0)</f>
        <v>0</v>
      </c>
      <c r="BF570" s="203">
        <f>IF(O570="snížená",K570,0)</f>
        <v>0</v>
      </c>
      <c r="BG570" s="203">
        <f>IF(O570="zákl. přenesená",K570,0)</f>
        <v>0</v>
      </c>
      <c r="BH570" s="203">
        <f>IF(O570="sníž. přenesená",K570,0)</f>
        <v>0</v>
      </c>
      <c r="BI570" s="203">
        <f>IF(O570="nulová",K570,0)</f>
        <v>0</v>
      </c>
      <c r="BJ570" s="18" t="s">
        <v>83</v>
      </c>
      <c r="BK570" s="203">
        <f>ROUND(P570*H570,2)</f>
        <v>0</v>
      </c>
      <c r="BL570" s="18" t="s">
        <v>329</v>
      </c>
      <c r="BM570" s="202" t="s">
        <v>581</v>
      </c>
    </row>
    <row r="571" spans="1:47" s="2" customFormat="1" ht="19.5">
      <c r="A571" s="35"/>
      <c r="B571" s="36"/>
      <c r="C571" s="37"/>
      <c r="D571" s="204" t="s">
        <v>159</v>
      </c>
      <c r="E571" s="37"/>
      <c r="F571" s="205" t="s">
        <v>580</v>
      </c>
      <c r="G571" s="37"/>
      <c r="H571" s="37"/>
      <c r="I571" s="206"/>
      <c r="J571" s="206"/>
      <c r="K571" s="37"/>
      <c r="L571" s="37"/>
      <c r="M571" s="40"/>
      <c r="N571" s="207"/>
      <c r="O571" s="208"/>
      <c r="P571" s="72"/>
      <c r="Q571" s="72"/>
      <c r="R571" s="72"/>
      <c r="S571" s="72"/>
      <c r="T571" s="72"/>
      <c r="U571" s="72"/>
      <c r="V571" s="72"/>
      <c r="W571" s="72"/>
      <c r="X571" s="73"/>
      <c r="Y571" s="35"/>
      <c r="Z571" s="35"/>
      <c r="AA571" s="35"/>
      <c r="AB571" s="35"/>
      <c r="AC571" s="35"/>
      <c r="AD571" s="35"/>
      <c r="AE571" s="35"/>
      <c r="AT571" s="18" t="s">
        <v>159</v>
      </c>
      <c r="AU571" s="18" t="s">
        <v>85</v>
      </c>
    </row>
    <row r="572" spans="2:51" s="14" customFormat="1" ht="11.25">
      <c r="B572" s="219"/>
      <c r="C572" s="220"/>
      <c r="D572" s="204" t="s">
        <v>160</v>
      </c>
      <c r="E572" s="221" t="s">
        <v>1</v>
      </c>
      <c r="F572" s="222" t="s">
        <v>83</v>
      </c>
      <c r="G572" s="220"/>
      <c r="H572" s="223">
        <v>1</v>
      </c>
      <c r="I572" s="224"/>
      <c r="J572" s="224"/>
      <c r="K572" s="220"/>
      <c r="L572" s="220"/>
      <c r="M572" s="225"/>
      <c r="N572" s="226"/>
      <c r="O572" s="227"/>
      <c r="P572" s="227"/>
      <c r="Q572" s="227"/>
      <c r="R572" s="227"/>
      <c r="S572" s="227"/>
      <c r="T572" s="227"/>
      <c r="U572" s="227"/>
      <c r="V572" s="227"/>
      <c r="W572" s="227"/>
      <c r="X572" s="228"/>
      <c r="AT572" s="229" t="s">
        <v>160</v>
      </c>
      <c r="AU572" s="229" t="s">
        <v>85</v>
      </c>
      <c r="AV572" s="14" t="s">
        <v>85</v>
      </c>
      <c r="AW572" s="14" t="s">
        <v>5</v>
      </c>
      <c r="AX572" s="14" t="s">
        <v>75</v>
      </c>
      <c r="AY572" s="229" t="s">
        <v>149</v>
      </c>
    </row>
    <row r="573" spans="2:51" s="15" customFormat="1" ht="11.25">
      <c r="B573" s="230"/>
      <c r="C573" s="231"/>
      <c r="D573" s="204" t="s">
        <v>160</v>
      </c>
      <c r="E573" s="232" t="s">
        <v>1</v>
      </c>
      <c r="F573" s="233" t="s">
        <v>174</v>
      </c>
      <c r="G573" s="231"/>
      <c r="H573" s="234">
        <v>1</v>
      </c>
      <c r="I573" s="235"/>
      <c r="J573" s="235"/>
      <c r="K573" s="231"/>
      <c r="L573" s="231"/>
      <c r="M573" s="236"/>
      <c r="N573" s="237"/>
      <c r="O573" s="238"/>
      <c r="P573" s="238"/>
      <c r="Q573" s="238"/>
      <c r="R573" s="238"/>
      <c r="S573" s="238"/>
      <c r="T573" s="238"/>
      <c r="U573" s="238"/>
      <c r="V573" s="238"/>
      <c r="W573" s="238"/>
      <c r="X573" s="239"/>
      <c r="AT573" s="240" t="s">
        <v>160</v>
      </c>
      <c r="AU573" s="240" t="s">
        <v>85</v>
      </c>
      <c r="AV573" s="15" t="s">
        <v>157</v>
      </c>
      <c r="AW573" s="15" t="s">
        <v>5</v>
      </c>
      <c r="AX573" s="15" t="s">
        <v>83</v>
      </c>
      <c r="AY573" s="240" t="s">
        <v>149</v>
      </c>
    </row>
    <row r="574" spans="1:65" s="2" customFormat="1" ht="49.15" customHeight="1">
      <c r="A574" s="35"/>
      <c r="B574" s="36"/>
      <c r="C574" s="190" t="s">
        <v>582</v>
      </c>
      <c r="D574" s="190" t="s">
        <v>152</v>
      </c>
      <c r="E574" s="191" t="s">
        <v>583</v>
      </c>
      <c r="F574" s="192" t="s">
        <v>584</v>
      </c>
      <c r="G574" s="193" t="s">
        <v>177</v>
      </c>
      <c r="H574" s="194">
        <v>24</v>
      </c>
      <c r="I574" s="195"/>
      <c r="J574" s="195"/>
      <c r="K574" s="196">
        <f>ROUND(P574*H574,2)</f>
        <v>0</v>
      </c>
      <c r="L574" s="192" t="s">
        <v>156</v>
      </c>
      <c r="M574" s="40"/>
      <c r="N574" s="197" t="s">
        <v>1</v>
      </c>
      <c r="O574" s="198" t="s">
        <v>38</v>
      </c>
      <c r="P574" s="199">
        <f>I574+J574</f>
        <v>0</v>
      </c>
      <c r="Q574" s="199">
        <f>ROUND(I574*H574,2)</f>
        <v>0</v>
      </c>
      <c r="R574" s="199">
        <f>ROUND(J574*H574,2)</f>
        <v>0</v>
      </c>
      <c r="S574" s="72"/>
      <c r="T574" s="200">
        <f>S574*H574</f>
        <v>0</v>
      </c>
      <c r="U574" s="200">
        <v>0</v>
      </c>
      <c r="V574" s="200">
        <f>U574*H574</f>
        <v>0</v>
      </c>
      <c r="W574" s="200">
        <v>0</v>
      </c>
      <c r="X574" s="201">
        <f>W574*H574</f>
        <v>0</v>
      </c>
      <c r="Y574" s="35"/>
      <c r="Z574" s="35"/>
      <c r="AA574" s="35"/>
      <c r="AB574" s="35"/>
      <c r="AC574" s="35"/>
      <c r="AD574" s="35"/>
      <c r="AE574" s="35"/>
      <c r="AR574" s="202" t="s">
        <v>329</v>
      </c>
      <c r="AT574" s="202" t="s">
        <v>152</v>
      </c>
      <c r="AU574" s="202" t="s">
        <v>85</v>
      </c>
      <c r="AY574" s="18" t="s">
        <v>149</v>
      </c>
      <c r="BE574" s="203">
        <f>IF(O574="základní",K574,0)</f>
        <v>0</v>
      </c>
      <c r="BF574" s="203">
        <f>IF(O574="snížená",K574,0)</f>
        <v>0</v>
      </c>
      <c r="BG574" s="203">
        <f>IF(O574="zákl. přenesená",K574,0)</f>
        <v>0</v>
      </c>
      <c r="BH574" s="203">
        <f>IF(O574="sníž. přenesená",K574,0)</f>
        <v>0</v>
      </c>
      <c r="BI574" s="203">
        <f>IF(O574="nulová",K574,0)</f>
        <v>0</v>
      </c>
      <c r="BJ574" s="18" t="s">
        <v>83</v>
      </c>
      <c r="BK574" s="203">
        <f>ROUND(P574*H574,2)</f>
        <v>0</v>
      </c>
      <c r="BL574" s="18" t="s">
        <v>329</v>
      </c>
      <c r="BM574" s="202" t="s">
        <v>585</v>
      </c>
    </row>
    <row r="575" spans="1:47" s="2" customFormat="1" ht="29.25">
      <c r="A575" s="35"/>
      <c r="B575" s="36"/>
      <c r="C575" s="37"/>
      <c r="D575" s="204" t="s">
        <v>159</v>
      </c>
      <c r="E575" s="37"/>
      <c r="F575" s="205" t="s">
        <v>584</v>
      </c>
      <c r="G575" s="37"/>
      <c r="H575" s="37"/>
      <c r="I575" s="206"/>
      <c r="J575" s="206"/>
      <c r="K575" s="37"/>
      <c r="L575" s="37"/>
      <c r="M575" s="40"/>
      <c r="N575" s="207"/>
      <c r="O575" s="208"/>
      <c r="P575" s="72"/>
      <c r="Q575" s="72"/>
      <c r="R575" s="72"/>
      <c r="S575" s="72"/>
      <c r="T575" s="72"/>
      <c r="U575" s="72"/>
      <c r="V575" s="72"/>
      <c r="W575" s="72"/>
      <c r="X575" s="73"/>
      <c r="Y575" s="35"/>
      <c r="Z575" s="35"/>
      <c r="AA575" s="35"/>
      <c r="AB575" s="35"/>
      <c r="AC575" s="35"/>
      <c r="AD575" s="35"/>
      <c r="AE575" s="35"/>
      <c r="AT575" s="18" t="s">
        <v>159</v>
      </c>
      <c r="AU575" s="18" t="s">
        <v>85</v>
      </c>
    </row>
    <row r="576" spans="2:51" s="13" customFormat="1" ht="11.25">
      <c r="B576" s="209"/>
      <c r="C576" s="210"/>
      <c r="D576" s="204" t="s">
        <v>160</v>
      </c>
      <c r="E576" s="211" t="s">
        <v>1</v>
      </c>
      <c r="F576" s="212" t="s">
        <v>377</v>
      </c>
      <c r="G576" s="210"/>
      <c r="H576" s="211" t="s">
        <v>1</v>
      </c>
      <c r="I576" s="213"/>
      <c r="J576" s="213"/>
      <c r="K576" s="210"/>
      <c r="L576" s="210"/>
      <c r="M576" s="214"/>
      <c r="N576" s="215"/>
      <c r="O576" s="216"/>
      <c r="P576" s="216"/>
      <c r="Q576" s="216"/>
      <c r="R576" s="216"/>
      <c r="S576" s="216"/>
      <c r="T576" s="216"/>
      <c r="U576" s="216"/>
      <c r="V576" s="216"/>
      <c r="W576" s="216"/>
      <c r="X576" s="217"/>
      <c r="AT576" s="218" t="s">
        <v>160</v>
      </c>
      <c r="AU576" s="218" t="s">
        <v>85</v>
      </c>
      <c r="AV576" s="13" t="s">
        <v>83</v>
      </c>
      <c r="AW576" s="13" t="s">
        <v>5</v>
      </c>
      <c r="AX576" s="13" t="s">
        <v>75</v>
      </c>
      <c r="AY576" s="218" t="s">
        <v>149</v>
      </c>
    </row>
    <row r="577" spans="2:51" s="14" customFormat="1" ht="11.25">
      <c r="B577" s="219"/>
      <c r="C577" s="220"/>
      <c r="D577" s="204" t="s">
        <v>160</v>
      </c>
      <c r="E577" s="221" t="s">
        <v>1</v>
      </c>
      <c r="F577" s="222" t="s">
        <v>310</v>
      </c>
      <c r="G577" s="220"/>
      <c r="H577" s="223">
        <v>14</v>
      </c>
      <c r="I577" s="224"/>
      <c r="J577" s="224"/>
      <c r="K577" s="220"/>
      <c r="L577" s="220"/>
      <c r="M577" s="225"/>
      <c r="N577" s="226"/>
      <c r="O577" s="227"/>
      <c r="P577" s="227"/>
      <c r="Q577" s="227"/>
      <c r="R577" s="227"/>
      <c r="S577" s="227"/>
      <c r="T577" s="227"/>
      <c r="U577" s="227"/>
      <c r="V577" s="227"/>
      <c r="W577" s="227"/>
      <c r="X577" s="228"/>
      <c r="AT577" s="229" t="s">
        <v>160</v>
      </c>
      <c r="AU577" s="229" t="s">
        <v>85</v>
      </c>
      <c r="AV577" s="14" t="s">
        <v>85</v>
      </c>
      <c r="AW577" s="14" t="s">
        <v>5</v>
      </c>
      <c r="AX577" s="14" t="s">
        <v>75</v>
      </c>
      <c r="AY577" s="229" t="s">
        <v>149</v>
      </c>
    </row>
    <row r="578" spans="2:51" s="13" customFormat="1" ht="11.25">
      <c r="B578" s="209"/>
      <c r="C578" s="210"/>
      <c r="D578" s="204" t="s">
        <v>160</v>
      </c>
      <c r="E578" s="211" t="s">
        <v>1</v>
      </c>
      <c r="F578" s="212" t="s">
        <v>282</v>
      </c>
      <c r="G578" s="210"/>
      <c r="H578" s="211" t="s">
        <v>1</v>
      </c>
      <c r="I578" s="213"/>
      <c r="J578" s="213"/>
      <c r="K578" s="210"/>
      <c r="L578" s="210"/>
      <c r="M578" s="214"/>
      <c r="N578" s="215"/>
      <c r="O578" s="216"/>
      <c r="P578" s="216"/>
      <c r="Q578" s="216"/>
      <c r="R578" s="216"/>
      <c r="S578" s="216"/>
      <c r="T578" s="216"/>
      <c r="U578" s="216"/>
      <c r="V578" s="216"/>
      <c r="W578" s="216"/>
      <c r="X578" s="217"/>
      <c r="AT578" s="218" t="s">
        <v>160</v>
      </c>
      <c r="AU578" s="218" t="s">
        <v>85</v>
      </c>
      <c r="AV578" s="13" t="s">
        <v>83</v>
      </c>
      <c r="AW578" s="13" t="s">
        <v>5</v>
      </c>
      <c r="AX578" s="13" t="s">
        <v>75</v>
      </c>
      <c r="AY578" s="218" t="s">
        <v>149</v>
      </c>
    </row>
    <row r="579" spans="2:51" s="14" customFormat="1" ht="11.25">
      <c r="B579" s="219"/>
      <c r="C579" s="220"/>
      <c r="D579" s="204" t="s">
        <v>160</v>
      </c>
      <c r="E579" s="221" t="s">
        <v>1</v>
      </c>
      <c r="F579" s="222" t="s">
        <v>188</v>
      </c>
      <c r="G579" s="220"/>
      <c r="H579" s="223">
        <v>5</v>
      </c>
      <c r="I579" s="224"/>
      <c r="J579" s="224"/>
      <c r="K579" s="220"/>
      <c r="L579" s="220"/>
      <c r="M579" s="225"/>
      <c r="N579" s="226"/>
      <c r="O579" s="227"/>
      <c r="P579" s="227"/>
      <c r="Q579" s="227"/>
      <c r="R579" s="227"/>
      <c r="S579" s="227"/>
      <c r="T579" s="227"/>
      <c r="U579" s="227"/>
      <c r="V579" s="227"/>
      <c r="W579" s="227"/>
      <c r="X579" s="228"/>
      <c r="AT579" s="229" t="s">
        <v>160</v>
      </c>
      <c r="AU579" s="229" t="s">
        <v>85</v>
      </c>
      <c r="AV579" s="14" t="s">
        <v>85</v>
      </c>
      <c r="AW579" s="14" t="s">
        <v>5</v>
      </c>
      <c r="AX579" s="14" t="s">
        <v>75</v>
      </c>
      <c r="AY579" s="229" t="s">
        <v>149</v>
      </c>
    </row>
    <row r="580" spans="2:51" s="13" customFormat="1" ht="11.25">
      <c r="B580" s="209"/>
      <c r="C580" s="210"/>
      <c r="D580" s="204" t="s">
        <v>160</v>
      </c>
      <c r="E580" s="211" t="s">
        <v>1</v>
      </c>
      <c r="F580" s="212" t="s">
        <v>284</v>
      </c>
      <c r="G580" s="210"/>
      <c r="H580" s="211" t="s">
        <v>1</v>
      </c>
      <c r="I580" s="213"/>
      <c r="J580" s="213"/>
      <c r="K580" s="210"/>
      <c r="L580" s="210"/>
      <c r="M580" s="214"/>
      <c r="N580" s="215"/>
      <c r="O580" s="216"/>
      <c r="P580" s="216"/>
      <c r="Q580" s="216"/>
      <c r="R580" s="216"/>
      <c r="S580" s="216"/>
      <c r="T580" s="216"/>
      <c r="U580" s="216"/>
      <c r="V580" s="216"/>
      <c r="W580" s="216"/>
      <c r="X580" s="217"/>
      <c r="AT580" s="218" t="s">
        <v>160</v>
      </c>
      <c r="AU580" s="218" t="s">
        <v>85</v>
      </c>
      <c r="AV580" s="13" t="s">
        <v>83</v>
      </c>
      <c r="AW580" s="13" t="s">
        <v>5</v>
      </c>
      <c r="AX580" s="13" t="s">
        <v>75</v>
      </c>
      <c r="AY580" s="218" t="s">
        <v>149</v>
      </c>
    </row>
    <row r="581" spans="2:51" s="14" customFormat="1" ht="11.25">
      <c r="B581" s="219"/>
      <c r="C581" s="220"/>
      <c r="D581" s="204" t="s">
        <v>160</v>
      </c>
      <c r="E581" s="221" t="s">
        <v>1</v>
      </c>
      <c r="F581" s="222" t="s">
        <v>188</v>
      </c>
      <c r="G581" s="220"/>
      <c r="H581" s="223">
        <v>5</v>
      </c>
      <c r="I581" s="224"/>
      <c r="J581" s="224"/>
      <c r="K581" s="220"/>
      <c r="L581" s="220"/>
      <c r="M581" s="225"/>
      <c r="N581" s="226"/>
      <c r="O581" s="227"/>
      <c r="P581" s="227"/>
      <c r="Q581" s="227"/>
      <c r="R581" s="227"/>
      <c r="S581" s="227"/>
      <c r="T581" s="227"/>
      <c r="U581" s="227"/>
      <c r="V581" s="227"/>
      <c r="W581" s="227"/>
      <c r="X581" s="228"/>
      <c r="AT581" s="229" t="s">
        <v>160</v>
      </c>
      <c r="AU581" s="229" t="s">
        <v>85</v>
      </c>
      <c r="AV581" s="14" t="s">
        <v>85</v>
      </c>
      <c r="AW581" s="14" t="s">
        <v>5</v>
      </c>
      <c r="AX581" s="14" t="s">
        <v>75</v>
      </c>
      <c r="AY581" s="229" t="s">
        <v>149</v>
      </c>
    </row>
    <row r="582" spans="2:51" s="15" customFormat="1" ht="11.25">
      <c r="B582" s="230"/>
      <c r="C582" s="231"/>
      <c r="D582" s="204" t="s">
        <v>160</v>
      </c>
      <c r="E582" s="232" t="s">
        <v>1</v>
      </c>
      <c r="F582" s="233" t="s">
        <v>174</v>
      </c>
      <c r="G582" s="231"/>
      <c r="H582" s="234">
        <v>24</v>
      </c>
      <c r="I582" s="235"/>
      <c r="J582" s="235"/>
      <c r="K582" s="231"/>
      <c r="L582" s="231"/>
      <c r="M582" s="236"/>
      <c r="N582" s="237"/>
      <c r="O582" s="238"/>
      <c r="P582" s="238"/>
      <c r="Q582" s="238"/>
      <c r="R582" s="238"/>
      <c r="S582" s="238"/>
      <c r="T582" s="238"/>
      <c r="U582" s="238"/>
      <c r="V582" s="238"/>
      <c r="W582" s="238"/>
      <c r="X582" s="239"/>
      <c r="AT582" s="240" t="s">
        <v>160</v>
      </c>
      <c r="AU582" s="240" t="s">
        <v>85</v>
      </c>
      <c r="AV582" s="15" t="s">
        <v>157</v>
      </c>
      <c r="AW582" s="15" t="s">
        <v>5</v>
      </c>
      <c r="AX582" s="15" t="s">
        <v>83</v>
      </c>
      <c r="AY582" s="240" t="s">
        <v>149</v>
      </c>
    </row>
    <row r="583" spans="1:65" s="2" customFormat="1" ht="66.75" customHeight="1">
      <c r="A583" s="35"/>
      <c r="B583" s="36"/>
      <c r="C583" s="190" t="s">
        <v>586</v>
      </c>
      <c r="D583" s="190" t="s">
        <v>152</v>
      </c>
      <c r="E583" s="191" t="s">
        <v>587</v>
      </c>
      <c r="F583" s="192" t="s">
        <v>588</v>
      </c>
      <c r="G583" s="193" t="s">
        <v>589</v>
      </c>
      <c r="H583" s="194">
        <v>2</v>
      </c>
      <c r="I583" s="195"/>
      <c r="J583" s="195"/>
      <c r="K583" s="196">
        <f>ROUND(P583*H583,2)</f>
        <v>0</v>
      </c>
      <c r="L583" s="192" t="s">
        <v>1</v>
      </c>
      <c r="M583" s="40"/>
      <c r="N583" s="197" t="s">
        <v>1</v>
      </c>
      <c r="O583" s="198" t="s">
        <v>38</v>
      </c>
      <c r="P583" s="199">
        <f>I583+J583</f>
        <v>0</v>
      </c>
      <c r="Q583" s="199">
        <f>ROUND(I583*H583,2)</f>
        <v>0</v>
      </c>
      <c r="R583" s="199">
        <f>ROUND(J583*H583,2)</f>
        <v>0</v>
      </c>
      <c r="S583" s="72"/>
      <c r="T583" s="200">
        <f>S583*H583</f>
        <v>0</v>
      </c>
      <c r="U583" s="200">
        <v>0</v>
      </c>
      <c r="V583" s="200">
        <f>U583*H583</f>
        <v>0</v>
      </c>
      <c r="W583" s="200">
        <v>0</v>
      </c>
      <c r="X583" s="201">
        <f>W583*H583</f>
        <v>0</v>
      </c>
      <c r="Y583" s="35"/>
      <c r="Z583" s="35"/>
      <c r="AA583" s="35"/>
      <c r="AB583" s="35"/>
      <c r="AC583" s="35"/>
      <c r="AD583" s="35"/>
      <c r="AE583" s="35"/>
      <c r="AR583" s="202" t="s">
        <v>329</v>
      </c>
      <c r="AT583" s="202" t="s">
        <v>152</v>
      </c>
      <c r="AU583" s="202" t="s">
        <v>85</v>
      </c>
      <c r="AY583" s="18" t="s">
        <v>149</v>
      </c>
      <c r="BE583" s="203">
        <f>IF(O583="základní",K583,0)</f>
        <v>0</v>
      </c>
      <c r="BF583" s="203">
        <f>IF(O583="snížená",K583,0)</f>
        <v>0</v>
      </c>
      <c r="BG583" s="203">
        <f>IF(O583="zákl. přenesená",K583,0)</f>
        <v>0</v>
      </c>
      <c r="BH583" s="203">
        <f>IF(O583="sníž. přenesená",K583,0)</f>
        <v>0</v>
      </c>
      <c r="BI583" s="203">
        <f>IF(O583="nulová",K583,0)</f>
        <v>0</v>
      </c>
      <c r="BJ583" s="18" t="s">
        <v>83</v>
      </c>
      <c r="BK583" s="203">
        <f>ROUND(P583*H583,2)</f>
        <v>0</v>
      </c>
      <c r="BL583" s="18" t="s">
        <v>329</v>
      </c>
      <c r="BM583" s="202" t="s">
        <v>590</v>
      </c>
    </row>
    <row r="584" spans="1:47" s="2" customFormat="1" ht="58.5">
      <c r="A584" s="35"/>
      <c r="B584" s="36"/>
      <c r="C584" s="37"/>
      <c r="D584" s="204" t="s">
        <v>159</v>
      </c>
      <c r="E584" s="37"/>
      <c r="F584" s="205" t="s">
        <v>591</v>
      </c>
      <c r="G584" s="37"/>
      <c r="H584" s="37"/>
      <c r="I584" s="206"/>
      <c r="J584" s="206"/>
      <c r="K584" s="37"/>
      <c r="L584" s="37"/>
      <c r="M584" s="40"/>
      <c r="N584" s="207"/>
      <c r="O584" s="208"/>
      <c r="P584" s="72"/>
      <c r="Q584" s="72"/>
      <c r="R584" s="72"/>
      <c r="S584" s="72"/>
      <c r="T584" s="72"/>
      <c r="U584" s="72"/>
      <c r="V584" s="72"/>
      <c r="W584" s="72"/>
      <c r="X584" s="73"/>
      <c r="Y584" s="35"/>
      <c r="Z584" s="35"/>
      <c r="AA584" s="35"/>
      <c r="AB584" s="35"/>
      <c r="AC584" s="35"/>
      <c r="AD584" s="35"/>
      <c r="AE584" s="35"/>
      <c r="AT584" s="18" t="s">
        <v>159</v>
      </c>
      <c r="AU584" s="18" t="s">
        <v>85</v>
      </c>
    </row>
    <row r="585" spans="1:65" s="2" customFormat="1" ht="66.75" customHeight="1">
      <c r="A585" s="35"/>
      <c r="B585" s="36"/>
      <c r="C585" s="190" t="s">
        <v>592</v>
      </c>
      <c r="D585" s="190" t="s">
        <v>152</v>
      </c>
      <c r="E585" s="191" t="s">
        <v>593</v>
      </c>
      <c r="F585" s="192" t="s">
        <v>594</v>
      </c>
      <c r="G585" s="193" t="s">
        <v>589</v>
      </c>
      <c r="H585" s="194">
        <v>1</v>
      </c>
      <c r="I585" s="195"/>
      <c r="J585" s="195"/>
      <c r="K585" s="196">
        <f>ROUND(P585*H585,2)</f>
        <v>0</v>
      </c>
      <c r="L585" s="192" t="s">
        <v>1</v>
      </c>
      <c r="M585" s="40"/>
      <c r="N585" s="197" t="s">
        <v>1</v>
      </c>
      <c r="O585" s="198" t="s">
        <v>38</v>
      </c>
      <c r="P585" s="199">
        <f>I585+J585</f>
        <v>0</v>
      </c>
      <c r="Q585" s="199">
        <f>ROUND(I585*H585,2)</f>
        <v>0</v>
      </c>
      <c r="R585" s="199">
        <f>ROUND(J585*H585,2)</f>
        <v>0</v>
      </c>
      <c r="S585" s="72"/>
      <c r="T585" s="200">
        <f>S585*H585</f>
        <v>0</v>
      </c>
      <c r="U585" s="200">
        <v>0</v>
      </c>
      <c r="V585" s="200">
        <f>U585*H585</f>
        <v>0</v>
      </c>
      <c r="W585" s="200">
        <v>0</v>
      </c>
      <c r="X585" s="201">
        <f>W585*H585</f>
        <v>0</v>
      </c>
      <c r="Y585" s="35"/>
      <c r="Z585" s="35"/>
      <c r="AA585" s="35"/>
      <c r="AB585" s="35"/>
      <c r="AC585" s="35"/>
      <c r="AD585" s="35"/>
      <c r="AE585" s="35"/>
      <c r="AR585" s="202" t="s">
        <v>329</v>
      </c>
      <c r="AT585" s="202" t="s">
        <v>152</v>
      </c>
      <c r="AU585" s="202" t="s">
        <v>85</v>
      </c>
      <c r="AY585" s="18" t="s">
        <v>149</v>
      </c>
      <c r="BE585" s="203">
        <f>IF(O585="základní",K585,0)</f>
        <v>0</v>
      </c>
      <c r="BF585" s="203">
        <f>IF(O585="snížená",K585,0)</f>
        <v>0</v>
      </c>
      <c r="BG585" s="203">
        <f>IF(O585="zákl. přenesená",K585,0)</f>
        <v>0</v>
      </c>
      <c r="BH585" s="203">
        <f>IF(O585="sníž. přenesená",K585,0)</f>
        <v>0</v>
      </c>
      <c r="BI585" s="203">
        <f>IF(O585="nulová",K585,0)</f>
        <v>0</v>
      </c>
      <c r="BJ585" s="18" t="s">
        <v>83</v>
      </c>
      <c r="BK585" s="203">
        <f>ROUND(P585*H585,2)</f>
        <v>0</v>
      </c>
      <c r="BL585" s="18" t="s">
        <v>329</v>
      </c>
      <c r="BM585" s="202" t="s">
        <v>595</v>
      </c>
    </row>
    <row r="586" spans="1:47" s="2" customFormat="1" ht="78">
      <c r="A586" s="35"/>
      <c r="B586" s="36"/>
      <c r="C586" s="37"/>
      <c r="D586" s="204" t="s">
        <v>159</v>
      </c>
      <c r="E586" s="37"/>
      <c r="F586" s="205" t="s">
        <v>596</v>
      </c>
      <c r="G586" s="37"/>
      <c r="H586" s="37"/>
      <c r="I586" s="206"/>
      <c r="J586" s="206"/>
      <c r="K586" s="37"/>
      <c r="L586" s="37"/>
      <c r="M586" s="40"/>
      <c r="N586" s="207"/>
      <c r="O586" s="208"/>
      <c r="P586" s="72"/>
      <c r="Q586" s="72"/>
      <c r="R586" s="72"/>
      <c r="S586" s="72"/>
      <c r="T586" s="72"/>
      <c r="U586" s="72"/>
      <c r="V586" s="72"/>
      <c r="W586" s="72"/>
      <c r="X586" s="73"/>
      <c r="Y586" s="35"/>
      <c r="Z586" s="35"/>
      <c r="AA586" s="35"/>
      <c r="AB586" s="35"/>
      <c r="AC586" s="35"/>
      <c r="AD586" s="35"/>
      <c r="AE586" s="35"/>
      <c r="AT586" s="18" t="s">
        <v>159</v>
      </c>
      <c r="AU586" s="18" t="s">
        <v>85</v>
      </c>
    </row>
    <row r="587" spans="1:65" s="2" customFormat="1" ht="49.15" customHeight="1">
      <c r="A587" s="35"/>
      <c r="B587" s="36"/>
      <c r="C587" s="190" t="s">
        <v>597</v>
      </c>
      <c r="D587" s="190" t="s">
        <v>152</v>
      </c>
      <c r="E587" s="191" t="s">
        <v>598</v>
      </c>
      <c r="F587" s="192" t="s">
        <v>599</v>
      </c>
      <c r="G587" s="193" t="s">
        <v>589</v>
      </c>
      <c r="H587" s="194">
        <v>13</v>
      </c>
      <c r="I587" s="195"/>
      <c r="J587" s="195"/>
      <c r="K587" s="196">
        <f>ROUND(P587*H587,2)</f>
        <v>0</v>
      </c>
      <c r="L587" s="192" t="s">
        <v>1</v>
      </c>
      <c r="M587" s="40"/>
      <c r="N587" s="197" t="s">
        <v>1</v>
      </c>
      <c r="O587" s="198" t="s">
        <v>38</v>
      </c>
      <c r="P587" s="199">
        <f>I587+J587</f>
        <v>0</v>
      </c>
      <c r="Q587" s="199">
        <f>ROUND(I587*H587,2)</f>
        <v>0</v>
      </c>
      <c r="R587" s="199">
        <f>ROUND(J587*H587,2)</f>
        <v>0</v>
      </c>
      <c r="S587" s="72"/>
      <c r="T587" s="200">
        <f>S587*H587</f>
        <v>0</v>
      </c>
      <c r="U587" s="200">
        <v>0</v>
      </c>
      <c r="V587" s="200">
        <f>U587*H587</f>
        <v>0</v>
      </c>
      <c r="W587" s="200">
        <v>0</v>
      </c>
      <c r="X587" s="201">
        <f>W587*H587</f>
        <v>0</v>
      </c>
      <c r="Y587" s="35"/>
      <c r="Z587" s="35"/>
      <c r="AA587" s="35"/>
      <c r="AB587" s="35"/>
      <c r="AC587" s="35"/>
      <c r="AD587" s="35"/>
      <c r="AE587" s="35"/>
      <c r="AR587" s="202" t="s">
        <v>329</v>
      </c>
      <c r="AT587" s="202" t="s">
        <v>152</v>
      </c>
      <c r="AU587" s="202" t="s">
        <v>85</v>
      </c>
      <c r="AY587" s="18" t="s">
        <v>149</v>
      </c>
      <c r="BE587" s="203">
        <f>IF(O587="základní",K587,0)</f>
        <v>0</v>
      </c>
      <c r="BF587" s="203">
        <f>IF(O587="snížená",K587,0)</f>
        <v>0</v>
      </c>
      <c r="BG587" s="203">
        <f>IF(O587="zákl. přenesená",K587,0)</f>
        <v>0</v>
      </c>
      <c r="BH587" s="203">
        <f>IF(O587="sníž. přenesená",K587,0)</f>
        <v>0</v>
      </c>
      <c r="BI587" s="203">
        <f>IF(O587="nulová",K587,0)</f>
        <v>0</v>
      </c>
      <c r="BJ587" s="18" t="s">
        <v>83</v>
      </c>
      <c r="BK587" s="203">
        <f>ROUND(P587*H587,2)</f>
        <v>0</v>
      </c>
      <c r="BL587" s="18" t="s">
        <v>329</v>
      </c>
      <c r="BM587" s="202" t="s">
        <v>600</v>
      </c>
    </row>
    <row r="588" spans="1:47" s="2" customFormat="1" ht="29.25">
      <c r="A588" s="35"/>
      <c r="B588" s="36"/>
      <c r="C588" s="37"/>
      <c r="D588" s="204" t="s">
        <v>159</v>
      </c>
      <c r="E588" s="37"/>
      <c r="F588" s="205" t="s">
        <v>599</v>
      </c>
      <c r="G588" s="37"/>
      <c r="H588" s="37"/>
      <c r="I588" s="206"/>
      <c r="J588" s="206"/>
      <c r="K588" s="37"/>
      <c r="L588" s="37"/>
      <c r="M588" s="40"/>
      <c r="N588" s="207"/>
      <c r="O588" s="208"/>
      <c r="P588" s="72"/>
      <c r="Q588" s="72"/>
      <c r="R588" s="72"/>
      <c r="S588" s="72"/>
      <c r="T588" s="72"/>
      <c r="U588" s="72"/>
      <c r="V588" s="72"/>
      <c r="W588" s="72"/>
      <c r="X588" s="73"/>
      <c r="Y588" s="35"/>
      <c r="Z588" s="35"/>
      <c r="AA588" s="35"/>
      <c r="AB588" s="35"/>
      <c r="AC588" s="35"/>
      <c r="AD588" s="35"/>
      <c r="AE588" s="35"/>
      <c r="AT588" s="18" t="s">
        <v>159</v>
      </c>
      <c r="AU588" s="18" t="s">
        <v>85</v>
      </c>
    </row>
    <row r="589" spans="2:51" s="13" customFormat="1" ht="11.25">
      <c r="B589" s="209"/>
      <c r="C589" s="210"/>
      <c r="D589" s="204" t="s">
        <v>160</v>
      </c>
      <c r="E589" s="211" t="s">
        <v>1</v>
      </c>
      <c r="F589" s="212" t="s">
        <v>377</v>
      </c>
      <c r="G589" s="210"/>
      <c r="H589" s="211" t="s">
        <v>1</v>
      </c>
      <c r="I589" s="213"/>
      <c r="J589" s="213"/>
      <c r="K589" s="210"/>
      <c r="L589" s="210"/>
      <c r="M589" s="214"/>
      <c r="N589" s="215"/>
      <c r="O589" s="216"/>
      <c r="P589" s="216"/>
      <c r="Q589" s="216"/>
      <c r="R589" s="216"/>
      <c r="S589" s="216"/>
      <c r="T589" s="216"/>
      <c r="U589" s="216"/>
      <c r="V589" s="216"/>
      <c r="W589" s="216"/>
      <c r="X589" s="217"/>
      <c r="AT589" s="218" t="s">
        <v>160</v>
      </c>
      <c r="AU589" s="218" t="s">
        <v>85</v>
      </c>
      <c r="AV589" s="13" t="s">
        <v>83</v>
      </c>
      <c r="AW589" s="13" t="s">
        <v>5</v>
      </c>
      <c r="AX589" s="13" t="s">
        <v>75</v>
      </c>
      <c r="AY589" s="218" t="s">
        <v>149</v>
      </c>
    </row>
    <row r="590" spans="2:51" s="14" customFormat="1" ht="11.25">
      <c r="B590" s="219"/>
      <c r="C590" s="220"/>
      <c r="D590" s="204" t="s">
        <v>160</v>
      </c>
      <c r="E590" s="221" t="s">
        <v>1</v>
      </c>
      <c r="F590" s="222" t="s">
        <v>236</v>
      </c>
      <c r="G590" s="220"/>
      <c r="H590" s="223">
        <v>7</v>
      </c>
      <c r="I590" s="224"/>
      <c r="J590" s="224"/>
      <c r="K590" s="220"/>
      <c r="L590" s="220"/>
      <c r="M590" s="225"/>
      <c r="N590" s="226"/>
      <c r="O590" s="227"/>
      <c r="P590" s="227"/>
      <c r="Q590" s="227"/>
      <c r="R590" s="227"/>
      <c r="S590" s="227"/>
      <c r="T590" s="227"/>
      <c r="U590" s="227"/>
      <c r="V590" s="227"/>
      <c r="W590" s="227"/>
      <c r="X590" s="228"/>
      <c r="AT590" s="229" t="s">
        <v>160</v>
      </c>
      <c r="AU590" s="229" t="s">
        <v>85</v>
      </c>
      <c r="AV590" s="14" t="s">
        <v>85</v>
      </c>
      <c r="AW590" s="14" t="s">
        <v>5</v>
      </c>
      <c r="AX590" s="14" t="s">
        <v>75</v>
      </c>
      <c r="AY590" s="229" t="s">
        <v>149</v>
      </c>
    </row>
    <row r="591" spans="2:51" s="13" customFormat="1" ht="11.25">
      <c r="B591" s="209"/>
      <c r="C591" s="210"/>
      <c r="D591" s="204" t="s">
        <v>160</v>
      </c>
      <c r="E591" s="211" t="s">
        <v>1</v>
      </c>
      <c r="F591" s="212" t="s">
        <v>282</v>
      </c>
      <c r="G591" s="210"/>
      <c r="H591" s="211" t="s">
        <v>1</v>
      </c>
      <c r="I591" s="213"/>
      <c r="J591" s="213"/>
      <c r="K591" s="210"/>
      <c r="L591" s="210"/>
      <c r="M591" s="214"/>
      <c r="N591" s="215"/>
      <c r="O591" s="216"/>
      <c r="P591" s="216"/>
      <c r="Q591" s="216"/>
      <c r="R591" s="216"/>
      <c r="S591" s="216"/>
      <c r="T591" s="216"/>
      <c r="U591" s="216"/>
      <c r="V591" s="216"/>
      <c r="W591" s="216"/>
      <c r="X591" s="217"/>
      <c r="AT591" s="218" t="s">
        <v>160</v>
      </c>
      <c r="AU591" s="218" t="s">
        <v>85</v>
      </c>
      <c r="AV591" s="13" t="s">
        <v>83</v>
      </c>
      <c r="AW591" s="13" t="s">
        <v>5</v>
      </c>
      <c r="AX591" s="13" t="s">
        <v>75</v>
      </c>
      <c r="AY591" s="218" t="s">
        <v>149</v>
      </c>
    </row>
    <row r="592" spans="2:51" s="14" customFormat="1" ht="11.25">
      <c r="B592" s="219"/>
      <c r="C592" s="220"/>
      <c r="D592" s="204" t="s">
        <v>160</v>
      </c>
      <c r="E592" s="221" t="s">
        <v>1</v>
      </c>
      <c r="F592" s="222" t="s">
        <v>150</v>
      </c>
      <c r="G592" s="220"/>
      <c r="H592" s="223">
        <v>3</v>
      </c>
      <c r="I592" s="224"/>
      <c r="J592" s="224"/>
      <c r="K592" s="220"/>
      <c r="L592" s="220"/>
      <c r="M592" s="225"/>
      <c r="N592" s="226"/>
      <c r="O592" s="227"/>
      <c r="P592" s="227"/>
      <c r="Q592" s="227"/>
      <c r="R592" s="227"/>
      <c r="S592" s="227"/>
      <c r="T592" s="227"/>
      <c r="U592" s="227"/>
      <c r="V592" s="227"/>
      <c r="W592" s="227"/>
      <c r="X592" s="228"/>
      <c r="AT592" s="229" t="s">
        <v>160</v>
      </c>
      <c r="AU592" s="229" t="s">
        <v>85</v>
      </c>
      <c r="AV592" s="14" t="s">
        <v>85</v>
      </c>
      <c r="AW592" s="14" t="s">
        <v>5</v>
      </c>
      <c r="AX592" s="14" t="s">
        <v>75</v>
      </c>
      <c r="AY592" s="229" t="s">
        <v>149</v>
      </c>
    </row>
    <row r="593" spans="2:51" s="13" customFormat="1" ht="11.25">
      <c r="B593" s="209"/>
      <c r="C593" s="210"/>
      <c r="D593" s="204" t="s">
        <v>160</v>
      </c>
      <c r="E593" s="211" t="s">
        <v>1</v>
      </c>
      <c r="F593" s="212" t="s">
        <v>284</v>
      </c>
      <c r="G593" s="210"/>
      <c r="H593" s="211" t="s">
        <v>1</v>
      </c>
      <c r="I593" s="213"/>
      <c r="J593" s="213"/>
      <c r="K593" s="210"/>
      <c r="L593" s="210"/>
      <c r="M593" s="214"/>
      <c r="N593" s="215"/>
      <c r="O593" s="216"/>
      <c r="P593" s="216"/>
      <c r="Q593" s="216"/>
      <c r="R593" s="216"/>
      <c r="S593" s="216"/>
      <c r="T593" s="216"/>
      <c r="U593" s="216"/>
      <c r="V593" s="216"/>
      <c r="W593" s="216"/>
      <c r="X593" s="217"/>
      <c r="AT593" s="218" t="s">
        <v>160</v>
      </c>
      <c r="AU593" s="218" t="s">
        <v>85</v>
      </c>
      <c r="AV593" s="13" t="s">
        <v>83</v>
      </c>
      <c r="AW593" s="13" t="s">
        <v>5</v>
      </c>
      <c r="AX593" s="13" t="s">
        <v>75</v>
      </c>
      <c r="AY593" s="218" t="s">
        <v>149</v>
      </c>
    </row>
    <row r="594" spans="2:51" s="14" customFormat="1" ht="11.25">
      <c r="B594" s="219"/>
      <c r="C594" s="220"/>
      <c r="D594" s="204" t="s">
        <v>160</v>
      </c>
      <c r="E594" s="221" t="s">
        <v>1</v>
      </c>
      <c r="F594" s="222" t="s">
        <v>150</v>
      </c>
      <c r="G594" s="220"/>
      <c r="H594" s="223">
        <v>3</v>
      </c>
      <c r="I594" s="224"/>
      <c r="J594" s="224"/>
      <c r="K594" s="220"/>
      <c r="L594" s="220"/>
      <c r="M594" s="225"/>
      <c r="N594" s="226"/>
      <c r="O594" s="227"/>
      <c r="P594" s="227"/>
      <c r="Q594" s="227"/>
      <c r="R594" s="227"/>
      <c r="S594" s="227"/>
      <c r="T594" s="227"/>
      <c r="U594" s="227"/>
      <c r="V594" s="227"/>
      <c r="W594" s="227"/>
      <c r="X594" s="228"/>
      <c r="AT594" s="229" t="s">
        <v>160</v>
      </c>
      <c r="AU594" s="229" t="s">
        <v>85</v>
      </c>
      <c r="AV594" s="14" t="s">
        <v>85</v>
      </c>
      <c r="AW594" s="14" t="s">
        <v>5</v>
      </c>
      <c r="AX594" s="14" t="s">
        <v>75</v>
      </c>
      <c r="AY594" s="229" t="s">
        <v>149</v>
      </c>
    </row>
    <row r="595" spans="2:51" s="15" customFormat="1" ht="11.25">
      <c r="B595" s="230"/>
      <c r="C595" s="231"/>
      <c r="D595" s="204" t="s">
        <v>160</v>
      </c>
      <c r="E595" s="232" t="s">
        <v>1</v>
      </c>
      <c r="F595" s="233" t="s">
        <v>174</v>
      </c>
      <c r="G595" s="231"/>
      <c r="H595" s="234">
        <v>13</v>
      </c>
      <c r="I595" s="235"/>
      <c r="J595" s="235"/>
      <c r="K595" s="231"/>
      <c r="L595" s="231"/>
      <c r="M595" s="236"/>
      <c r="N595" s="237"/>
      <c r="O595" s="238"/>
      <c r="P595" s="238"/>
      <c r="Q595" s="238"/>
      <c r="R595" s="238"/>
      <c r="S595" s="238"/>
      <c r="T595" s="238"/>
      <c r="U595" s="238"/>
      <c r="V595" s="238"/>
      <c r="W595" s="238"/>
      <c r="X595" s="239"/>
      <c r="AT595" s="240" t="s">
        <v>160</v>
      </c>
      <c r="AU595" s="240" t="s">
        <v>85</v>
      </c>
      <c r="AV595" s="15" t="s">
        <v>157</v>
      </c>
      <c r="AW595" s="15" t="s">
        <v>5</v>
      </c>
      <c r="AX595" s="15" t="s">
        <v>83</v>
      </c>
      <c r="AY595" s="240" t="s">
        <v>149</v>
      </c>
    </row>
    <row r="596" spans="1:65" s="2" customFormat="1" ht="49.15" customHeight="1">
      <c r="A596" s="35"/>
      <c r="B596" s="36"/>
      <c r="C596" s="190" t="s">
        <v>601</v>
      </c>
      <c r="D596" s="190" t="s">
        <v>152</v>
      </c>
      <c r="E596" s="191" t="s">
        <v>602</v>
      </c>
      <c r="F596" s="192" t="s">
        <v>599</v>
      </c>
      <c r="G596" s="193" t="s">
        <v>589</v>
      </c>
      <c r="H596" s="194">
        <v>15</v>
      </c>
      <c r="I596" s="195"/>
      <c r="J596" s="195"/>
      <c r="K596" s="196">
        <f>ROUND(P596*H596,2)</f>
        <v>0</v>
      </c>
      <c r="L596" s="192" t="s">
        <v>1</v>
      </c>
      <c r="M596" s="40"/>
      <c r="N596" s="197" t="s">
        <v>1</v>
      </c>
      <c r="O596" s="198" t="s">
        <v>38</v>
      </c>
      <c r="P596" s="199">
        <f>I596+J596</f>
        <v>0</v>
      </c>
      <c r="Q596" s="199">
        <f>ROUND(I596*H596,2)</f>
        <v>0</v>
      </c>
      <c r="R596" s="199">
        <f>ROUND(J596*H596,2)</f>
        <v>0</v>
      </c>
      <c r="S596" s="72"/>
      <c r="T596" s="200">
        <f>S596*H596</f>
        <v>0</v>
      </c>
      <c r="U596" s="200">
        <v>0</v>
      </c>
      <c r="V596" s="200">
        <f>U596*H596</f>
        <v>0</v>
      </c>
      <c r="W596" s="200">
        <v>0</v>
      </c>
      <c r="X596" s="201">
        <f>W596*H596</f>
        <v>0</v>
      </c>
      <c r="Y596" s="35"/>
      <c r="Z596" s="35"/>
      <c r="AA596" s="35"/>
      <c r="AB596" s="35"/>
      <c r="AC596" s="35"/>
      <c r="AD596" s="35"/>
      <c r="AE596" s="35"/>
      <c r="AR596" s="202" t="s">
        <v>329</v>
      </c>
      <c r="AT596" s="202" t="s">
        <v>152</v>
      </c>
      <c r="AU596" s="202" t="s">
        <v>85</v>
      </c>
      <c r="AY596" s="18" t="s">
        <v>149</v>
      </c>
      <c r="BE596" s="203">
        <f>IF(O596="základní",K596,0)</f>
        <v>0</v>
      </c>
      <c r="BF596" s="203">
        <f>IF(O596="snížená",K596,0)</f>
        <v>0</v>
      </c>
      <c r="BG596" s="203">
        <f>IF(O596="zákl. přenesená",K596,0)</f>
        <v>0</v>
      </c>
      <c r="BH596" s="203">
        <f>IF(O596="sníž. přenesená",K596,0)</f>
        <v>0</v>
      </c>
      <c r="BI596" s="203">
        <f>IF(O596="nulová",K596,0)</f>
        <v>0</v>
      </c>
      <c r="BJ596" s="18" t="s">
        <v>83</v>
      </c>
      <c r="BK596" s="203">
        <f>ROUND(P596*H596,2)</f>
        <v>0</v>
      </c>
      <c r="BL596" s="18" t="s">
        <v>329</v>
      </c>
      <c r="BM596" s="202" t="s">
        <v>603</v>
      </c>
    </row>
    <row r="597" spans="1:47" s="2" customFormat="1" ht="29.25">
      <c r="A597" s="35"/>
      <c r="B597" s="36"/>
      <c r="C597" s="37"/>
      <c r="D597" s="204" t="s">
        <v>159</v>
      </c>
      <c r="E597" s="37"/>
      <c r="F597" s="205" t="s">
        <v>599</v>
      </c>
      <c r="G597" s="37"/>
      <c r="H597" s="37"/>
      <c r="I597" s="206"/>
      <c r="J597" s="206"/>
      <c r="K597" s="37"/>
      <c r="L597" s="37"/>
      <c r="M597" s="40"/>
      <c r="N597" s="207"/>
      <c r="O597" s="208"/>
      <c r="P597" s="72"/>
      <c r="Q597" s="72"/>
      <c r="R597" s="72"/>
      <c r="S597" s="72"/>
      <c r="T597" s="72"/>
      <c r="U597" s="72"/>
      <c r="V597" s="72"/>
      <c r="W597" s="72"/>
      <c r="X597" s="73"/>
      <c r="Y597" s="35"/>
      <c r="Z597" s="35"/>
      <c r="AA597" s="35"/>
      <c r="AB597" s="35"/>
      <c r="AC597" s="35"/>
      <c r="AD597" s="35"/>
      <c r="AE597" s="35"/>
      <c r="AT597" s="18" t="s">
        <v>159</v>
      </c>
      <c r="AU597" s="18" t="s">
        <v>85</v>
      </c>
    </row>
    <row r="598" spans="2:51" s="13" customFormat="1" ht="11.25">
      <c r="B598" s="209"/>
      <c r="C598" s="210"/>
      <c r="D598" s="204" t="s">
        <v>160</v>
      </c>
      <c r="E598" s="211" t="s">
        <v>1</v>
      </c>
      <c r="F598" s="212" t="s">
        <v>377</v>
      </c>
      <c r="G598" s="210"/>
      <c r="H598" s="211" t="s">
        <v>1</v>
      </c>
      <c r="I598" s="213"/>
      <c r="J598" s="213"/>
      <c r="K598" s="210"/>
      <c r="L598" s="210"/>
      <c r="M598" s="214"/>
      <c r="N598" s="215"/>
      <c r="O598" s="216"/>
      <c r="P598" s="216"/>
      <c r="Q598" s="216"/>
      <c r="R598" s="216"/>
      <c r="S598" s="216"/>
      <c r="T598" s="216"/>
      <c r="U598" s="216"/>
      <c r="V598" s="216"/>
      <c r="W598" s="216"/>
      <c r="X598" s="217"/>
      <c r="AT598" s="218" t="s">
        <v>160</v>
      </c>
      <c r="AU598" s="218" t="s">
        <v>85</v>
      </c>
      <c r="AV598" s="13" t="s">
        <v>83</v>
      </c>
      <c r="AW598" s="13" t="s">
        <v>5</v>
      </c>
      <c r="AX598" s="13" t="s">
        <v>75</v>
      </c>
      <c r="AY598" s="218" t="s">
        <v>149</v>
      </c>
    </row>
    <row r="599" spans="2:51" s="14" customFormat="1" ht="11.25">
      <c r="B599" s="219"/>
      <c r="C599" s="220"/>
      <c r="D599" s="204" t="s">
        <v>160</v>
      </c>
      <c r="E599" s="221" t="s">
        <v>1</v>
      </c>
      <c r="F599" s="222" t="s">
        <v>236</v>
      </c>
      <c r="G599" s="220"/>
      <c r="H599" s="223">
        <v>7</v>
      </c>
      <c r="I599" s="224"/>
      <c r="J599" s="224"/>
      <c r="K599" s="220"/>
      <c r="L599" s="220"/>
      <c r="M599" s="225"/>
      <c r="N599" s="226"/>
      <c r="O599" s="227"/>
      <c r="P599" s="227"/>
      <c r="Q599" s="227"/>
      <c r="R599" s="227"/>
      <c r="S599" s="227"/>
      <c r="T599" s="227"/>
      <c r="U599" s="227"/>
      <c r="V599" s="227"/>
      <c r="W599" s="227"/>
      <c r="X599" s="228"/>
      <c r="AT599" s="229" t="s">
        <v>160</v>
      </c>
      <c r="AU599" s="229" t="s">
        <v>85</v>
      </c>
      <c r="AV599" s="14" t="s">
        <v>85</v>
      </c>
      <c r="AW599" s="14" t="s">
        <v>5</v>
      </c>
      <c r="AX599" s="14" t="s">
        <v>75</v>
      </c>
      <c r="AY599" s="229" t="s">
        <v>149</v>
      </c>
    </row>
    <row r="600" spans="2:51" s="13" customFormat="1" ht="11.25">
      <c r="B600" s="209"/>
      <c r="C600" s="210"/>
      <c r="D600" s="204" t="s">
        <v>160</v>
      </c>
      <c r="E600" s="211" t="s">
        <v>1</v>
      </c>
      <c r="F600" s="212" t="s">
        <v>282</v>
      </c>
      <c r="G600" s="210"/>
      <c r="H600" s="211" t="s">
        <v>1</v>
      </c>
      <c r="I600" s="213"/>
      <c r="J600" s="213"/>
      <c r="K600" s="210"/>
      <c r="L600" s="210"/>
      <c r="M600" s="214"/>
      <c r="N600" s="215"/>
      <c r="O600" s="216"/>
      <c r="P600" s="216"/>
      <c r="Q600" s="216"/>
      <c r="R600" s="216"/>
      <c r="S600" s="216"/>
      <c r="T600" s="216"/>
      <c r="U600" s="216"/>
      <c r="V600" s="216"/>
      <c r="W600" s="216"/>
      <c r="X600" s="217"/>
      <c r="AT600" s="218" t="s">
        <v>160</v>
      </c>
      <c r="AU600" s="218" t="s">
        <v>85</v>
      </c>
      <c r="AV600" s="13" t="s">
        <v>83</v>
      </c>
      <c r="AW600" s="13" t="s">
        <v>5</v>
      </c>
      <c r="AX600" s="13" t="s">
        <v>75</v>
      </c>
      <c r="AY600" s="218" t="s">
        <v>149</v>
      </c>
    </row>
    <row r="601" spans="2:51" s="14" customFormat="1" ht="11.25">
      <c r="B601" s="219"/>
      <c r="C601" s="220"/>
      <c r="D601" s="204" t="s">
        <v>160</v>
      </c>
      <c r="E601" s="221" t="s">
        <v>1</v>
      </c>
      <c r="F601" s="222" t="s">
        <v>157</v>
      </c>
      <c r="G601" s="220"/>
      <c r="H601" s="223">
        <v>4</v>
      </c>
      <c r="I601" s="224"/>
      <c r="J601" s="224"/>
      <c r="K601" s="220"/>
      <c r="L601" s="220"/>
      <c r="M601" s="225"/>
      <c r="N601" s="226"/>
      <c r="O601" s="227"/>
      <c r="P601" s="227"/>
      <c r="Q601" s="227"/>
      <c r="R601" s="227"/>
      <c r="S601" s="227"/>
      <c r="T601" s="227"/>
      <c r="U601" s="227"/>
      <c r="V601" s="227"/>
      <c r="W601" s="227"/>
      <c r="X601" s="228"/>
      <c r="AT601" s="229" t="s">
        <v>160</v>
      </c>
      <c r="AU601" s="229" t="s">
        <v>85</v>
      </c>
      <c r="AV601" s="14" t="s">
        <v>85</v>
      </c>
      <c r="AW601" s="14" t="s">
        <v>5</v>
      </c>
      <c r="AX601" s="14" t="s">
        <v>75</v>
      </c>
      <c r="AY601" s="229" t="s">
        <v>149</v>
      </c>
    </row>
    <row r="602" spans="2:51" s="13" customFormat="1" ht="11.25">
      <c r="B602" s="209"/>
      <c r="C602" s="210"/>
      <c r="D602" s="204" t="s">
        <v>160</v>
      </c>
      <c r="E602" s="211" t="s">
        <v>1</v>
      </c>
      <c r="F602" s="212" t="s">
        <v>284</v>
      </c>
      <c r="G602" s="210"/>
      <c r="H602" s="211" t="s">
        <v>1</v>
      </c>
      <c r="I602" s="213"/>
      <c r="J602" s="213"/>
      <c r="K602" s="210"/>
      <c r="L602" s="210"/>
      <c r="M602" s="214"/>
      <c r="N602" s="215"/>
      <c r="O602" s="216"/>
      <c r="P602" s="216"/>
      <c r="Q602" s="216"/>
      <c r="R602" s="216"/>
      <c r="S602" s="216"/>
      <c r="T602" s="216"/>
      <c r="U602" s="216"/>
      <c r="V602" s="216"/>
      <c r="W602" s="216"/>
      <c r="X602" s="217"/>
      <c r="AT602" s="218" t="s">
        <v>160</v>
      </c>
      <c r="AU602" s="218" t="s">
        <v>85</v>
      </c>
      <c r="AV602" s="13" t="s">
        <v>83</v>
      </c>
      <c r="AW602" s="13" t="s">
        <v>5</v>
      </c>
      <c r="AX602" s="13" t="s">
        <v>75</v>
      </c>
      <c r="AY602" s="218" t="s">
        <v>149</v>
      </c>
    </row>
    <row r="603" spans="2:51" s="14" customFormat="1" ht="11.25">
      <c r="B603" s="219"/>
      <c r="C603" s="220"/>
      <c r="D603" s="204" t="s">
        <v>160</v>
      </c>
      <c r="E603" s="221" t="s">
        <v>1</v>
      </c>
      <c r="F603" s="222" t="s">
        <v>157</v>
      </c>
      <c r="G603" s="220"/>
      <c r="H603" s="223">
        <v>4</v>
      </c>
      <c r="I603" s="224"/>
      <c r="J603" s="224"/>
      <c r="K603" s="220"/>
      <c r="L603" s="220"/>
      <c r="M603" s="225"/>
      <c r="N603" s="226"/>
      <c r="O603" s="227"/>
      <c r="P603" s="227"/>
      <c r="Q603" s="227"/>
      <c r="R603" s="227"/>
      <c r="S603" s="227"/>
      <c r="T603" s="227"/>
      <c r="U603" s="227"/>
      <c r="V603" s="227"/>
      <c r="W603" s="227"/>
      <c r="X603" s="228"/>
      <c r="AT603" s="229" t="s">
        <v>160</v>
      </c>
      <c r="AU603" s="229" t="s">
        <v>85</v>
      </c>
      <c r="AV603" s="14" t="s">
        <v>85</v>
      </c>
      <c r="AW603" s="14" t="s">
        <v>5</v>
      </c>
      <c r="AX603" s="14" t="s">
        <v>75</v>
      </c>
      <c r="AY603" s="229" t="s">
        <v>149</v>
      </c>
    </row>
    <row r="604" spans="2:51" s="15" customFormat="1" ht="11.25">
      <c r="B604" s="230"/>
      <c r="C604" s="231"/>
      <c r="D604" s="204" t="s">
        <v>160</v>
      </c>
      <c r="E604" s="232" t="s">
        <v>1</v>
      </c>
      <c r="F604" s="233" t="s">
        <v>174</v>
      </c>
      <c r="G604" s="231"/>
      <c r="H604" s="234">
        <v>15</v>
      </c>
      <c r="I604" s="235"/>
      <c r="J604" s="235"/>
      <c r="K604" s="231"/>
      <c r="L604" s="231"/>
      <c r="M604" s="236"/>
      <c r="N604" s="237"/>
      <c r="O604" s="238"/>
      <c r="P604" s="238"/>
      <c r="Q604" s="238"/>
      <c r="R604" s="238"/>
      <c r="S604" s="238"/>
      <c r="T604" s="238"/>
      <c r="U604" s="238"/>
      <c r="V604" s="238"/>
      <c r="W604" s="238"/>
      <c r="X604" s="239"/>
      <c r="AT604" s="240" t="s">
        <v>160</v>
      </c>
      <c r="AU604" s="240" t="s">
        <v>85</v>
      </c>
      <c r="AV604" s="15" t="s">
        <v>157</v>
      </c>
      <c r="AW604" s="15" t="s">
        <v>5</v>
      </c>
      <c r="AX604" s="15" t="s">
        <v>83</v>
      </c>
      <c r="AY604" s="240" t="s">
        <v>149</v>
      </c>
    </row>
    <row r="605" spans="1:65" s="2" customFormat="1" ht="49.15" customHeight="1">
      <c r="A605" s="35"/>
      <c r="B605" s="36"/>
      <c r="C605" s="190" t="s">
        <v>604</v>
      </c>
      <c r="D605" s="190" t="s">
        <v>152</v>
      </c>
      <c r="E605" s="191" t="s">
        <v>605</v>
      </c>
      <c r="F605" s="192" t="s">
        <v>599</v>
      </c>
      <c r="G605" s="193" t="s">
        <v>589</v>
      </c>
      <c r="H605" s="194">
        <v>2</v>
      </c>
      <c r="I605" s="195"/>
      <c r="J605" s="195"/>
      <c r="K605" s="196">
        <f>ROUND(P605*H605,2)</f>
        <v>0</v>
      </c>
      <c r="L605" s="192" t="s">
        <v>1</v>
      </c>
      <c r="M605" s="40"/>
      <c r="N605" s="197" t="s">
        <v>1</v>
      </c>
      <c r="O605" s="198" t="s">
        <v>38</v>
      </c>
      <c r="P605" s="199">
        <f>I605+J605</f>
        <v>0</v>
      </c>
      <c r="Q605" s="199">
        <f>ROUND(I605*H605,2)</f>
        <v>0</v>
      </c>
      <c r="R605" s="199">
        <f>ROUND(J605*H605,2)</f>
        <v>0</v>
      </c>
      <c r="S605" s="72"/>
      <c r="T605" s="200">
        <f>S605*H605</f>
        <v>0</v>
      </c>
      <c r="U605" s="200">
        <v>0</v>
      </c>
      <c r="V605" s="200">
        <f>U605*H605</f>
        <v>0</v>
      </c>
      <c r="W605" s="200">
        <v>0</v>
      </c>
      <c r="X605" s="201">
        <f>W605*H605</f>
        <v>0</v>
      </c>
      <c r="Y605" s="35"/>
      <c r="Z605" s="35"/>
      <c r="AA605" s="35"/>
      <c r="AB605" s="35"/>
      <c r="AC605" s="35"/>
      <c r="AD605" s="35"/>
      <c r="AE605" s="35"/>
      <c r="AR605" s="202" t="s">
        <v>329</v>
      </c>
      <c r="AT605" s="202" t="s">
        <v>152</v>
      </c>
      <c r="AU605" s="202" t="s">
        <v>85</v>
      </c>
      <c r="AY605" s="18" t="s">
        <v>149</v>
      </c>
      <c r="BE605" s="203">
        <f>IF(O605="základní",K605,0)</f>
        <v>0</v>
      </c>
      <c r="BF605" s="203">
        <f>IF(O605="snížená",K605,0)</f>
        <v>0</v>
      </c>
      <c r="BG605" s="203">
        <f>IF(O605="zákl. přenesená",K605,0)</f>
        <v>0</v>
      </c>
      <c r="BH605" s="203">
        <f>IF(O605="sníž. přenesená",K605,0)</f>
        <v>0</v>
      </c>
      <c r="BI605" s="203">
        <f>IF(O605="nulová",K605,0)</f>
        <v>0</v>
      </c>
      <c r="BJ605" s="18" t="s">
        <v>83</v>
      </c>
      <c r="BK605" s="203">
        <f>ROUND(P605*H605,2)</f>
        <v>0</v>
      </c>
      <c r="BL605" s="18" t="s">
        <v>329</v>
      </c>
      <c r="BM605" s="202" t="s">
        <v>606</v>
      </c>
    </row>
    <row r="606" spans="1:47" s="2" customFormat="1" ht="29.25">
      <c r="A606" s="35"/>
      <c r="B606" s="36"/>
      <c r="C606" s="37"/>
      <c r="D606" s="204" t="s">
        <v>159</v>
      </c>
      <c r="E606" s="37"/>
      <c r="F606" s="205" t="s">
        <v>599</v>
      </c>
      <c r="G606" s="37"/>
      <c r="H606" s="37"/>
      <c r="I606" s="206"/>
      <c r="J606" s="206"/>
      <c r="K606" s="37"/>
      <c r="L606" s="37"/>
      <c r="M606" s="40"/>
      <c r="N606" s="207"/>
      <c r="O606" s="208"/>
      <c r="P606" s="72"/>
      <c r="Q606" s="72"/>
      <c r="R606" s="72"/>
      <c r="S606" s="72"/>
      <c r="T606" s="72"/>
      <c r="U606" s="72"/>
      <c r="V606" s="72"/>
      <c r="W606" s="72"/>
      <c r="X606" s="73"/>
      <c r="Y606" s="35"/>
      <c r="Z606" s="35"/>
      <c r="AA606" s="35"/>
      <c r="AB606" s="35"/>
      <c r="AC606" s="35"/>
      <c r="AD606" s="35"/>
      <c r="AE606" s="35"/>
      <c r="AT606" s="18" t="s">
        <v>159</v>
      </c>
      <c r="AU606" s="18" t="s">
        <v>85</v>
      </c>
    </row>
    <row r="607" spans="2:51" s="14" customFormat="1" ht="11.25">
      <c r="B607" s="219"/>
      <c r="C607" s="220"/>
      <c r="D607" s="204" t="s">
        <v>160</v>
      </c>
      <c r="E607" s="221" t="s">
        <v>1</v>
      </c>
      <c r="F607" s="222" t="s">
        <v>607</v>
      </c>
      <c r="G607" s="220"/>
      <c r="H607" s="223">
        <v>2</v>
      </c>
      <c r="I607" s="224"/>
      <c r="J607" s="224"/>
      <c r="K607" s="220"/>
      <c r="L607" s="220"/>
      <c r="M607" s="225"/>
      <c r="N607" s="226"/>
      <c r="O607" s="227"/>
      <c r="P607" s="227"/>
      <c r="Q607" s="227"/>
      <c r="R607" s="227"/>
      <c r="S607" s="227"/>
      <c r="T607" s="227"/>
      <c r="U607" s="227"/>
      <c r="V607" s="227"/>
      <c r="W607" s="227"/>
      <c r="X607" s="228"/>
      <c r="AT607" s="229" t="s">
        <v>160</v>
      </c>
      <c r="AU607" s="229" t="s">
        <v>85</v>
      </c>
      <c r="AV607" s="14" t="s">
        <v>85</v>
      </c>
      <c r="AW607" s="14" t="s">
        <v>5</v>
      </c>
      <c r="AX607" s="14" t="s">
        <v>75</v>
      </c>
      <c r="AY607" s="229" t="s">
        <v>149</v>
      </c>
    </row>
    <row r="608" spans="2:51" s="15" customFormat="1" ht="11.25">
      <c r="B608" s="230"/>
      <c r="C608" s="231"/>
      <c r="D608" s="204" t="s">
        <v>160</v>
      </c>
      <c r="E608" s="232" t="s">
        <v>1</v>
      </c>
      <c r="F608" s="233" t="s">
        <v>174</v>
      </c>
      <c r="G608" s="231"/>
      <c r="H608" s="234">
        <v>2</v>
      </c>
      <c r="I608" s="235"/>
      <c r="J608" s="235"/>
      <c r="K608" s="231"/>
      <c r="L608" s="231"/>
      <c r="M608" s="236"/>
      <c r="N608" s="237"/>
      <c r="O608" s="238"/>
      <c r="P608" s="238"/>
      <c r="Q608" s="238"/>
      <c r="R608" s="238"/>
      <c r="S608" s="238"/>
      <c r="T608" s="238"/>
      <c r="U608" s="238"/>
      <c r="V608" s="238"/>
      <c r="W608" s="238"/>
      <c r="X608" s="239"/>
      <c r="AT608" s="240" t="s">
        <v>160</v>
      </c>
      <c r="AU608" s="240" t="s">
        <v>85</v>
      </c>
      <c r="AV608" s="15" t="s">
        <v>157</v>
      </c>
      <c r="AW608" s="15" t="s">
        <v>5</v>
      </c>
      <c r="AX608" s="15" t="s">
        <v>83</v>
      </c>
      <c r="AY608" s="240" t="s">
        <v>149</v>
      </c>
    </row>
    <row r="609" spans="1:65" s="2" customFormat="1" ht="37.9" customHeight="1">
      <c r="A609" s="35"/>
      <c r="B609" s="36"/>
      <c r="C609" s="190" t="s">
        <v>608</v>
      </c>
      <c r="D609" s="190" t="s">
        <v>152</v>
      </c>
      <c r="E609" s="191" t="s">
        <v>609</v>
      </c>
      <c r="F609" s="192" t="s">
        <v>610</v>
      </c>
      <c r="G609" s="193" t="s">
        <v>177</v>
      </c>
      <c r="H609" s="194">
        <v>4</v>
      </c>
      <c r="I609" s="195"/>
      <c r="J609" s="195"/>
      <c r="K609" s="196">
        <f>ROUND(P609*H609,2)</f>
        <v>0</v>
      </c>
      <c r="L609" s="192" t="s">
        <v>156</v>
      </c>
      <c r="M609" s="40"/>
      <c r="N609" s="197" t="s">
        <v>1</v>
      </c>
      <c r="O609" s="198" t="s">
        <v>38</v>
      </c>
      <c r="P609" s="199">
        <f>I609+J609</f>
        <v>0</v>
      </c>
      <c r="Q609" s="199">
        <f>ROUND(I609*H609,2)</f>
        <v>0</v>
      </c>
      <c r="R609" s="199">
        <f>ROUND(J609*H609,2)</f>
        <v>0</v>
      </c>
      <c r="S609" s="72"/>
      <c r="T609" s="200">
        <f>S609*H609</f>
        <v>0</v>
      </c>
      <c r="U609" s="200">
        <v>0</v>
      </c>
      <c r="V609" s="200">
        <f>U609*H609</f>
        <v>0</v>
      </c>
      <c r="W609" s="200">
        <v>0</v>
      </c>
      <c r="X609" s="201">
        <f>W609*H609</f>
        <v>0</v>
      </c>
      <c r="Y609" s="35"/>
      <c r="Z609" s="35"/>
      <c r="AA609" s="35"/>
      <c r="AB609" s="35"/>
      <c r="AC609" s="35"/>
      <c r="AD609" s="35"/>
      <c r="AE609" s="35"/>
      <c r="AR609" s="202" t="s">
        <v>329</v>
      </c>
      <c r="AT609" s="202" t="s">
        <v>152</v>
      </c>
      <c r="AU609" s="202" t="s">
        <v>85</v>
      </c>
      <c r="AY609" s="18" t="s">
        <v>149</v>
      </c>
      <c r="BE609" s="203">
        <f>IF(O609="základní",K609,0)</f>
        <v>0</v>
      </c>
      <c r="BF609" s="203">
        <f>IF(O609="snížená",K609,0)</f>
        <v>0</v>
      </c>
      <c r="BG609" s="203">
        <f>IF(O609="zákl. přenesená",K609,0)</f>
        <v>0</v>
      </c>
      <c r="BH609" s="203">
        <f>IF(O609="sníž. přenesená",K609,0)</f>
        <v>0</v>
      </c>
      <c r="BI609" s="203">
        <f>IF(O609="nulová",K609,0)</f>
        <v>0</v>
      </c>
      <c r="BJ609" s="18" t="s">
        <v>83</v>
      </c>
      <c r="BK609" s="203">
        <f>ROUND(P609*H609,2)</f>
        <v>0</v>
      </c>
      <c r="BL609" s="18" t="s">
        <v>329</v>
      </c>
      <c r="BM609" s="202" t="s">
        <v>611</v>
      </c>
    </row>
    <row r="610" spans="1:47" s="2" customFormat="1" ht="19.5">
      <c r="A610" s="35"/>
      <c r="B610" s="36"/>
      <c r="C610" s="37"/>
      <c r="D610" s="204" t="s">
        <v>159</v>
      </c>
      <c r="E610" s="37"/>
      <c r="F610" s="205" t="s">
        <v>610</v>
      </c>
      <c r="G610" s="37"/>
      <c r="H610" s="37"/>
      <c r="I610" s="206"/>
      <c r="J610" s="206"/>
      <c r="K610" s="37"/>
      <c r="L610" s="37"/>
      <c r="M610" s="40"/>
      <c r="N610" s="207"/>
      <c r="O610" s="208"/>
      <c r="P610" s="72"/>
      <c r="Q610" s="72"/>
      <c r="R610" s="72"/>
      <c r="S610" s="72"/>
      <c r="T610" s="72"/>
      <c r="U610" s="72"/>
      <c r="V610" s="72"/>
      <c r="W610" s="72"/>
      <c r="X610" s="73"/>
      <c r="Y610" s="35"/>
      <c r="Z610" s="35"/>
      <c r="AA610" s="35"/>
      <c r="AB610" s="35"/>
      <c r="AC610" s="35"/>
      <c r="AD610" s="35"/>
      <c r="AE610" s="35"/>
      <c r="AT610" s="18" t="s">
        <v>159</v>
      </c>
      <c r="AU610" s="18" t="s">
        <v>85</v>
      </c>
    </row>
    <row r="611" spans="1:65" s="2" customFormat="1" ht="44.25" customHeight="1">
      <c r="A611" s="35"/>
      <c r="B611" s="36"/>
      <c r="C611" s="190" t="s">
        <v>612</v>
      </c>
      <c r="D611" s="190" t="s">
        <v>152</v>
      </c>
      <c r="E611" s="191" t="s">
        <v>613</v>
      </c>
      <c r="F611" s="192" t="s">
        <v>614</v>
      </c>
      <c r="G611" s="193" t="s">
        <v>177</v>
      </c>
      <c r="H611" s="194">
        <v>1</v>
      </c>
      <c r="I611" s="195"/>
      <c r="J611" s="195"/>
      <c r="K611" s="196">
        <f>ROUND(P611*H611,2)</f>
        <v>0</v>
      </c>
      <c r="L611" s="192" t="s">
        <v>156</v>
      </c>
      <c r="M611" s="40"/>
      <c r="N611" s="197" t="s">
        <v>1</v>
      </c>
      <c r="O611" s="198" t="s">
        <v>38</v>
      </c>
      <c r="P611" s="199">
        <f>I611+J611</f>
        <v>0</v>
      </c>
      <c r="Q611" s="199">
        <f>ROUND(I611*H611,2)</f>
        <v>0</v>
      </c>
      <c r="R611" s="199">
        <f>ROUND(J611*H611,2)</f>
        <v>0</v>
      </c>
      <c r="S611" s="72"/>
      <c r="T611" s="200">
        <f>S611*H611</f>
        <v>0</v>
      </c>
      <c r="U611" s="200">
        <v>0</v>
      </c>
      <c r="V611" s="200">
        <f>U611*H611</f>
        <v>0</v>
      </c>
      <c r="W611" s="200">
        <v>0</v>
      </c>
      <c r="X611" s="201">
        <f>W611*H611</f>
        <v>0</v>
      </c>
      <c r="Y611" s="35"/>
      <c r="Z611" s="35"/>
      <c r="AA611" s="35"/>
      <c r="AB611" s="35"/>
      <c r="AC611" s="35"/>
      <c r="AD611" s="35"/>
      <c r="AE611" s="35"/>
      <c r="AR611" s="202" t="s">
        <v>329</v>
      </c>
      <c r="AT611" s="202" t="s">
        <v>152</v>
      </c>
      <c r="AU611" s="202" t="s">
        <v>85</v>
      </c>
      <c r="AY611" s="18" t="s">
        <v>149</v>
      </c>
      <c r="BE611" s="203">
        <f>IF(O611="základní",K611,0)</f>
        <v>0</v>
      </c>
      <c r="BF611" s="203">
        <f>IF(O611="snížená",K611,0)</f>
        <v>0</v>
      </c>
      <c r="BG611" s="203">
        <f>IF(O611="zákl. přenesená",K611,0)</f>
        <v>0</v>
      </c>
      <c r="BH611" s="203">
        <f>IF(O611="sníž. přenesená",K611,0)</f>
        <v>0</v>
      </c>
      <c r="BI611" s="203">
        <f>IF(O611="nulová",K611,0)</f>
        <v>0</v>
      </c>
      <c r="BJ611" s="18" t="s">
        <v>83</v>
      </c>
      <c r="BK611" s="203">
        <f>ROUND(P611*H611,2)</f>
        <v>0</v>
      </c>
      <c r="BL611" s="18" t="s">
        <v>329</v>
      </c>
      <c r="BM611" s="202" t="s">
        <v>615</v>
      </c>
    </row>
    <row r="612" spans="1:47" s="2" customFormat="1" ht="29.25">
      <c r="A612" s="35"/>
      <c r="B612" s="36"/>
      <c r="C612" s="37"/>
      <c r="D612" s="204" t="s">
        <v>159</v>
      </c>
      <c r="E612" s="37"/>
      <c r="F612" s="205" t="s">
        <v>614</v>
      </c>
      <c r="G612" s="37"/>
      <c r="H612" s="37"/>
      <c r="I612" s="206"/>
      <c r="J612" s="206"/>
      <c r="K612" s="37"/>
      <c r="L612" s="37"/>
      <c r="M612" s="40"/>
      <c r="N612" s="207"/>
      <c r="O612" s="208"/>
      <c r="P612" s="72"/>
      <c r="Q612" s="72"/>
      <c r="R612" s="72"/>
      <c r="S612" s="72"/>
      <c r="T612" s="72"/>
      <c r="U612" s="72"/>
      <c r="V612" s="72"/>
      <c r="W612" s="72"/>
      <c r="X612" s="73"/>
      <c r="Y612" s="35"/>
      <c r="Z612" s="35"/>
      <c r="AA612" s="35"/>
      <c r="AB612" s="35"/>
      <c r="AC612" s="35"/>
      <c r="AD612" s="35"/>
      <c r="AE612" s="35"/>
      <c r="AT612" s="18" t="s">
        <v>159</v>
      </c>
      <c r="AU612" s="18" t="s">
        <v>85</v>
      </c>
    </row>
    <row r="613" spans="2:51" s="14" customFormat="1" ht="11.25">
      <c r="B613" s="219"/>
      <c r="C613" s="220"/>
      <c r="D613" s="204" t="s">
        <v>160</v>
      </c>
      <c r="E613" s="221" t="s">
        <v>1</v>
      </c>
      <c r="F613" s="222" t="s">
        <v>83</v>
      </c>
      <c r="G613" s="220"/>
      <c r="H613" s="223">
        <v>1</v>
      </c>
      <c r="I613" s="224"/>
      <c r="J613" s="224"/>
      <c r="K613" s="220"/>
      <c r="L613" s="220"/>
      <c r="M613" s="225"/>
      <c r="N613" s="226"/>
      <c r="O613" s="227"/>
      <c r="P613" s="227"/>
      <c r="Q613" s="227"/>
      <c r="R613" s="227"/>
      <c r="S613" s="227"/>
      <c r="T613" s="227"/>
      <c r="U613" s="227"/>
      <c r="V613" s="227"/>
      <c r="W613" s="227"/>
      <c r="X613" s="228"/>
      <c r="AT613" s="229" t="s">
        <v>160</v>
      </c>
      <c r="AU613" s="229" t="s">
        <v>85</v>
      </c>
      <c r="AV613" s="14" t="s">
        <v>85</v>
      </c>
      <c r="AW613" s="14" t="s">
        <v>5</v>
      </c>
      <c r="AX613" s="14" t="s">
        <v>75</v>
      </c>
      <c r="AY613" s="229" t="s">
        <v>149</v>
      </c>
    </row>
    <row r="614" spans="2:51" s="15" customFormat="1" ht="11.25">
      <c r="B614" s="230"/>
      <c r="C614" s="231"/>
      <c r="D614" s="204" t="s">
        <v>160</v>
      </c>
      <c r="E614" s="232" t="s">
        <v>1</v>
      </c>
      <c r="F614" s="233" t="s">
        <v>174</v>
      </c>
      <c r="G614" s="231"/>
      <c r="H614" s="234">
        <v>1</v>
      </c>
      <c r="I614" s="235"/>
      <c r="J614" s="235"/>
      <c r="K614" s="231"/>
      <c r="L614" s="231"/>
      <c r="M614" s="236"/>
      <c r="N614" s="237"/>
      <c r="O614" s="238"/>
      <c r="P614" s="238"/>
      <c r="Q614" s="238"/>
      <c r="R614" s="238"/>
      <c r="S614" s="238"/>
      <c r="T614" s="238"/>
      <c r="U614" s="238"/>
      <c r="V614" s="238"/>
      <c r="W614" s="238"/>
      <c r="X614" s="239"/>
      <c r="AT614" s="240" t="s">
        <v>160</v>
      </c>
      <c r="AU614" s="240" t="s">
        <v>85</v>
      </c>
      <c r="AV614" s="15" t="s">
        <v>157</v>
      </c>
      <c r="AW614" s="15" t="s">
        <v>5</v>
      </c>
      <c r="AX614" s="15" t="s">
        <v>83</v>
      </c>
      <c r="AY614" s="240" t="s">
        <v>149</v>
      </c>
    </row>
    <row r="615" spans="1:65" s="2" customFormat="1" ht="21.75" customHeight="1">
      <c r="A615" s="35"/>
      <c r="B615" s="36"/>
      <c r="C615" s="241" t="s">
        <v>616</v>
      </c>
      <c r="D615" s="241" t="s">
        <v>491</v>
      </c>
      <c r="E615" s="242" t="s">
        <v>617</v>
      </c>
      <c r="F615" s="243" t="s">
        <v>618</v>
      </c>
      <c r="G615" s="244" t="s">
        <v>374</v>
      </c>
      <c r="H615" s="245">
        <v>4.35</v>
      </c>
      <c r="I615" s="246"/>
      <c r="J615" s="247"/>
      <c r="K615" s="248">
        <f>ROUND(P615*H615,2)</f>
        <v>0</v>
      </c>
      <c r="L615" s="243" t="s">
        <v>1</v>
      </c>
      <c r="M615" s="249"/>
      <c r="N615" s="250" t="s">
        <v>1</v>
      </c>
      <c r="O615" s="198" t="s">
        <v>38</v>
      </c>
      <c r="P615" s="199">
        <f>I615+J615</f>
        <v>0</v>
      </c>
      <c r="Q615" s="199">
        <f>ROUND(I615*H615,2)</f>
        <v>0</v>
      </c>
      <c r="R615" s="199">
        <f>ROUND(J615*H615,2)</f>
        <v>0</v>
      </c>
      <c r="S615" s="72"/>
      <c r="T615" s="200">
        <f>S615*H615</f>
        <v>0</v>
      </c>
      <c r="U615" s="200">
        <v>0</v>
      </c>
      <c r="V615" s="200">
        <f>U615*H615</f>
        <v>0</v>
      </c>
      <c r="W615" s="200">
        <v>0</v>
      </c>
      <c r="X615" s="201">
        <f>W615*H615</f>
        <v>0</v>
      </c>
      <c r="Y615" s="35"/>
      <c r="Z615" s="35"/>
      <c r="AA615" s="35"/>
      <c r="AB615" s="35"/>
      <c r="AC615" s="35"/>
      <c r="AD615" s="35"/>
      <c r="AE615" s="35"/>
      <c r="AR615" s="202" t="s">
        <v>433</v>
      </c>
      <c r="AT615" s="202" t="s">
        <v>491</v>
      </c>
      <c r="AU615" s="202" t="s">
        <v>85</v>
      </c>
      <c r="AY615" s="18" t="s">
        <v>149</v>
      </c>
      <c r="BE615" s="203">
        <f>IF(O615="základní",K615,0)</f>
        <v>0</v>
      </c>
      <c r="BF615" s="203">
        <f>IF(O615="snížená",K615,0)</f>
        <v>0</v>
      </c>
      <c r="BG615" s="203">
        <f>IF(O615="zákl. přenesená",K615,0)</f>
        <v>0</v>
      </c>
      <c r="BH615" s="203">
        <f>IF(O615="sníž. přenesená",K615,0)</f>
        <v>0</v>
      </c>
      <c r="BI615" s="203">
        <f>IF(O615="nulová",K615,0)</f>
        <v>0</v>
      </c>
      <c r="BJ615" s="18" t="s">
        <v>83</v>
      </c>
      <c r="BK615" s="203">
        <f>ROUND(P615*H615,2)</f>
        <v>0</v>
      </c>
      <c r="BL615" s="18" t="s">
        <v>329</v>
      </c>
      <c r="BM615" s="202" t="s">
        <v>619</v>
      </c>
    </row>
    <row r="616" spans="1:47" s="2" customFormat="1" ht="11.25">
      <c r="A616" s="35"/>
      <c r="B616" s="36"/>
      <c r="C616" s="37"/>
      <c r="D616" s="204" t="s">
        <v>159</v>
      </c>
      <c r="E616" s="37"/>
      <c r="F616" s="205" t="s">
        <v>618</v>
      </c>
      <c r="G616" s="37"/>
      <c r="H616" s="37"/>
      <c r="I616" s="206"/>
      <c r="J616" s="206"/>
      <c r="K616" s="37"/>
      <c r="L616" s="37"/>
      <c r="M616" s="40"/>
      <c r="N616" s="207"/>
      <c r="O616" s="208"/>
      <c r="P616" s="72"/>
      <c r="Q616" s="72"/>
      <c r="R616" s="72"/>
      <c r="S616" s="72"/>
      <c r="T616" s="72"/>
      <c r="U616" s="72"/>
      <c r="V616" s="72"/>
      <c r="W616" s="72"/>
      <c r="X616" s="73"/>
      <c r="Y616" s="35"/>
      <c r="Z616" s="35"/>
      <c r="AA616" s="35"/>
      <c r="AB616" s="35"/>
      <c r="AC616" s="35"/>
      <c r="AD616" s="35"/>
      <c r="AE616" s="35"/>
      <c r="AT616" s="18" t="s">
        <v>159</v>
      </c>
      <c r="AU616" s="18" t="s">
        <v>85</v>
      </c>
    </row>
    <row r="617" spans="2:51" s="14" customFormat="1" ht="11.25">
      <c r="B617" s="219"/>
      <c r="C617" s="220"/>
      <c r="D617" s="204" t="s">
        <v>160</v>
      </c>
      <c r="E617" s="221" t="s">
        <v>1</v>
      </c>
      <c r="F617" s="222" t="s">
        <v>620</v>
      </c>
      <c r="G617" s="220"/>
      <c r="H617" s="223">
        <v>1.9</v>
      </c>
      <c r="I617" s="224"/>
      <c r="J617" s="224"/>
      <c r="K617" s="220"/>
      <c r="L617" s="220"/>
      <c r="M617" s="225"/>
      <c r="N617" s="226"/>
      <c r="O617" s="227"/>
      <c r="P617" s="227"/>
      <c r="Q617" s="227"/>
      <c r="R617" s="227"/>
      <c r="S617" s="227"/>
      <c r="T617" s="227"/>
      <c r="U617" s="227"/>
      <c r="V617" s="227"/>
      <c r="W617" s="227"/>
      <c r="X617" s="228"/>
      <c r="AT617" s="229" t="s">
        <v>160</v>
      </c>
      <c r="AU617" s="229" t="s">
        <v>85</v>
      </c>
      <c r="AV617" s="14" t="s">
        <v>85</v>
      </c>
      <c r="AW617" s="14" t="s">
        <v>5</v>
      </c>
      <c r="AX617" s="14" t="s">
        <v>75</v>
      </c>
      <c r="AY617" s="229" t="s">
        <v>149</v>
      </c>
    </row>
    <row r="618" spans="2:51" s="14" customFormat="1" ht="11.25">
      <c r="B618" s="219"/>
      <c r="C618" s="220"/>
      <c r="D618" s="204" t="s">
        <v>160</v>
      </c>
      <c r="E618" s="221" t="s">
        <v>1</v>
      </c>
      <c r="F618" s="222" t="s">
        <v>621</v>
      </c>
      <c r="G618" s="220"/>
      <c r="H618" s="223">
        <v>2.45</v>
      </c>
      <c r="I618" s="224"/>
      <c r="J618" s="224"/>
      <c r="K618" s="220"/>
      <c r="L618" s="220"/>
      <c r="M618" s="225"/>
      <c r="N618" s="226"/>
      <c r="O618" s="227"/>
      <c r="P618" s="227"/>
      <c r="Q618" s="227"/>
      <c r="R618" s="227"/>
      <c r="S618" s="227"/>
      <c r="T618" s="227"/>
      <c r="U618" s="227"/>
      <c r="V618" s="227"/>
      <c r="W618" s="227"/>
      <c r="X618" s="228"/>
      <c r="AT618" s="229" t="s">
        <v>160</v>
      </c>
      <c r="AU618" s="229" t="s">
        <v>85</v>
      </c>
      <c r="AV618" s="14" t="s">
        <v>85</v>
      </c>
      <c r="AW618" s="14" t="s">
        <v>5</v>
      </c>
      <c r="AX618" s="14" t="s">
        <v>75</v>
      </c>
      <c r="AY618" s="229" t="s">
        <v>149</v>
      </c>
    </row>
    <row r="619" spans="2:51" s="15" customFormat="1" ht="11.25">
      <c r="B619" s="230"/>
      <c r="C619" s="231"/>
      <c r="D619" s="204" t="s">
        <v>160</v>
      </c>
      <c r="E619" s="232" t="s">
        <v>1</v>
      </c>
      <c r="F619" s="233" t="s">
        <v>174</v>
      </c>
      <c r="G619" s="231"/>
      <c r="H619" s="234">
        <v>4.35</v>
      </c>
      <c r="I619" s="235"/>
      <c r="J619" s="235"/>
      <c r="K619" s="231"/>
      <c r="L619" s="231"/>
      <c r="M619" s="236"/>
      <c r="N619" s="237"/>
      <c r="O619" s="238"/>
      <c r="P619" s="238"/>
      <c r="Q619" s="238"/>
      <c r="R619" s="238"/>
      <c r="S619" s="238"/>
      <c r="T619" s="238"/>
      <c r="U619" s="238"/>
      <c r="V619" s="238"/>
      <c r="W619" s="238"/>
      <c r="X619" s="239"/>
      <c r="AT619" s="240" t="s">
        <v>160</v>
      </c>
      <c r="AU619" s="240" t="s">
        <v>85</v>
      </c>
      <c r="AV619" s="15" t="s">
        <v>157</v>
      </c>
      <c r="AW619" s="15" t="s">
        <v>5</v>
      </c>
      <c r="AX619" s="15" t="s">
        <v>83</v>
      </c>
      <c r="AY619" s="240" t="s">
        <v>149</v>
      </c>
    </row>
    <row r="620" spans="1:65" s="2" customFormat="1" ht="24">
      <c r="A620" s="35"/>
      <c r="B620" s="36"/>
      <c r="C620" s="241" t="s">
        <v>622</v>
      </c>
      <c r="D620" s="241" t="s">
        <v>491</v>
      </c>
      <c r="E620" s="242" t="s">
        <v>623</v>
      </c>
      <c r="F620" s="243" t="s">
        <v>624</v>
      </c>
      <c r="G620" s="244" t="s">
        <v>177</v>
      </c>
      <c r="H620" s="245">
        <v>6</v>
      </c>
      <c r="I620" s="246"/>
      <c r="J620" s="247"/>
      <c r="K620" s="248">
        <f>ROUND(P620*H620,2)</f>
        <v>0</v>
      </c>
      <c r="L620" s="243" t="s">
        <v>156</v>
      </c>
      <c r="M620" s="249"/>
      <c r="N620" s="250" t="s">
        <v>1</v>
      </c>
      <c r="O620" s="198" t="s">
        <v>38</v>
      </c>
      <c r="P620" s="199">
        <f>I620+J620</f>
        <v>0</v>
      </c>
      <c r="Q620" s="199">
        <f>ROUND(I620*H620,2)</f>
        <v>0</v>
      </c>
      <c r="R620" s="199">
        <f>ROUND(J620*H620,2)</f>
        <v>0</v>
      </c>
      <c r="S620" s="72"/>
      <c r="T620" s="200">
        <f>S620*H620</f>
        <v>0</v>
      </c>
      <c r="U620" s="200">
        <v>0</v>
      </c>
      <c r="V620" s="200">
        <f>U620*H620</f>
        <v>0</v>
      </c>
      <c r="W620" s="200">
        <v>0</v>
      </c>
      <c r="X620" s="201">
        <f>W620*H620</f>
        <v>0</v>
      </c>
      <c r="Y620" s="35"/>
      <c r="Z620" s="35"/>
      <c r="AA620" s="35"/>
      <c r="AB620" s="35"/>
      <c r="AC620" s="35"/>
      <c r="AD620" s="35"/>
      <c r="AE620" s="35"/>
      <c r="AR620" s="202" t="s">
        <v>433</v>
      </c>
      <c r="AT620" s="202" t="s">
        <v>491</v>
      </c>
      <c r="AU620" s="202" t="s">
        <v>85</v>
      </c>
      <c r="AY620" s="18" t="s">
        <v>149</v>
      </c>
      <c r="BE620" s="203">
        <f>IF(O620="základní",K620,0)</f>
        <v>0</v>
      </c>
      <c r="BF620" s="203">
        <f>IF(O620="snížená",K620,0)</f>
        <v>0</v>
      </c>
      <c r="BG620" s="203">
        <f>IF(O620="zákl. přenesená",K620,0)</f>
        <v>0</v>
      </c>
      <c r="BH620" s="203">
        <f>IF(O620="sníž. přenesená",K620,0)</f>
        <v>0</v>
      </c>
      <c r="BI620" s="203">
        <f>IF(O620="nulová",K620,0)</f>
        <v>0</v>
      </c>
      <c r="BJ620" s="18" t="s">
        <v>83</v>
      </c>
      <c r="BK620" s="203">
        <f>ROUND(P620*H620,2)</f>
        <v>0</v>
      </c>
      <c r="BL620" s="18" t="s">
        <v>329</v>
      </c>
      <c r="BM620" s="202" t="s">
        <v>625</v>
      </c>
    </row>
    <row r="621" spans="1:47" s="2" customFormat="1" ht="11.25">
      <c r="A621" s="35"/>
      <c r="B621" s="36"/>
      <c r="C621" s="37"/>
      <c r="D621" s="204" t="s">
        <v>159</v>
      </c>
      <c r="E621" s="37"/>
      <c r="F621" s="205" t="s">
        <v>624</v>
      </c>
      <c r="G621" s="37"/>
      <c r="H621" s="37"/>
      <c r="I621" s="206"/>
      <c r="J621" s="206"/>
      <c r="K621" s="37"/>
      <c r="L621" s="37"/>
      <c r="M621" s="40"/>
      <c r="N621" s="207"/>
      <c r="O621" s="208"/>
      <c r="P621" s="72"/>
      <c r="Q621" s="72"/>
      <c r="R621" s="72"/>
      <c r="S621" s="72"/>
      <c r="T621" s="72"/>
      <c r="U621" s="72"/>
      <c r="V621" s="72"/>
      <c r="W621" s="72"/>
      <c r="X621" s="73"/>
      <c r="Y621" s="35"/>
      <c r="Z621" s="35"/>
      <c r="AA621" s="35"/>
      <c r="AB621" s="35"/>
      <c r="AC621" s="35"/>
      <c r="AD621" s="35"/>
      <c r="AE621" s="35"/>
      <c r="AT621" s="18" t="s">
        <v>159</v>
      </c>
      <c r="AU621" s="18" t="s">
        <v>85</v>
      </c>
    </row>
    <row r="622" spans="2:51" s="14" customFormat="1" ht="11.25">
      <c r="B622" s="219"/>
      <c r="C622" s="220"/>
      <c r="D622" s="204" t="s">
        <v>160</v>
      </c>
      <c r="E622" s="221" t="s">
        <v>1</v>
      </c>
      <c r="F622" s="222" t="s">
        <v>626</v>
      </c>
      <c r="G622" s="220"/>
      <c r="H622" s="223">
        <v>6</v>
      </c>
      <c r="I622" s="224"/>
      <c r="J622" s="224"/>
      <c r="K622" s="220"/>
      <c r="L622" s="220"/>
      <c r="M622" s="225"/>
      <c r="N622" s="226"/>
      <c r="O622" s="227"/>
      <c r="P622" s="227"/>
      <c r="Q622" s="227"/>
      <c r="R622" s="227"/>
      <c r="S622" s="227"/>
      <c r="T622" s="227"/>
      <c r="U622" s="227"/>
      <c r="V622" s="227"/>
      <c r="W622" s="227"/>
      <c r="X622" s="228"/>
      <c r="AT622" s="229" t="s">
        <v>160</v>
      </c>
      <c r="AU622" s="229" t="s">
        <v>85</v>
      </c>
      <c r="AV622" s="14" t="s">
        <v>85</v>
      </c>
      <c r="AW622" s="14" t="s">
        <v>5</v>
      </c>
      <c r="AX622" s="14" t="s">
        <v>75</v>
      </c>
      <c r="AY622" s="229" t="s">
        <v>149</v>
      </c>
    </row>
    <row r="623" spans="2:51" s="15" customFormat="1" ht="11.25">
      <c r="B623" s="230"/>
      <c r="C623" s="231"/>
      <c r="D623" s="204" t="s">
        <v>160</v>
      </c>
      <c r="E623" s="232" t="s">
        <v>1</v>
      </c>
      <c r="F623" s="233" t="s">
        <v>174</v>
      </c>
      <c r="G623" s="231"/>
      <c r="H623" s="234">
        <v>6</v>
      </c>
      <c r="I623" s="235"/>
      <c r="J623" s="235"/>
      <c r="K623" s="231"/>
      <c r="L623" s="231"/>
      <c r="M623" s="236"/>
      <c r="N623" s="237"/>
      <c r="O623" s="238"/>
      <c r="P623" s="238"/>
      <c r="Q623" s="238"/>
      <c r="R623" s="238"/>
      <c r="S623" s="238"/>
      <c r="T623" s="238"/>
      <c r="U623" s="238"/>
      <c r="V623" s="238"/>
      <c r="W623" s="238"/>
      <c r="X623" s="239"/>
      <c r="AT623" s="240" t="s">
        <v>160</v>
      </c>
      <c r="AU623" s="240" t="s">
        <v>85</v>
      </c>
      <c r="AV623" s="15" t="s">
        <v>157</v>
      </c>
      <c r="AW623" s="15" t="s">
        <v>5</v>
      </c>
      <c r="AX623" s="15" t="s">
        <v>83</v>
      </c>
      <c r="AY623" s="240" t="s">
        <v>149</v>
      </c>
    </row>
    <row r="624" spans="1:65" s="2" customFormat="1" ht="44.25" customHeight="1">
      <c r="A624" s="35"/>
      <c r="B624" s="36"/>
      <c r="C624" s="190" t="s">
        <v>627</v>
      </c>
      <c r="D624" s="190" t="s">
        <v>152</v>
      </c>
      <c r="E624" s="191" t="s">
        <v>628</v>
      </c>
      <c r="F624" s="192" t="s">
        <v>629</v>
      </c>
      <c r="G624" s="193" t="s">
        <v>630</v>
      </c>
      <c r="H624" s="251"/>
      <c r="I624" s="195"/>
      <c r="J624" s="195"/>
      <c r="K624" s="196">
        <f>ROUND(P624*H624,2)</f>
        <v>0</v>
      </c>
      <c r="L624" s="192" t="s">
        <v>156</v>
      </c>
      <c r="M624" s="40"/>
      <c r="N624" s="197" t="s">
        <v>1</v>
      </c>
      <c r="O624" s="198" t="s">
        <v>38</v>
      </c>
      <c r="P624" s="199">
        <f>I624+J624</f>
        <v>0</v>
      </c>
      <c r="Q624" s="199">
        <f>ROUND(I624*H624,2)</f>
        <v>0</v>
      </c>
      <c r="R624" s="199">
        <f>ROUND(J624*H624,2)</f>
        <v>0</v>
      </c>
      <c r="S624" s="72"/>
      <c r="T624" s="200">
        <f>S624*H624</f>
        <v>0</v>
      </c>
      <c r="U624" s="200">
        <v>0</v>
      </c>
      <c r="V624" s="200">
        <f>U624*H624</f>
        <v>0</v>
      </c>
      <c r="W624" s="200">
        <v>0</v>
      </c>
      <c r="X624" s="201">
        <f>W624*H624</f>
        <v>0</v>
      </c>
      <c r="Y624" s="35"/>
      <c r="Z624" s="35"/>
      <c r="AA624" s="35"/>
      <c r="AB624" s="35"/>
      <c r="AC624" s="35"/>
      <c r="AD624" s="35"/>
      <c r="AE624" s="35"/>
      <c r="AR624" s="202" t="s">
        <v>329</v>
      </c>
      <c r="AT624" s="202" t="s">
        <v>152</v>
      </c>
      <c r="AU624" s="202" t="s">
        <v>85</v>
      </c>
      <c r="AY624" s="18" t="s">
        <v>149</v>
      </c>
      <c r="BE624" s="203">
        <f>IF(O624="základní",K624,0)</f>
        <v>0</v>
      </c>
      <c r="BF624" s="203">
        <f>IF(O624="snížená",K624,0)</f>
        <v>0</v>
      </c>
      <c r="BG624" s="203">
        <f>IF(O624="zákl. přenesená",K624,0)</f>
        <v>0</v>
      </c>
      <c r="BH624" s="203">
        <f>IF(O624="sníž. přenesená",K624,0)</f>
        <v>0</v>
      </c>
      <c r="BI624" s="203">
        <f>IF(O624="nulová",K624,0)</f>
        <v>0</v>
      </c>
      <c r="BJ624" s="18" t="s">
        <v>83</v>
      </c>
      <c r="BK624" s="203">
        <f>ROUND(P624*H624,2)</f>
        <v>0</v>
      </c>
      <c r="BL624" s="18" t="s">
        <v>329</v>
      </c>
      <c r="BM624" s="202" t="s">
        <v>631</v>
      </c>
    </row>
    <row r="625" spans="1:47" s="2" customFormat="1" ht="29.25">
      <c r="A625" s="35"/>
      <c r="B625" s="36"/>
      <c r="C625" s="37"/>
      <c r="D625" s="204" t="s">
        <v>159</v>
      </c>
      <c r="E625" s="37"/>
      <c r="F625" s="205" t="s">
        <v>629</v>
      </c>
      <c r="G625" s="37"/>
      <c r="H625" s="37"/>
      <c r="I625" s="206"/>
      <c r="J625" s="206"/>
      <c r="K625" s="37"/>
      <c r="L625" s="37"/>
      <c r="M625" s="40"/>
      <c r="N625" s="207"/>
      <c r="O625" s="208"/>
      <c r="P625" s="72"/>
      <c r="Q625" s="72"/>
      <c r="R625" s="72"/>
      <c r="S625" s="72"/>
      <c r="T625" s="72"/>
      <c r="U625" s="72"/>
      <c r="V625" s="72"/>
      <c r="W625" s="72"/>
      <c r="X625" s="73"/>
      <c r="Y625" s="35"/>
      <c r="Z625" s="35"/>
      <c r="AA625" s="35"/>
      <c r="AB625" s="35"/>
      <c r="AC625" s="35"/>
      <c r="AD625" s="35"/>
      <c r="AE625" s="35"/>
      <c r="AT625" s="18" t="s">
        <v>159</v>
      </c>
      <c r="AU625" s="18" t="s">
        <v>85</v>
      </c>
    </row>
    <row r="626" spans="2:63" s="12" customFormat="1" ht="22.9" customHeight="1">
      <c r="B626" s="173"/>
      <c r="C626" s="174"/>
      <c r="D626" s="175" t="s">
        <v>74</v>
      </c>
      <c r="E626" s="188" t="s">
        <v>632</v>
      </c>
      <c r="F626" s="188" t="s">
        <v>633</v>
      </c>
      <c r="G626" s="174"/>
      <c r="H626" s="174"/>
      <c r="I626" s="177"/>
      <c r="J626" s="177"/>
      <c r="K626" s="189">
        <f>BK626</f>
        <v>0</v>
      </c>
      <c r="L626" s="174"/>
      <c r="M626" s="179"/>
      <c r="N626" s="180"/>
      <c r="O626" s="181"/>
      <c r="P626" s="181"/>
      <c r="Q626" s="182">
        <f>SUM(Q627:Q863)</f>
        <v>0</v>
      </c>
      <c r="R626" s="182">
        <f>SUM(R627:R863)</f>
        <v>0</v>
      </c>
      <c r="S626" s="181"/>
      <c r="T626" s="183">
        <f>SUM(T627:T863)</f>
        <v>0</v>
      </c>
      <c r="U626" s="181"/>
      <c r="V626" s="183">
        <f>SUM(V627:V863)</f>
        <v>0</v>
      </c>
      <c r="W626" s="181"/>
      <c r="X626" s="184">
        <f>SUM(X627:X863)</f>
        <v>0</v>
      </c>
      <c r="AR626" s="185" t="s">
        <v>85</v>
      </c>
      <c r="AT626" s="186" t="s">
        <v>74</v>
      </c>
      <c r="AU626" s="186" t="s">
        <v>83</v>
      </c>
      <c r="AY626" s="185" t="s">
        <v>149</v>
      </c>
      <c r="BK626" s="187">
        <f>SUM(BK627:BK863)</f>
        <v>0</v>
      </c>
    </row>
    <row r="627" spans="1:65" s="2" customFormat="1" ht="24.2" customHeight="1">
      <c r="A627" s="35"/>
      <c r="B627" s="36"/>
      <c r="C627" s="190" t="s">
        <v>634</v>
      </c>
      <c r="D627" s="190" t="s">
        <v>152</v>
      </c>
      <c r="E627" s="191" t="s">
        <v>635</v>
      </c>
      <c r="F627" s="192" t="s">
        <v>636</v>
      </c>
      <c r="G627" s="193" t="s">
        <v>155</v>
      </c>
      <c r="H627" s="194">
        <v>116.36</v>
      </c>
      <c r="I627" s="195"/>
      <c r="J627" s="195"/>
      <c r="K627" s="196">
        <f>ROUND(P627*H627,2)</f>
        <v>0</v>
      </c>
      <c r="L627" s="192" t="s">
        <v>156</v>
      </c>
      <c r="M627" s="40"/>
      <c r="N627" s="197" t="s">
        <v>1</v>
      </c>
      <c r="O627" s="198" t="s">
        <v>38</v>
      </c>
      <c r="P627" s="199">
        <f>I627+J627</f>
        <v>0</v>
      </c>
      <c r="Q627" s="199">
        <f>ROUND(I627*H627,2)</f>
        <v>0</v>
      </c>
      <c r="R627" s="199">
        <f>ROUND(J627*H627,2)</f>
        <v>0</v>
      </c>
      <c r="S627" s="72"/>
      <c r="T627" s="200">
        <f>S627*H627</f>
        <v>0</v>
      </c>
      <c r="U627" s="200">
        <v>0</v>
      </c>
      <c r="V627" s="200">
        <f>U627*H627</f>
        <v>0</v>
      </c>
      <c r="W627" s="200">
        <v>0</v>
      </c>
      <c r="X627" s="201">
        <f>W627*H627</f>
        <v>0</v>
      </c>
      <c r="Y627" s="35"/>
      <c r="Z627" s="35"/>
      <c r="AA627" s="35"/>
      <c r="AB627" s="35"/>
      <c r="AC627" s="35"/>
      <c r="AD627" s="35"/>
      <c r="AE627" s="35"/>
      <c r="AR627" s="202" t="s">
        <v>329</v>
      </c>
      <c r="AT627" s="202" t="s">
        <v>152</v>
      </c>
      <c r="AU627" s="202" t="s">
        <v>85</v>
      </c>
      <c r="AY627" s="18" t="s">
        <v>149</v>
      </c>
      <c r="BE627" s="203">
        <f>IF(O627="základní",K627,0)</f>
        <v>0</v>
      </c>
      <c r="BF627" s="203">
        <f>IF(O627="snížená",K627,0)</f>
        <v>0</v>
      </c>
      <c r="BG627" s="203">
        <f>IF(O627="zákl. přenesená",K627,0)</f>
        <v>0</v>
      </c>
      <c r="BH627" s="203">
        <f>IF(O627="sníž. přenesená",K627,0)</f>
        <v>0</v>
      </c>
      <c r="BI627" s="203">
        <f>IF(O627="nulová",K627,0)</f>
        <v>0</v>
      </c>
      <c r="BJ627" s="18" t="s">
        <v>83</v>
      </c>
      <c r="BK627" s="203">
        <f>ROUND(P627*H627,2)</f>
        <v>0</v>
      </c>
      <c r="BL627" s="18" t="s">
        <v>329</v>
      </c>
      <c r="BM627" s="202" t="s">
        <v>637</v>
      </c>
    </row>
    <row r="628" spans="1:47" s="2" customFormat="1" ht="11.25">
      <c r="A628" s="35"/>
      <c r="B628" s="36"/>
      <c r="C628" s="37"/>
      <c r="D628" s="204" t="s">
        <v>159</v>
      </c>
      <c r="E628" s="37"/>
      <c r="F628" s="205" t="s">
        <v>636</v>
      </c>
      <c r="G628" s="37"/>
      <c r="H628" s="37"/>
      <c r="I628" s="206"/>
      <c r="J628" s="206"/>
      <c r="K628" s="37"/>
      <c r="L628" s="37"/>
      <c r="M628" s="40"/>
      <c r="N628" s="207"/>
      <c r="O628" s="208"/>
      <c r="P628" s="72"/>
      <c r="Q628" s="72"/>
      <c r="R628" s="72"/>
      <c r="S628" s="72"/>
      <c r="T628" s="72"/>
      <c r="U628" s="72"/>
      <c r="V628" s="72"/>
      <c r="W628" s="72"/>
      <c r="X628" s="73"/>
      <c r="Y628" s="35"/>
      <c r="Z628" s="35"/>
      <c r="AA628" s="35"/>
      <c r="AB628" s="35"/>
      <c r="AC628" s="35"/>
      <c r="AD628" s="35"/>
      <c r="AE628" s="35"/>
      <c r="AT628" s="18" t="s">
        <v>159</v>
      </c>
      <c r="AU628" s="18" t="s">
        <v>85</v>
      </c>
    </row>
    <row r="629" spans="2:51" s="13" customFormat="1" ht="11.25">
      <c r="B629" s="209"/>
      <c r="C629" s="210"/>
      <c r="D629" s="204" t="s">
        <v>160</v>
      </c>
      <c r="E629" s="211" t="s">
        <v>1</v>
      </c>
      <c r="F629" s="212" t="s">
        <v>194</v>
      </c>
      <c r="G629" s="210"/>
      <c r="H629" s="211" t="s">
        <v>1</v>
      </c>
      <c r="I629" s="213"/>
      <c r="J629" s="213"/>
      <c r="K629" s="210"/>
      <c r="L629" s="210"/>
      <c r="M629" s="214"/>
      <c r="N629" s="215"/>
      <c r="O629" s="216"/>
      <c r="P629" s="216"/>
      <c r="Q629" s="216"/>
      <c r="R629" s="216"/>
      <c r="S629" s="216"/>
      <c r="T629" s="216"/>
      <c r="U629" s="216"/>
      <c r="V629" s="216"/>
      <c r="W629" s="216"/>
      <c r="X629" s="217"/>
      <c r="AT629" s="218" t="s">
        <v>160</v>
      </c>
      <c r="AU629" s="218" t="s">
        <v>85</v>
      </c>
      <c r="AV629" s="13" t="s">
        <v>83</v>
      </c>
      <c r="AW629" s="13" t="s">
        <v>5</v>
      </c>
      <c r="AX629" s="13" t="s">
        <v>75</v>
      </c>
      <c r="AY629" s="218" t="s">
        <v>149</v>
      </c>
    </row>
    <row r="630" spans="2:51" s="14" customFormat="1" ht="11.25">
      <c r="B630" s="219"/>
      <c r="C630" s="220"/>
      <c r="D630" s="204" t="s">
        <v>160</v>
      </c>
      <c r="E630" s="221" t="s">
        <v>1</v>
      </c>
      <c r="F630" s="222" t="s">
        <v>401</v>
      </c>
      <c r="G630" s="220"/>
      <c r="H630" s="223">
        <v>10.24</v>
      </c>
      <c r="I630" s="224"/>
      <c r="J630" s="224"/>
      <c r="K630" s="220"/>
      <c r="L630" s="220"/>
      <c r="M630" s="225"/>
      <c r="N630" s="226"/>
      <c r="O630" s="227"/>
      <c r="P630" s="227"/>
      <c r="Q630" s="227"/>
      <c r="R630" s="227"/>
      <c r="S630" s="227"/>
      <c r="T630" s="227"/>
      <c r="U630" s="227"/>
      <c r="V630" s="227"/>
      <c r="W630" s="227"/>
      <c r="X630" s="228"/>
      <c r="AT630" s="229" t="s">
        <v>160</v>
      </c>
      <c r="AU630" s="229" t="s">
        <v>85</v>
      </c>
      <c r="AV630" s="14" t="s">
        <v>85</v>
      </c>
      <c r="AW630" s="14" t="s">
        <v>5</v>
      </c>
      <c r="AX630" s="14" t="s">
        <v>75</v>
      </c>
      <c r="AY630" s="229" t="s">
        <v>149</v>
      </c>
    </row>
    <row r="631" spans="2:51" s="13" customFormat="1" ht="11.25">
      <c r="B631" s="209"/>
      <c r="C631" s="210"/>
      <c r="D631" s="204" t="s">
        <v>160</v>
      </c>
      <c r="E631" s="211" t="s">
        <v>1</v>
      </c>
      <c r="F631" s="212" t="s">
        <v>196</v>
      </c>
      <c r="G631" s="210"/>
      <c r="H631" s="211" t="s">
        <v>1</v>
      </c>
      <c r="I631" s="213"/>
      <c r="J631" s="213"/>
      <c r="K631" s="210"/>
      <c r="L631" s="210"/>
      <c r="M631" s="214"/>
      <c r="N631" s="215"/>
      <c r="O631" s="216"/>
      <c r="P631" s="216"/>
      <c r="Q631" s="216"/>
      <c r="R631" s="216"/>
      <c r="S631" s="216"/>
      <c r="T631" s="216"/>
      <c r="U631" s="216"/>
      <c r="V631" s="216"/>
      <c r="W631" s="216"/>
      <c r="X631" s="217"/>
      <c r="AT631" s="218" t="s">
        <v>160</v>
      </c>
      <c r="AU631" s="218" t="s">
        <v>85</v>
      </c>
      <c r="AV631" s="13" t="s">
        <v>83</v>
      </c>
      <c r="AW631" s="13" t="s">
        <v>5</v>
      </c>
      <c r="AX631" s="13" t="s">
        <v>75</v>
      </c>
      <c r="AY631" s="218" t="s">
        <v>149</v>
      </c>
    </row>
    <row r="632" spans="2:51" s="14" customFormat="1" ht="11.25">
      <c r="B632" s="219"/>
      <c r="C632" s="220"/>
      <c r="D632" s="204" t="s">
        <v>160</v>
      </c>
      <c r="E632" s="221" t="s">
        <v>1</v>
      </c>
      <c r="F632" s="222" t="s">
        <v>219</v>
      </c>
      <c r="G632" s="220"/>
      <c r="H632" s="223">
        <v>1.84</v>
      </c>
      <c r="I632" s="224"/>
      <c r="J632" s="224"/>
      <c r="K632" s="220"/>
      <c r="L632" s="220"/>
      <c r="M632" s="225"/>
      <c r="N632" s="226"/>
      <c r="O632" s="227"/>
      <c r="P632" s="227"/>
      <c r="Q632" s="227"/>
      <c r="R632" s="227"/>
      <c r="S632" s="227"/>
      <c r="T632" s="227"/>
      <c r="U632" s="227"/>
      <c r="V632" s="227"/>
      <c r="W632" s="227"/>
      <c r="X632" s="228"/>
      <c r="AT632" s="229" t="s">
        <v>160</v>
      </c>
      <c r="AU632" s="229" t="s">
        <v>85</v>
      </c>
      <c r="AV632" s="14" t="s">
        <v>85</v>
      </c>
      <c r="AW632" s="14" t="s">
        <v>5</v>
      </c>
      <c r="AX632" s="14" t="s">
        <v>75</v>
      </c>
      <c r="AY632" s="229" t="s">
        <v>149</v>
      </c>
    </row>
    <row r="633" spans="2:51" s="13" customFormat="1" ht="11.25">
      <c r="B633" s="209"/>
      <c r="C633" s="210"/>
      <c r="D633" s="204" t="s">
        <v>160</v>
      </c>
      <c r="E633" s="211" t="s">
        <v>1</v>
      </c>
      <c r="F633" s="212" t="s">
        <v>198</v>
      </c>
      <c r="G633" s="210"/>
      <c r="H633" s="211" t="s">
        <v>1</v>
      </c>
      <c r="I633" s="213"/>
      <c r="J633" s="213"/>
      <c r="K633" s="210"/>
      <c r="L633" s="210"/>
      <c r="M633" s="214"/>
      <c r="N633" s="215"/>
      <c r="O633" s="216"/>
      <c r="P633" s="216"/>
      <c r="Q633" s="216"/>
      <c r="R633" s="216"/>
      <c r="S633" s="216"/>
      <c r="T633" s="216"/>
      <c r="U633" s="216"/>
      <c r="V633" s="216"/>
      <c r="W633" s="216"/>
      <c r="X633" s="217"/>
      <c r="AT633" s="218" t="s">
        <v>160</v>
      </c>
      <c r="AU633" s="218" t="s">
        <v>85</v>
      </c>
      <c r="AV633" s="13" t="s">
        <v>83</v>
      </c>
      <c r="AW633" s="13" t="s">
        <v>5</v>
      </c>
      <c r="AX633" s="13" t="s">
        <v>75</v>
      </c>
      <c r="AY633" s="218" t="s">
        <v>149</v>
      </c>
    </row>
    <row r="634" spans="2:51" s="14" customFormat="1" ht="11.25">
      <c r="B634" s="219"/>
      <c r="C634" s="220"/>
      <c r="D634" s="204" t="s">
        <v>160</v>
      </c>
      <c r="E634" s="221" t="s">
        <v>1</v>
      </c>
      <c r="F634" s="222" t="s">
        <v>402</v>
      </c>
      <c r="G634" s="220"/>
      <c r="H634" s="223">
        <v>5.8</v>
      </c>
      <c r="I634" s="224"/>
      <c r="J634" s="224"/>
      <c r="K634" s="220"/>
      <c r="L634" s="220"/>
      <c r="M634" s="225"/>
      <c r="N634" s="226"/>
      <c r="O634" s="227"/>
      <c r="P634" s="227"/>
      <c r="Q634" s="227"/>
      <c r="R634" s="227"/>
      <c r="S634" s="227"/>
      <c r="T634" s="227"/>
      <c r="U634" s="227"/>
      <c r="V634" s="227"/>
      <c r="W634" s="227"/>
      <c r="X634" s="228"/>
      <c r="AT634" s="229" t="s">
        <v>160</v>
      </c>
      <c r="AU634" s="229" t="s">
        <v>85</v>
      </c>
      <c r="AV634" s="14" t="s">
        <v>85</v>
      </c>
      <c r="AW634" s="14" t="s">
        <v>5</v>
      </c>
      <c r="AX634" s="14" t="s">
        <v>75</v>
      </c>
      <c r="AY634" s="229" t="s">
        <v>149</v>
      </c>
    </row>
    <row r="635" spans="2:51" s="13" customFormat="1" ht="11.25">
      <c r="B635" s="209"/>
      <c r="C635" s="210"/>
      <c r="D635" s="204" t="s">
        <v>160</v>
      </c>
      <c r="E635" s="211" t="s">
        <v>1</v>
      </c>
      <c r="F635" s="212" t="s">
        <v>200</v>
      </c>
      <c r="G635" s="210"/>
      <c r="H635" s="211" t="s">
        <v>1</v>
      </c>
      <c r="I635" s="213"/>
      <c r="J635" s="213"/>
      <c r="K635" s="210"/>
      <c r="L635" s="210"/>
      <c r="M635" s="214"/>
      <c r="N635" s="215"/>
      <c r="O635" s="216"/>
      <c r="P635" s="216"/>
      <c r="Q635" s="216"/>
      <c r="R635" s="216"/>
      <c r="S635" s="216"/>
      <c r="T635" s="216"/>
      <c r="U635" s="216"/>
      <c r="V635" s="216"/>
      <c r="W635" s="216"/>
      <c r="X635" s="217"/>
      <c r="AT635" s="218" t="s">
        <v>160</v>
      </c>
      <c r="AU635" s="218" t="s">
        <v>85</v>
      </c>
      <c r="AV635" s="13" t="s">
        <v>83</v>
      </c>
      <c r="AW635" s="13" t="s">
        <v>5</v>
      </c>
      <c r="AX635" s="13" t="s">
        <v>75</v>
      </c>
      <c r="AY635" s="218" t="s">
        <v>149</v>
      </c>
    </row>
    <row r="636" spans="2:51" s="14" customFormat="1" ht="11.25">
      <c r="B636" s="219"/>
      <c r="C636" s="220"/>
      <c r="D636" s="204" t="s">
        <v>160</v>
      </c>
      <c r="E636" s="221" t="s">
        <v>1</v>
      </c>
      <c r="F636" s="222" t="s">
        <v>403</v>
      </c>
      <c r="G636" s="220"/>
      <c r="H636" s="223">
        <v>10.1</v>
      </c>
      <c r="I636" s="224"/>
      <c r="J636" s="224"/>
      <c r="K636" s="220"/>
      <c r="L636" s="220"/>
      <c r="M636" s="225"/>
      <c r="N636" s="226"/>
      <c r="O636" s="227"/>
      <c r="P636" s="227"/>
      <c r="Q636" s="227"/>
      <c r="R636" s="227"/>
      <c r="S636" s="227"/>
      <c r="T636" s="227"/>
      <c r="U636" s="227"/>
      <c r="V636" s="227"/>
      <c r="W636" s="227"/>
      <c r="X636" s="228"/>
      <c r="AT636" s="229" t="s">
        <v>160</v>
      </c>
      <c r="AU636" s="229" t="s">
        <v>85</v>
      </c>
      <c r="AV636" s="14" t="s">
        <v>85</v>
      </c>
      <c r="AW636" s="14" t="s">
        <v>5</v>
      </c>
      <c r="AX636" s="14" t="s">
        <v>75</v>
      </c>
      <c r="AY636" s="229" t="s">
        <v>149</v>
      </c>
    </row>
    <row r="637" spans="2:51" s="13" customFormat="1" ht="11.25">
      <c r="B637" s="209"/>
      <c r="C637" s="210"/>
      <c r="D637" s="204" t="s">
        <v>160</v>
      </c>
      <c r="E637" s="211" t="s">
        <v>1</v>
      </c>
      <c r="F637" s="212" t="s">
        <v>202</v>
      </c>
      <c r="G637" s="210"/>
      <c r="H637" s="211" t="s">
        <v>1</v>
      </c>
      <c r="I637" s="213"/>
      <c r="J637" s="213"/>
      <c r="K637" s="210"/>
      <c r="L637" s="210"/>
      <c r="M637" s="214"/>
      <c r="N637" s="215"/>
      <c r="O637" s="216"/>
      <c r="P637" s="216"/>
      <c r="Q637" s="216"/>
      <c r="R637" s="216"/>
      <c r="S637" s="216"/>
      <c r="T637" s="216"/>
      <c r="U637" s="216"/>
      <c r="V637" s="216"/>
      <c r="W637" s="216"/>
      <c r="X637" s="217"/>
      <c r="AT637" s="218" t="s">
        <v>160</v>
      </c>
      <c r="AU637" s="218" t="s">
        <v>85</v>
      </c>
      <c r="AV637" s="13" t="s">
        <v>83</v>
      </c>
      <c r="AW637" s="13" t="s">
        <v>5</v>
      </c>
      <c r="AX637" s="13" t="s">
        <v>75</v>
      </c>
      <c r="AY637" s="218" t="s">
        <v>149</v>
      </c>
    </row>
    <row r="638" spans="2:51" s="14" customFormat="1" ht="11.25">
      <c r="B638" s="219"/>
      <c r="C638" s="220"/>
      <c r="D638" s="204" t="s">
        <v>160</v>
      </c>
      <c r="E638" s="221" t="s">
        <v>1</v>
      </c>
      <c r="F638" s="222" t="s">
        <v>404</v>
      </c>
      <c r="G638" s="220"/>
      <c r="H638" s="223">
        <v>5.4</v>
      </c>
      <c r="I638" s="224"/>
      <c r="J638" s="224"/>
      <c r="K638" s="220"/>
      <c r="L638" s="220"/>
      <c r="M638" s="225"/>
      <c r="N638" s="226"/>
      <c r="O638" s="227"/>
      <c r="P638" s="227"/>
      <c r="Q638" s="227"/>
      <c r="R638" s="227"/>
      <c r="S638" s="227"/>
      <c r="T638" s="227"/>
      <c r="U638" s="227"/>
      <c r="V638" s="227"/>
      <c r="W638" s="227"/>
      <c r="X638" s="228"/>
      <c r="AT638" s="229" t="s">
        <v>160</v>
      </c>
      <c r="AU638" s="229" t="s">
        <v>85</v>
      </c>
      <c r="AV638" s="14" t="s">
        <v>85</v>
      </c>
      <c r="AW638" s="14" t="s">
        <v>5</v>
      </c>
      <c r="AX638" s="14" t="s">
        <v>75</v>
      </c>
      <c r="AY638" s="229" t="s">
        <v>149</v>
      </c>
    </row>
    <row r="639" spans="2:51" s="13" customFormat="1" ht="11.25">
      <c r="B639" s="209"/>
      <c r="C639" s="210"/>
      <c r="D639" s="204" t="s">
        <v>160</v>
      </c>
      <c r="E639" s="211" t="s">
        <v>1</v>
      </c>
      <c r="F639" s="212" t="s">
        <v>204</v>
      </c>
      <c r="G639" s="210"/>
      <c r="H639" s="211" t="s">
        <v>1</v>
      </c>
      <c r="I639" s="213"/>
      <c r="J639" s="213"/>
      <c r="K639" s="210"/>
      <c r="L639" s="210"/>
      <c r="M639" s="214"/>
      <c r="N639" s="215"/>
      <c r="O639" s="216"/>
      <c r="P639" s="216"/>
      <c r="Q639" s="216"/>
      <c r="R639" s="216"/>
      <c r="S639" s="216"/>
      <c r="T639" s="216"/>
      <c r="U639" s="216"/>
      <c r="V639" s="216"/>
      <c r="W639" s="216"/>
      <c r="X639" s="217"/>
      <c r="AT639" s="218" t="s">
        <v>160</v>
      </c>
      <c r="AU639" s="218" t="s">
        <v>85</v>
      </c>
      <c r="AV639" s="13" t="s">
        <v>83</v>
      </c>
      <c r="AW639" s="13" t="s">
        <v>5</v>
      </c>
      <c r="AX639" s="13" t="s">
        <v>75</v>
      </c>
      <c r="AY639" s="218" t="s">
        <v>149</v>
      </c>
    </row>
    <row r="640" spans="2:51" s="14" customFormat="1" ht="11.25">
      <c r="B640" s="219"/>
      <c r="C640" s="220"/>
      <c r="D640" s="204" t="s">
        <v>160</v>
      </c>
      <c r="E640" s="221" t="s">
        <v>1</v>
      </c>
      <c r="F640" s="222" t="s">
        <v>405</v>
      </c>
      <c r="G640" s="220"/>
      <c r="H640" s="223">
        <v>8.3</v>
      </c>
      <c r="I640" s="224"/>
      <c r="J640" s="224"/>
      <c r="K640" s="220"/>
      <c r="L640" s="220"/>
      <c r="M640" s="225"/>
      <c r="N640" s="226"/>
      <c r="O640" s="227"/>
      <c r="P640" s="227"/>
      <c r="Q640" s="227"/>
      <c r="R640" s="227"/>
      <c r="S640" s="227"/>
      <c r="T640" s="227"/>
      <c r="U640" s="227"/>
      <c r="V640" s="227"/>
      <c r="W640" s="227"/>
      <c r="X640" s="228"/>
      <c r="AT640" s="229" t="s">
        <v>160</v>
      </c>
      <c r="AU640" s="229" t="s">
        <v>85</v>
      </c>
      <c r="AV640" s="14" t="s">
        <v>85</v>
      </c>
      <c r="AW640" s="14" t="s">
        <v>5</v>
      </c>
      <c r="AX640" s="14" t="s">
        <v>75</v>
      </c>
      <c r="AY640" s="229" t="s">
        <v>149</v>
      </c>
    </row>
    <row r="641" spans="2:51" s="13" customFormat="1" ht="11.25">
      <c r="B641" s="209"/>
      <c r="C641" s="210"/>
      <c r="D641" s="204" t="s">
        <v>160</v>
      </c>
      <c r="E641" s="211" t="s">
        <v>1</v>
      </c>
      <c r="F641" s="212" t="s">
        <v>638</v>
      </c>
      <c r="G641" s="210"/>
      <c r="H641" s="211" t="s">
        <v>1</v>
      </c>
      <c r="I641" s="213"/>
      <c r="J641" s="213"/>
      <c r="K641" s="210"/>
      <c r="L641" s="210"/>
      <c r="M641" s="214"/>
      <c r="N641" s="215"/>
      <c r="O641" s="216"/>
      <c r="P641" s="216"/>
      <c r="Q641" s="216"/>
      <c r="R641" s="216"/>
      <c r="S641" s="216"/>
      <c r="T641" s="216"/>
      <c r="U641" s="216"/>
      <c r="V641" s="216"/>
      <c r="W641" s="216"/>
      <c r="X641" s="217"/>
      <c r="AT641" s="218" t="s">
        <v>160</v>
      </c>
      <c r="AU641" s="218" t="s">
        <v>85</v>
      </c>
      <c r="AV641" s="13" t="s">
        <v>83</v>
      </c>
      <c r="AW641" s="13" t="s">
        <v>5</v>
      </c>
      <c r="AX641" s="13" t="s">
        <v>75</v>
      </c>
      <c r="AY641" s="218" t="s">
        <v>149</v>
      </c>
    </row>
    <row r="642" spans="2:51" s="14" customFormat="1" ht="11.25">
      <c r="B642" s="219"/>
      <c r="C642" s="220"/>
      <c r="D642" s="204" t="s">
        <v>160</v>
      </c>
      <c r="E642" s="221" t="s">
        <v>1</v>
      </c>
      <c r="F642" s="222" t="s">
        <v>639</v>
      </c>
      <c r="G642" s="220"/>
      <c r="H642" s="223">
        <v>6.86</v>
      </c>
      <c r="I642" s="224"/>
      <c r="J642" s="224"/>
      <c r="K642" s="220"/>
      <c r="L642" s="220"/>
      <c r="M642" s="225"/>
      <c r="N642" s="226"/>
      <c r="O642" s="227"/>
      <c r="P642" s="227"/>
      <c r="Q642" s="227"/>
      <c r="R642" s="227"/>
      <c r="S642" s="227"/>
      <c r="T642" s="227"/>
      <c r="U642" s="227"/>
      <c r="V642" s="227"/>
      <c r="W642" s="227"/>
      <c r="X642" s="228"/>
      <c r="AT642" s="229" t="s">
        <v>160</v>
      </c>
      <c r="AU642" s="229" t="s">
        <v>85</v>
      </c>
      <c r="AV642" s="14" t="s">
        <v>85</v>
      </c>
      <c r="AW642" s="14" t="s">
        <v>5</v>
      </c>
      <c r="AX642" s="14" t="s">
        <v>75</v>
      </c>
      <c r="AY642" s="229" t="s">
        <v>149</v>
      </c>
    </row>
    <row r="643" spans="2:51" s="13" customFormat="1" ht="11.25">
      <c r="B643" s="209"/>
      <c r="C643" s="210"/>
      <c r="D643" s="204" t="s">
        <v>160</v>
      </c>
      <c r="E643" s="211" t="s">
        <v>1</v>
      </c>
      <c r="F643" s="212" t="s">
        <v>210</v>
      </c>
      <c r="G643" s="210"/>
      <c r="H643" s="211" t="s">
        <v>1</v>
      </c>
      <c r="I643" s="213"/>
      <c r="J643" s="213"/>
      <c r="K643" s="210"/>
      <c r="L643" s="210"/>
      <c r="M643" s="214"/>
      <c r="N643" s="215"/>
      <c r="O643" s="216"/>
      <c r="P643" s="216"/>
      <c r="Q643" s="216"/>
      <c r="R643" s="216"/>
      <c r="S643" s="216"/>
      <c r="T643" s="216"/>
      <c r="U643" s="216"/>
      <c r="V643" s="216"/>
      <c r="W643" s="216"/>
      <c r="X643" s="217"/>
      <c r="AT643" s="218" t="s">
        <v>160</v>
      </c>
      <c r="AU643" s="218" t="s">
        <v>85</v>
      </c>
      <c r="AV643" s="13" t="s">
        <v>83</v>
      </c>
      <c r="AW643" s="13" t="s">
        <v>5</v>
      </c>
      <c r="AX643" s="13" t="s">
        <v>75</v>
      </c>
      <c r="AY643" s="218" t="s">
        <v>149</v>
      </c>
    </row>
    <row r="644" spans="2:51" s="14" customFormat="1" ht="11.25">
      <c r="B644" s="219"/>
      <c r="C644" s="220"/>
      <c r="D644" s="204" t="s">
        <v>160</v>
      </c>
      <c r="E644" s="221" t="s">
        <v>1</v>
      </c>
      <c r="F644" s="222" t="s">
        <v>211</v>
      </c>
      <c r="G644" s="220"/>
      <c r="H644" s="223">
        <v>9.04</v>
      </c>
      <c r="I644" s="224"/>
      <c r="J644" s="224"/>
      <c r="K644" s="220"/>
      <c r="L644" s="220"/>
      <c r="M644" s="225"/>
      <c r="N644" s="226"/>
      <c r="O644" s="227"/>
      <c r="P644" s="227"/>
      <c r="Q644" s="227"/>
      <c r="R644" s="227"/>
      <c r="S644" s="227"/>
      <c r="T644" s="227"/>
      <c r="U644" s="227"/>
      <c r="V644" s="227"/>
      <c r="W644" s="227"/>
      <c r="X644" s="228"/>
      <c r="AT644" s="229" t="s">
        <v>160</v>
      </c>
      <c r="AU644" s="229" t="s">
        <v>85</v>
      </c>
      <c r="AV644" s="14" t="s">
        <v>85</v>
      </c>
      <c r="AW644" s="14" t="s">
        <v>5</v>
      </c>
      <c r="AX644" s="14" t="s">
        <v>75</v>
      </c>
      <c r="AY644" s="229" t="s">
        <v>149</v>
      </c>
    </row>
    <row r="645" spans="2:51" s="13" customFormat="1" ht="11.25">
      <c r="B645" s="209"/>
      <c r="C645" s="210"/>
      <c r="D645" s="204" t="s">
        <v>160</v>
      </c>
      <c r="E645" s="211" t="s">
        <v>1</v>
      </c>
      <c r="F645" s="212" t="s">
        <v>212</v>
      </c>
      <c r="G645" s="210"/>
      <c r="H645" s="211" t="s">
        <v>1</v>
      </c>
      <c r="I645" s="213"/>
      <c r="J645" s="213"/>
      <c r="K645" s="210"/>
      <c r="L645" s="210"/>
      <c r="M645" s="214"/>
      <c r="N645" s="215"/>
      <c r="O645" s="216"/>
      <c r="P645" s="216"/>
      <c r="Q645" s="216"/>
      <c r="R645" s="216"/>
      <c r="S645" s="216"/>
      <c r="T645" s="216"/>
      <c r="U645" s="216"/>
      <c r="V645" s="216"/>
      <c r="W645" s="216"/>
      <c r="X645" s="217"/>
      <c r="AT645" s="218" t="s">
        <v>160</v>
      </c>
      <c r="AU645" s="218" t="s">
        <v>85</v>
      </c>
      <c r="AV645" s="13" t="s">
        <v>83</v>
      </c>
      <c r="AW645" s="13" t="s">
        <v>5</v>
      </c>
      <c r="AX645" s="13" t="s">
        <v>75</v>
      </c>
      <c r="AY645" s="218" t="s">
        <v>149</v>
      </c>
    </row>
    <row r="646" spans="2:51" s="14" customFormat="1" ht="11.25">
      <c r="B646" s="219"/>
      <c r="C646" s="220"/>
      <c r="D646" s="204" t="s">
        <v>160</v>
      </c>
      <c r="E646" s="221" t="s">
        <v>1</v>
      </c>
      <c r="F646" s="222" t="s">
        <v>213</v>
      </c>
      <c r="G646" s="220"/>
      <c r="H646" s="223">
        <v>5.84</v>
      </c>
      <c r="I646" s="224"/>
      <c r="J646" s="224"/>
      <c r="K646" s="220"/>
      <c r="L646" s="220"/>
      <c r="M646" s="225"/>
      <c r="N646" s="226"/>
      <c r="O646" s="227"/>
      <c r="P646" s="227"/>
      <c r="Q646" s="227"/>
      <c r="R646" s="227"/>
      <c r="S646" s="227"/>
      <c r="T646" s="227"/>
      <c r="U646" s="227"/>
      <c r="V646" s="227"/>
      <c r="W646" s="227"/>
      <c r="X646" s="228"/>
      <c r="AT646" s="229" t="s">
        <v>160</v>
      </c>
      <c r="AU646" s="229" t="s">
        <v>85</v>
      </c>
      <c r="AV646" s="14" t="s">
        <v>85</v>
      </c>
      <c r="AW646" s="14" t="s">
        <v>5</v>
      </c>
      <c r="AX646" s="14" t="s">
        <v>75</v>
      </c>
      <c r="AY646" s="229" t="s">
        <v>149</v>
      </c>
    </row>
    <row r="647" spans="2:51" s="13" customFormat="1" ht="11.25">
      <c r="B647" s="209"/>
      <c r="C647" s="210"/>
      <c r="D647" s="204" t="s">
        <v>160</v>
      </c>
      <c r="E647" s="211" t="s">
        <v>1</v>
      </c>
      <c r="F647" s="212" t="s">
        <v>214</v>
      </c>
      <c r="G647" s="210"/>
      <c r="H647" s="211" t="s">
        <v>1</v>
      </c>
      <c r="I647" s="213"/>
      <c r="J647" s="213"/>
      <c r="K647" s="210"/>
      <c r="L647" s="210"/>
      <c r="M647" s="214"/>
      <c r="N647" s="215"/>
      <c r="O647" s="216"/>
      <c r="P647" s="216"/>
      <c r="Q647" s="216"/>
      <c r="R647" s="216"/>
      <c r="S647" s="216"/>
      <c r="T647" s="216"/>
      <c r="U647" s="216"/>
      <c r="V647" s="216"/>
      <c r="W647" s="216"/>
      <c r="X647" s="217"/>
      <c r="AT647" s="218" t="s">
        <v>160</v>
      </c>
      <c r="AU647" s="218" t="s">
        <v>85</v>
      </c>
      <c r="AV647" s="13" t="s">
        <v>83</v>
      </c>
      <c r="AW647" s="13" t="s">
        <v>5</v>
      </c>
      <c r="AX647" s="13" t="s">
        <v>75</v>
      </c>
      <c r="AY647" s="218" t="s">
        <v>149</v>
      </c>
    </row>
    <row r="648" spans="2:51" s="14" customFormat="1" ht="11.25">
      <c r="B648" s="219"/>
      <c r="C648" s="220"/>
      <c r="D648" s="204" t="s">
        <v>160</v>
      </c>
      <c r="E648" s="221" t="s">
        <v>1</v>
      </c>
      <c r="F648" s="222" t="s">
        <v>215</v>
      </c>
      <c r="G648" s="220"/>
      <c r="H648" s="223">
        <v>8.32</v>
      </c>
      <c r="I648" s="224"/>
      <c r="J648" s="224"/>
      <c r="K648" s="220"/>
      <c r="L648" s="220"/>
      <c r="M648" s="225"/>
      <c r="N648" s="226"/>
      <c r="O648" s="227"/>
      <c r="P648" s="227"/>
      <c r="Q648" s="227"/>
      <c r="R648" s="227"/>
      <c r="S648" s="227"/>
      <c r="T648" s="227"/>
      <c r="U648" s="227"/>
      <c r="V648" s="227"/>
      <c r="W648" s="227"/>
      <c r="X648" s="228"/>
      <c r="AT648" s="229" t="s">
        <v>160</v>
      </c>
      <c r="AU648" s="229" t="s">
        <v>85</v>
      </c>
      <c r="AV648" s="14" t="s">
        <v>85</v>
      </c>
      <c r="AW648" s="14" t="s">
        <v>5</v>
      </c>
      <c r="AX648" s="14" t="s">
        <v>75</v>
      </c>
      <c r="AY648" s="229" t="s">
        <v>149</v>
      </c>
    </row>
    <row r="649" spans="2:51" s="13" customFormat="1" ht="11.25">
      <c r="B649" s="209"/>
      <c r="C649" s="210"/>
      <c r="D649" s="204" t="s">
        <v>160</v>
      </c>
      <c r="E649" s="211" t="s">
        <v>1</v>
      </c>
      <c r="F649" s="212" t="s">
        <v>216</v>
      </c>
      <c r="G649" s="210"/>
      <c r="H649" s="211" t="s">
        <v>1</v>
      </c>
      <c r="I649" s="213"/>
      <c r="J649" s="213"/>
      <c r="K649" s="210"/>
      <c r="L649" s="210"/>
      <c r="M649" s="214"/>
      <c r="N649" s="215"/>
      <c r="O649" s="216"/>
      <c r="P649" s="216"/>
      <c r="Q649" s="216"/>
      <c r="R649" s="216"/>
      <c r="S649" s="216"/>
      <c r="T649" s="216"/>
      <c r="U649" s="216"/>
      <c r="V649" s="216"/>
      <c r="W649" s="216"/>
      <c r="X649" s="217"/>
      <c r="AT649" s="218" t="s">
        <v>160</v>
      </c>
      <c r="AU649" s="218" t="s">
        <v>85</v>
      </c>
      <c r="AV649" s="13" t="s">
        <v>83</v>
      </c>
      <c r="AW649" s="13" t="s">
        <v>5</v>
      </c>
      <c r="AX649" s="13" t="s">
        <v>75</v>
      </c>
      <c r="AY649" s="218" t="s">
        <v>149</v>
      </c>
    </row>
    <row r="650" spans="2:51" s="14" customFormat="1" ht="11.25">
      <c r="B650" s="219"/>
      <c r="C650" s="220"/>
      <c r="D650" s="204" t="s">
        <v>160</v>
      </c>
      <c r="E650" s="221" t="s">
        <v>1</v>
      </c>
      <c r="F650" s="222" t="s">
        <v>217</v>
      </c>
      <c r="G650" s="220"/>
      <c r="H650" s="223">
        <v>5.44</v>
      </c>
      <c r="I650" s="224"/>
      <c r="J650" s="224"/>
      <c r="K650" s="220"/>
      <c r="L650" s="220"/>
      <c r="M650" s="225"/>
      <c r="N650" s="226"/>
      <c r="O650" s="227"/>
      <c r="P650" s="227"/>
      <c r="Q650" s="227"/>
      <c r="R650" s="227"/>
      <c r="S650" s="227"/>
      <c r="T650" s="227"/>
      <c r="U650" s="227"/>
      <c r="V650" s="227"/>
      <c r="W650" s="227"/>
      <c r="X650" s="228"/>
      <c r="AT650" s="229" t="s">
        <v>160</v>
      </c>
      <c r="AU650" s="229" t="s">
        <v>85</v>
      </c>
      <c r="AV650" s="14" t="s">
        <v>85</v>
      </c>
      <c r="AW650" s="14" t="s">
        <v>5</v>
      </c>
      <c r="AX650" s="14" t="s">
        <v>75</v>
      </c>
      <c r="AY650" s="229" t="s">
        <v>149</v>
      </c>
    </row>
    <row r="651" spans="2:51" s="13" customFormat="1" ht="11.25">
      <c r="B651" s="209"/>
      <c r="C651" s="210"/>
      <c r="D651" s="204" t="s">
        <v>160</v>
      </c>
      <c r="E651" s="211" t="s">
        <v>1</v>
      </c>
      <c r="F651" s="212" t="s">
        <v>218</v>
      </c>
      <c r="G651" s="210"/>
      <c r="H651" s="211" t="s">
        <v>1</v>
      </c>
      <c r="I651" s="213"/>
      <c r="J651" s="213"/>
      <c r="K651" s="210"/>
      <c r="L651" s="210"/>
      <c r="M651" s="214"/>
      <c r="N651" s="215"/>
      <c r="O651" s="216"/>
      <c r="P651" s="216"/>
      <c r="Q651" s="216"/>
      <c r="R651" s="216"/>
      <c r="S651" s="216"/>
      <c r="T651" s="216"/>
      <c r="U651" s="216"/>
      <c r="V651" s="216"/>
      <c r="W651" s="216"/>
      <c r="X651" s="217"/>
      <c r="AT651" s="218" t="s">
        <v>160</v>
      </c>
      <c r="AU651" s="218" t="s">
        <v>85</v>
      </c>
      <c r="AV651" s="13" t="s">
        <v>83</v>
      </c>
      <c r="AW651" s="13" t="s">
        <v>5</v>
      </c>
      <c r="AX651" s="13" t="s">
        <v>75</v>
      </c>
      <c r="AY651" s="218" t="s">
        <v>149</v>
      </c>
    </row>
    <row r="652" spans="2:51" s="14" customFormat="1" ht="11.25">
      <c r="B652" s="219"/>
      <c r="C652" s="220"/>
      <c r="D652" s="204" t="s">
        <v>160</v>
      </c>
      <c r="E652" s="221" t="s">
        <v>1</v>
      </c>
      <c r="F652" s="222" t="s">
        <v>219</v>
      </c>
      <c r="G652" s="220"/>
      <c r="H652" s="223">
        <v>1.84</v>
      </c>
      <c r="I652" s="224"/>
      <c r="J652" s="224"/>
      <c r="K652" s="220"/>
      <c r="L652" s="220"/>
      <c r="M652" s="225"/>
      <c r="N652" s="226"/>
      <c r="O652" s="227"/>
      <c r="P652" s="227"/>
      <c r="Q652" s="227"/>
      <c r="R652" s="227"/>
      <c r="S652" s="227"/>
      <c r="T652" s="227"/>
      <c r="U652" s="227"/>
      <c r="V652" s="227"/>
      <c r="W652" s="227"/>
      <c r="X652" s="228"/>
      <c r="AT652" s="229" t="s">
        <v>160</v>
      </c>
      <c r="AU652" s="229" t="s">
        <v>85</v>
      </c>
      <c r="AV652" s="14" t="s">
        <v>85</v>
      </c>
      <c r="AW652" s="14" t="s">
        <v>5</v>
      </c>
      <c r="AX652" s="14" t="s">
        <v>75</v>
      </c>
      <c r="AY652" s="229" t="s">
        <v>149</v>
      </c>
    </row>
    <row r="653" spans="2:51" s="13" customFormat="1" ht="11.25">
      <c r="B653" s="209"/>
      <c r="C653" s="210"/>
      <c r="D653" s="204" t="s">
        <v>160</v>
      </c>
      <c r="E653" s="211" t="s">
        <v>1</v>
      </c>
      <c r="F653" s="212" t="s">
        <v>173</v>
      </c>
      <c r="G653" s="210"/>
      <c r="H653" s="211" t="s">
        <v>1</v>
      </c>
      <c r="I653" s="213"/>
      <c r="J653" s="213"/>
      <c r="K653" s="210"/>
      <c r="L653" s="210"/>
      <c r="M653" s="214"/>
      <c r="N653" s="215"/>
      <c r="O653" s="216"/>
      <c r="P653" s="216"/>
      <c r="Q653" s="216"/>
      <c r="R653" s="216"/>
      <c r="S653" s="216"/>
      <c r="T653" s="216"/>
      <c r="U653" s="216"/>
      <c r="V653" s="216"/>
      <c r="W653" s="216"/>
      <c r="X653" s="217"/>
      <c r="AT653" s="218" t="s">
        <v>160</v>
      </c>
      <c r="AU653" s="218" t="s">
        <v>85</v>
      </c>
      <c r="AV653" s="13" t="s">
        <v>83</v>
      </c>
      <c r="AW653" s="13" t="s">
        <v>5</v>
      </c>
      <c r="AX653" s="13" t="s">
        <v>75</v>
      </c>
      <c r="AY653" s="218" t="s">
        <v>149</v>
      </c>
    </row>
    <row r="654" spans="2:51" s="14" customFormat="1" ht="11.25">
      <c r="B654" s="219"/>
      <c r="C654" s="220"/>
      <c r="D654" s="204" t="s">
        <v>160</v>
      </c>
      <c r="E654" s="221" t="s">
        <v>1</v>
      </c>
      <c r="F654" s="222" t="s">
        <v>639</v>
      </c>
      <c r="G654" s="220"/>
      <c r="H654" s="223">
        <v>6.86</v>
      </c>
      <c r="I654" s="224"/>
      <c r="J654" s="224"/>
      <c r="K654" s="220"/>
      <c r="L654" s="220"/>
      <c r="M654" s="225"/>
      <c r="N654" s="226"/>
      <c r="O654" s="227"/>
      <c r="P654" s="227"/>
      <c r="Q654" s="227"/>
      <c r="R654" s="227"/>
      <c r="S654" s="227"/>
      <c r="T654" s="227"/>
      <c r="U654" s="227"/>
      <c r="V654" s="227"/>
      <c r="W654" s="227"/>
      <c r="X654" s="228"/>
      <c r="AT654" s="229" t="s">
        <v>160</v>
      </c>
      <c r="AU654" s="229" t="s">
        <v>85</v>
      </c>
      <c r="AV654" s="14" t="s">
        <v>85</v>
      </c>
      <c r="AW654" s="14" t="s">
        <v>5</v>
      </c>
      <c r="AX654" s="14" t="s">
        <v>75</v>
      </c>
      <c r="AY654" s="229" t="s">
        <v>149</v>
      </c>
    </row>
    <row r="655" spans="2:51" s="13" customFormat="1" ht="11.25">
      <c r="B655" s="209"/>
      <c r="C655" s="210"/>
      <c r="D655" s="204" t="s">
        <v>160</v>
      </c>
      <c r="E655" s="211" t="s">
        <v>1</v>
      </c>
      <c r="F655" s="212" t="s">
        <v>220</v>
      </c>
      <c r="G655" s="210"/>
      <c r="H655" s="211" t="s">
        <v>1</v>
      </c>
      <c r="I655" s="213"/>
      <c r="J655" s="213"/>
      <c r="K655" s="210"/>
      <c r="L655" s="210"/>
      <c r="M655" s="214"/>
      <c r="N655" s="215"/>
      <c r="O655" s="216"/>
      <c r="P655" s="216"/>
      <c r="Q655" s="216"/>
      <c r="R655" s="216"/>
      <c r="S655" s="216"/>
      <c r="T655" s="216"/>
      <c r="U655" s="216"/>
      <c r="V655" s="216"/>
      <c r="W655" s="216"/>
      <c r="X655" s="217"/>
      <c r="AT655" s="218" t="s">
        <v>160</v>
      </c>
      <c r="AU655" s="218" t="s">
        <v>85</v>
      </c>
      <c r="AV655" s="13" t="s">
        <v>83</v>
      </c>
      <c r="AW655" s="13" t="s">
        <v>5</v>
      </c>
      <c r="AX655" s="13" t="s">
        <v>75</v>
      </c>
      <c r="AY655" s="218" t="s">
        <v>149</v>
      </c>
    </row>
    <row r="656" spans="2:51" s="14" customFormat="1" ht="11.25">
      <c r="B656" s="219"/>
      <c r="C656" s="220"/>
      <c r="D656" s="204" t="s">
        <v>160</v>
      </c>
      <c r="E656" s="221" t="s">
        <v>1</v>
      </c>
      <c r="F656" s="222" t="s">
        <v>211</v>
      </c>
      <c r="G656" s="220"/>
      <c r="H656" s="223">
        <v>9.04</v>
      </c>
      <c r="I656" s="224"/>
      <c r="J656" s="224"/>
      <c r="K656" s="220"/>
      <c r="L656" s="220"/>
      <c r="M656" s="225"/>
      <c r="N656" s="226"/>
      <c r="O656" s="227"/>
      <c r="P656" s="227"/>
      <c r="Q656" s="227"/>
      <c r="R656" s="227"/>
      <c r="S656" s="227"/>
      <c r="T656" s="227"/>
      <c r="U656" s="227"/>
      <c r="V656" s="227"/>
      <c r="W656" s="227"/>
      <c r="X656" s="228"/>
      <c r="AT656" s="229" t="s">
        <v>160</v>
      </c>
      <c r="AU656" s="229" t="s">
        <v>85</v>
      </c>
      <c r="AV656" s="14" t="s">
        <v>85</v>
      </c>
      <c r="AW656" s="14" t="s">
        <v>5</v>
      </c>
      <c r="AX656" s="14" t="s">
        <v>75</v>
      </c>
      <c r="AY656" s="229" t="s">
        <v>149</v>
      </c>
    </row>
    <row r="657" spans="2:51" s="13" customFormat="1" ht="11.25">
      <c r="B657" s="209"/>
      <c r="C657" s="210"/>
      <c r="D657" s="204" t="s">
        <v>160</v>
      </c>
      <c r="E657" s="211" t="s">
        <v>1</v>
      </c>
      <c r="F657" s="212" t="s">
        <v>221</v>
      </c>
      <c r="G657" s="210"/>
      <c r="H657" s="211" t="s">
        <v>1</v>
      </c>
      <c r="I657" s="213"/>
      <c r="J657" s="213"/>
      <c r="K657" s="210"/>
      <c r="L657" s="210"/>
      <c r="M657" s="214"/>
      <c r="N657" s="215"/>
      <c r="O657" s="216"/>
      <c r="P657" s="216"/>
      <c r="Q657" s="216"/>
      <c r="R657" s="216"/>
      <c r="S657" s="216"/>
      <c r="T657" s="216"/>
      <c r="U657" s="216"/>
      <c r="V657" s="216"/>
      <c r="W657" s="216"/>
      <c r="X657" s="217"/>
      <c r="AT657" s="218" t="s">
        <v>160</v>
      </c>
      <c r="AU657" s="218" t="s">
        <v>85</v>
      </c>
      <c r="AV657" s="13" t="s">
        <v>83</v>
      </c>
      <c r="AW657" s="13" t="s">
        <v>5</v>
      </c>
      <c r="AX657" s="13" t="s">
        <v>75</v>
      </c>
      <c r="AY657" s="218" t="s">
        <v>149</v>
      </c>
    </row>
    <row r="658" spans="2:51" s="14" customFormat="1" ht="11.25">
      <c r="B658" s="219"/>
      <c r="C658" s="220"/>
      <c r="D658" s="204" t="s">
        <v>160</v>
      </c>
      <c r="E658" s="221" t="s">
        <v>1</v>
      </c>
      <c r="F658" s="222" t="s">
        <v>213</v>
      </c>
      <c r="G658" s="220"/>
      <c r="H658" s="223">
        <v>5.84</v>
      </c>
      <c r="I658" s="224"/>
      <c r="J658" s="224"/>
      <c r="K658" s="220"/>
      <c r="L658" s="220"/>
      <c r="M658" s="225"/>
      <c r="N658" s="226"/>
      <c r="O658" s="227"/>
      <c r="P658" s="227"/>
      <c r="Q658" s="227"/>
      <c r="R658" s="227"/>
      <c r="S658" s="227"/>
      <c r="T658" s="227"/>
      <c r="U658" s="227"/>
      <c r="V658" s="227"/>
      <c r="W658" s="227"/>
      <c r="X658" s="228"/>
      <c r="AT658" s="229" t="s">
        <v>160</v>
      </c>
      <c r="AU658" s="229" t="s">
        <v>85</v>
      </c>
      <c r="AV658" s="14" t="s">
        <v>85</v>
      </c>
      <c r="AW658" s="14" t="s">
        <v>5</v>
      </c>
      <c r="AX658" s="14" t="s">
        <v>75</v>
      </c>
      <c r="AY658" s="229" t="s">
        <v>149</v>
      </c>
    </row>
    <row r="659" spans="2:51" s="13" customFormat="1" ht="11.25">
      <c r="B659" s="209"/>
      <c r="C659" s="210"/>
      <c r="D659" s="204" t="s">
        <v>160</v>
      </c>
      <c r="E659" s="211" t="s">
        <v>1</v>
      </c>
      <c r="F659" s="212" t="s">
        <v>222</v>
      </c>
      <c r="G659" s="210"/>
      <c r="H659" s="211" t="s">
        <v>1</v>
      </c>
      <c r="I659" s="213"/>
      <c r="J659" s="213"/>
      <c r="K659" s="210"/>
      <c r="L659" s="210"/>
      <c r="M659" s="214"/>
      <c r="N659" s="215"/>
      <c r="O659" s="216"/>
      <c r="P659" s="216"/>
      <c r="Q659" s="216"/>
      <c r="R659" s="216"/>
      <c r="S659" s="216"/>
      <c r="T659" s="216"/>
      <c r="U659" s="216"/>
      <c r="V659" s="216"/>
      <c r="W659" s="216"/>
      <c r="X659" s="217"/>
      <c r="AT659" s="218" t="s">
        <v>160</v>
      </c>
      <c r="AU659" s="218" t="s">
        <v>85</v>
      </c>
      <c r="AV659" s="13" t="s">
        <v>83</v>
      </c>
      <c r="AW659" s="13" t="s">
        <v>5</v>
      </c>
      <c r="AX659" s="13" t="s">
        <v>75</v>
      </c>
      <c r="AY659" s="218" t="s">
        <v>149</v>
      </c>
    </row>
    <row r="660" spans="2:51" s="14" customFormat="1" ht="11.25">
      <c r="B660" s="219"/>
      <c r="C660" s="220"/>
      <c r="D660" s="204" t="s">
        <v>160</v>
      </c>
      <c r="E660" s="221" t="s">
        <v>1</v>
      </c>
      <c r="F660" s="222" t="s">
        <v>215</v>
      </c>
      <c r="G660" s="220"/>
      <c r="H660" s="223">
        <v>8.32</v>
      </c>
      <c r="I660" s="224"/>
      <c r="J660" s="224"/>
      <c r="K660" s="220"/>
      <c r="L660" s="220"/>
      <c r="M660" s="225"/>
      <c r="N660" s="226"/>
      <c r="O660" s="227"/>
      <c r="P660" s="227"/>
      <c r="Q660" s="227"/>
      <c r="R660" s="227"/>
      <c r="S660" s="227"/>
      <c r="T660" s="227"/>
      <c r="U660" s="227"/>
      <c r="V660" s="227"/>
      <c r="W660" s="227"/>
      <c r="X660" s="228"/>
      <c r="AT660" s="229" t="s">
        <v>160</v>
      </c>
      <c r="AU660" s="229" t="s">
        <v>85</v>
      </c>
      <c r="AV660" s="14" t="s">
        <v>85</v>
      </c>
      <c r="AW660" s="14" t="s">
        <v>5</v>
      </c>
      <c r="AX660" s="14" t="s">
        <v>75</v>
      </c>
      <c r="AY660" s="229" t="s">
        <v>149</v>
      </c>
    </row>
    <row r="661" spans="2:51" s="13" customFormat="1" ht="11.25">
      <c r="B661" s="209"/>
      <c r="C661" s="210"/>
      <c r="D661" s="204" t="s">
        <v>160</v>
      </c>
      <c r="E661" s="211" t="s">
        <v>1</v>
      </c>
      <c r="F661" s="212" t="s">
        <v>223</v>
      </c>
      <c r="G661" s="210"/>
      <c r="H661" s="211" t="s">
        <v>1</v>
      </c>
      <c r="I661" s="213"/>
      <c r="J661" s="213"/>
      <c r="K661" s="210"/>
      <c r="L661" s="210"/>
      <c r="M661" s="214"/>
      <c r="N661" s="215"/>
      <c r="O661" s="216"/>
      <c r="P661" s="216"/>
      <c r="Q661" s="216"/>
      <c r="R661" s="216"/>
      <c r="S661" s="216"/>
      <c r="T661" s="216"/>
      <c r="U661" s="216"/>
      <c r="V661" s="216"/>
      <c r="W661" s="216"/>
      <c r="X661" s="217"/>
      <c r="AT661" s="218" t="s">
        <v>160</v>
      </c>
      <c r="AU661" s="218" t="s">
        <v>85</v>
      </c>
      <c r="AV661" s="13" t="s">
        <v>83</v>
      </c>
      <c r="AW661" s="13" t="s">
        <v>5</v>
      </c>
      <c r="AX661" s="13" t="s">
        <v>75</v>
      </c>
      <c r="AY661" s="218" t="s">
        <v>149</v>
      </c>
    </row>
    <row r="662" spans="2:51" s="14" customFormat="1" ht="11.25">
      <c r="B662" s="219"/>
      <c r="C662" s="220"/>
      <c r="D662" s="204" t="s">
        <v>160</v>
      </c>
      <c r="E662" s="221" t="s">
        <v>1</v>
      </c>
      <c r="F662" s="222" t="s">
        <v>217</v>
      </c>
      <c r="G662" s="220"/>
      <c r="H662" s="223">
        <v>5.44</v>
      </c>
      <c r="I662" s="224"/>
      <c r="J662" s="224"/>
      <c r="K662" s="220"/>
      <c r="L662" s="220"/>
      <c r="M662" s="225"/>
      <c r="N662" s="226"/>
      <c r="O662" s="227"/>
      <c r="P662" s="227"/>
      <c r="Q662" s="227"/>
      <c r="R662" s="227"/>
      <c r="S662" s="227"/>
      <c r="T662" s="227"/>
      <c r="U662" s="227"/>
      <c r="V662" s="227"/>
      <c r="W662" s="227"/>
      <c r="X662" s="228"/>
      <c r="AT662" s="229" t="s">
        <v>160</v>
      </c>
      <c r="AU662" s="229" t="s">
        <v>85</v>
      </c>
      <c r="AV662" s="14" t="s">
        <v>85</v>
      </c>
      <c r="AW662" s="14" t="s">
        <v>5</v>
      </c>
      <c r="AX662" s="14" t="s">
        <v>75</v>
      </c>
      <c r="AY662" s="229" t="s">
        <v>149</v>
      </c>
    </row>
    <row r="663" spans="2:51" s="13" customFormat="1" ht="11.25">
      <c r="B663" s="209"/>
      <c r="C663" s="210"/>
      <c r="D663" s="204" t="s">
        <v>160</v>
      </c>
      <c r="E663" s="211" t="s">
        <v>1</v>
      </c>
      <c r="F663" s="212" t="s">
        <v>224</v>
      </c>
      <c r="G663" s="210"/>
      <c r="H663" s="211" t="s">
        <v>1</v>
      </c>
      <c r="I663" s="213"/>
      <c r="J663" s="213"/>
      <c r="K663" s="210"/>
      <c r="L663" s="210"/>
      <c r="M663" s="214"/>
      <c r="N663" s="215"/>
      <c r="O663" s="216"/>
      <c r="P663" s="216"/>
      <c r="Q663" s="216"/>
      <c r="R663" s="216"/>
      <c r="S663" s="216"/>
      <c r="T663" s="216"/>
      <c r="U663" s="216"/>
      <c r="V663" s="216"/>
      <c r="W663" s="216"/>
      <c r="X663" s="217"/>
      <c r="AT663" s="218" t="s">
        <v>160</v>
      </c>
      <c r="AU663" s="218" t="s">
        <v>85</v>
      </c>
      <c r="AV663" s="13" t="s">
        <v>83</v>
      </c>
      <c r="AW663" s="13" t="s">
        <v>5</v>
      </c>
      <c r="AX663" s="13" t="s">
        <v>75</v>
      </c>
      <c r="AY663" s="218" t="s">
        <v>149</v>
      </c>
    </row>
    <row r="664" spans="2:51" s="14" customFormat="1" ht="11.25">
      <c r="B664" s="219"/>
      <c r="C664" s="220"/>
      <c r="D664" s="204" t="s">
        <v>160</v>
      </c>
      <c r="E664" s="221" t="s">
        <v>1</v>
      </c>
      <c r="F664" s="222" t="s">
        <v>219</v>
      </c>
      <c r="G664" s="220"/>
      <c r="H664" s="223">
        <v>1.84</v>
      </c>
      <c r="I664" s="224"/>
      <c r="J664" s="224"/>
      <c r="K664" s="220"/>
      <c r="L664" s="220"/>
      <c r="M664" s="225"/>
      <c r="N664" s="226"/>
      <c r="O664" s="227"/>
      <c r="P664" s="227"/>
      <c r="Q664" s="227"/>
      <c r="R664" s="227"/>
      <c r="S664" s="227"/>
      <c r="T664" s="227"/>
      <c r="U664" s="227"/>
      <c r="V664" s="227"/>
      <c r="W664" s="227"/>
      <c r="X664" s="228"/>
      <c r="AT664" s="229" t="s">
        <v>160</v>
      </c>
      <c r="AU664" s="229" t="s">
        <v>85</v>
      </c>
      <c r="AV664" s="14" t="s">
        <v>85</v>
      </c>
      <c r="AW664" s="14" t="s">
        <v>5</v>
      </c>
      <c r="AX664" s="14" t="s">
        <v>75</v>
      </c>
      <c r="AY664" s="229" t="s">
        <v>149</v>
      </c>
    </row>
    <row r="665" spans="2:51" s="15" customFormat="1" ht="11.25">
      <c r="B665" s="230"/>
      <c r="C665" s="231"/>
      <c r="D665" s="204" t="s">
        <v>160</v>
      </c>
      <c r="E665" s="232" t="s">
        <v>1</v>
      </c>
      <c r="F665" s="233" t="s">
        <v>174</v>
      </c>
      <c r="G665" s="231"/>
      <c r="H665" s="234">
        <v>116.35999999999999</v>
      </c>
      <c r="I665" s="235"/>
      <c r="J665" s="235"/>
      <c r="K665" s="231"/>
      <c r="L665" s="231"/>
      <c r="M665" s="236"/>
      <c r="N665" s="237"/>
      <c r="O665" s="238"/>
      <c r="P665" s="238"/>
      <c r="Q665" s="238"/>
      <c r="R665" s="238"/>
      <c r="S665" s="238"/>
      <c r="T665" s="238"/>
      <c r="U665" s="238"/>
      <c r="V665" s="238"/>
      <c r="W665" s="238"/>
      <c r="X665" s="239"/>
      <c r="AT665" s="240" t="s">
        <v>160</v>
      </c>
      <c r="AU665" s="240" t="s">
        <v>85</v>
      </c>
      <c r="AV665" s="15" t="s">
        <v>157</v>
      </c>
      <c r="AW665" s="15" t="s">
        <v>5</v>
      </c>
      <c r="AX665" s="15" t="s">
        <v>83</v>
      </c>
      <c r="AY665" s="240" t="s">
        <v>149</v>
      </c>
    </row>
    <row r="666" spans="1:65" s="2" customFormat="1" ht="24.2" customHeight="1">
      <c r="A666" s="35"/>
      <c r="B666" s="36"/>
      <c r="C666" s="190" t="s">
        <v>640</v>
      </c>
      <c r="D666" s="190" t="s">
        <v>152</v>
      </c>
      <c r="E666" s="191" t="s">
        <v>641</v>
      </c>
      <c r="F666" s="192" t="s">
        <v>642</v>
      </c>
      <c r="G666" s="193" t="s">
        <v>374</v>
      </c>
      <c r="H666" s="194">
        <v>12.6</v>
      </c>
      <c r="I666" s="195"/>
      <c r="J666" s="195"/>
      <c r="K666" s="196">
        <f>ROUND(P666*H666,2)</f>
        <v>0</v>
      </c>
      <c r="L666" s="192" t="s">
        <v>156</v>
      </c>
      <c r="M666" s="40"/>
      <c r="N666" s="197" t="s">
        <v>1</v>
      </c>
      <c r="O666" s="198" t="s">
        <v>38</v>
      </c>
      <c r="P666" s="199">
        <f>I666+J666</f>
        <v>0</v>
      </c>
      <c r="Q666" s="199">
        <f>ROUND(I666*H666,2)</f>
        <v>0</v>
      </c>
      <c r="R666" s="199">
        <f>ROUND(J666*H666,2)</f>
        <v>0</v>
      </c>
      <c r="S666" s="72"/>
      <c r="T666" s="200">
        <f>S666*H666</f>
        <v>0</v>
      </c>
      <c r="U666" s="200">
        <v>0</v>
      </c>
      <c r="V666" s="200">
        <f>U666*H666</f>
        <v>0</v>
      </c>
      <c r="W666" s="200">
        <v>0</v>
      </c>
      <c r="X666" s="201">
        <f>W666*H666</f>
        <v>0</v>
      </c>
      <c r="Y666" s="35"/>
      <c r="Z666" s="35"/>
      <c r="AA666" s="35"/>
      <c r="AB666" s="35"/>
      <c r="AC666" s="35"/>
      <c r="AD666" s="35"/>
      <c r="AE666" s="35"/>
      <c r="AR666" s="202" t="s">
        <v>329</v>
      </c>
      <c r="AT666" s="202" t="s">
        <v>152</v>
      </c>
      <c r="AU666" s="202" t="s">
        <v>85</v>
      </c>
      <c r="AY666" s="18" t="s">
        <v>149</v>
      </c>
      <c r="BE666" s="203">
        <f>IF(O666="základní",K666,0)</f>
        <v>0</v>
      </c>
      <c r="BF666" s="203">
        <f>IF(O666="snížená",K666,0)</f>
        <v>0</v>
      </c>
      <c r="BG666" s="203">
        <f>IF(O666="zákl. přenesená",K666,0)</f>
        <v>0</v>
      </c>
      <c r="BH666" s="203">
        <f>IF(O666="sníž. přenesená",K666,0)</f>
        <v>0</v>
      </c>
      <c r="BI666" s="203">
        <f>IF(O666="nulová",K666,0)</f>
        <v>0</v>
      </c>
      <c r="BJ666" s="18" t="s">
        <v>83</v>
      </c>
      <c r="BK666" s="203">
        <f>ROUND(P666*H666,2)</f>
        <v>0</v>
      </c>
      <c r="BL666" s="18" t="s">
        <v>329</v>
      </c>
      <c r="BM666" s="202" t="s">
        <v>643</v>
      </c>
    </row>
    <row r="667" spans="1:47" s="2" customFormat="1" ht="19.5">
      <c r="A667" s="35"/>
      <c r="B667" s="36"/>
      <c r="C667" s="37"/>
      <c r="D667" s="204" t="s">
        <v>159</v>
      </c>
      <c r="E667" s="37"/>
      <c r="F667" s="205" t="s">
        <v>642</v>
      </c>
      <c r="G667" s="37"/>
      <c r="H667" s="37"/>
      <c r="I667" s="206"/>
      <c r="J667" s="206"/>
      <c r="K667" s="37"/>
      <c r="L667" s="37"/>
      <c r="M667" s="40"/>
      <c r="N667" s="207"/>
      <c r="O667" s="208"/>
      <c r="P667" s="72"/>
      <c r="Q667" s="72"/>
      <c r="R667" s="72"/>
      <c r="S667" s="72"/>
      <c r="T667" s="72"/>
      <c r="U667" s="72"/>
      <c r="V667" s="72"/>
      <c r="W667" s="72"/>
      <c r="X667" s="73"/>
      <c r="Y667" s="35"/>
      <c r="Z667" s="35"/>
      <c r="AA667" s="35"/>
      <c r="AB667" s="35"/>
      <c r="AC667" s="35"/>
      <c r="AD667" s="35"/>
      <c r="AE667" s="35"/>
      <c r="AT667" s="18" t="s">
        <v>159</v>
      </c>
      <c r="AU667" s="18" t="s">
        <v>85</v>
      </c>
    </row>
    <row r="668" spans="2:51" s="13" customFormat="1" ht="11.25">
      <c r="B668" s="209"/>
      <c r="C668" s="210"/>
      <c r="D668" s="204" t="s">
        <v>160</v>
      </c>
      <c r="E668" s="211" t="s">
        <v>1</v>
      </c>
      <c r="F668" s="212" t="s">
        <v>638</v>
      </c>
      <c r="G668" s="210"/>
      <c r="H668" s="211" t="s">
        <v>1</v>
      </c>
      <c r="I668" s="213"/>
      <c r="J668" s="213"/>
      <c r="K668" s="210"/>
      <c r="L668" s="210"/>
      <c r="M668" s="214"/>
      <c r="N668" s="215"/>
      <c r="O668" s="216"/>
      <c r="P668" s="216"/>
      <c r="Q668" s="216"/>
      <c r="R668" s="216"/>
      <c r="S668" s="216"/>
      <c r="T668" s="216"/>
      <c r="U668" s="216"/>
      <c r="V668" s="216"/>
      <c r="W668" s="216"/>
      <c r="X668" s="217"/>
      <c r="AT668" s="218" t="s">
        <v>160</v>
      </c>
      <c r="AU668" s="218" t="s">
        <v>85</v>
      </c>
      <c r="AV668" s="13" t="s">
        <v>83</v>
      </c>
      <c r="AW668" s="13" t="s">
        <v>5</v>
      </c>
      <c r="AX668" s="13" t="s">
        <v>75</v>
      </c>
      <c r="AY668" s="218" t="s">
        <v>149</v>
      </c>
    </row>
    <row r="669" spans="2:51" s="14" customFormat="1" ht="11.25">
      <c r="B669" s="219"/>
      <c r="C669" s="220"/>
      <c r="D669" s="204" t="s">
        <v>160</v>
      </c>
      <c r="E669" s="221" t="s">
        <v>1</v>
      </c>
      <c r="F669" s="222" t="s">
        <v>644</v>
      </c>
      <c r="G669" s="220"/>
      <c r="H669" s="223">
        <v>6.3</v>
      </c>
      <c r="I669" s="224"/>
      <c r="J669" s="224"/>
      <c r="K669" s="220"/>
      <c r="L669" s="220"/>
      <c r="M669" s="225"/>
      <c r="N669" s="226"/>
      <c r="O669" s="227"/>
      <c r="P669" s="227"/>
      <c r="Q669" s="227"/>
      <c r="R669" s="227"/>
      <c r="S669" s="227"/>
      <c r="T669" s="227"/>
      <c r="U669" s="227"/>
      <c r="V669" s="227"/>
      <c r="W669" s="227"/>
      <c r="X669" s="228"/>
      <c r="AT669" s="229" t="s">
        <v>160</v>
      </c>
      <c r="AU669" s="229" t="s">
        <v>85</v>
      </c>
      <c r="AV669" s="14" t="s">
        <v>85</v>
      </c>
      <c r="AW669" s="14" t="s">
        <v>5</v>
      </c>
      <c r="AX669" s="14" t="s">
        <v>75</v>
      </c>
      <c r="AY669" s="229" t="s">
        <v>149</v>
      </c>
    </row>
    <row r="670" spans="2:51" s="13" customFormat="1" ht="11.25">
      <c r="B670" s="209"/>
      <c r="C670" s="210"/>
      <c r="D670" s="204" t="s">
        <v>160</v>
      </c>
      <c r="E670" s="211" t="s">
        <v>1</v>
      </c>
      <c r="F670" s="212" t="s">
        <v>173</v>
      </c>
      <c r="G670" s="210"/>
      <c r="H670" s="211" t="s">
        <v>1</v>
      </c>
      <c r="I670" s="213"/>
      <c r="J670" s="213"/>
      <c r="K670" s="210"/>
      <c r="L670" s="210"/>
      <c r="M670" s="214"/>
      <c r="N670" s="215"/>
      <c r="O670" s="216"/>
      <c r="P670" s="216"/>
      <c r="Q670" s="216"/>
      <c r="R670" s="216"/>
      <c r="S670" s="216"/>
      <c r="T670" s="216"/>
      <c r="U670" s="216"/>
      <c r="V670" s="216"/>
      <c r="W670" s="216"/>
      <c r="X670" s="217"/>
      <c r="AT670" s="218" t="s">
        <v>160</v>
      </c>
      <c r="AU670" s="218" t="s">
        <v>85</v>
      </c>
      <c r="AV670" s="13" t="s">
        <v>83</v>
      </c>
      <c r="AW670" s="13" t="s">
        <v>5</v>
      </c>
      <c r="AX670" s="13" t="s">
        <v>75</v>
      </c>
      <c r="AY670" s="218" t="s">
        <v>149</v>
      </c>
    </row>
    <row r="671" spans="2:51" s="14" customFormat="1" ht="11.25">
      <c r="B671" s="219"/>
      <c r="C671" s="220"/>
      <c r="D671" s="204" t="s">
        <v>160</v>
      </c>
      <c r="E671" s="221" t="s">
        <v>1</v>
      </c>
      <c r="F671" s="222" t="s">
        <v>644</v>
      </c>
      <c r="G671" s="220"/>
      <c r="H671" s="223">
        <v>6.3</v>
      </c>
      <c r="I671" s="224"/>
      <c r="J671" s="224"/>
      <c r="K671" s="220"/>
      <c r="L671" s="220"/>
      <c r="M671" s="225"/>
      <c r="N671" s="226"/>
      <c r="O671" s="227"/>
      <c r="P671" s="227"/>
      <c r="Q671" s="227"/>
      <c r="R671" s="227"/>
      <c r="S671" s="227"/>
      <c r="T671" s="227"/>
      <c r="U671" s="227"/>
      <c r="V671" s="227"/>
      <c r="W671" s="227"/>
      <c r="X671" s="228"/>
      <c r="AT671" s="229" t="s">
        <v>160</v>
      </c>
      <c r="AU671" s="229" t="s">
        <v>85</v>
      </c>
      <c r="AV671" s="14" t="s">
        <v>85</v>
      </c>
      <c r="AW671" s="14" t="s">
        <v>5</v>
      </c>
      <c r="AX671" s="14" t="s">
        <v>75</v>
      </c>
      <c r="AY671" s="229" t="s">
        <v>149</v>
      </c>
    </row>
    <row r="672" spans="2:51" s="15" customFormat="1" ht="11.25">
      <c r="B672" s="230"/>
      <c r="C672" s="231"/>
      <c r="D672" s="204" t="s">
        <v>160</v>
      </c>
      <c r="E672" s="232" t="s">
        <v>1</v>
      </c>
      <c r="F672" s="233" t="s">
        <v>174</v>
      </c>
      <c r="G672" s="231"/>
      <c r="H672" s="234">
        <v>12.6</v>
      </c>
      <c r="I672" s="235"/>
      <c r="J672" s="235"/>
      <c r="K672" s="231"/>
      <c r="L672" s="231"/>
      <c r="M672" s="236"/>
      <c r="N672" s="237"/>
      <c r="O672" s="238"/>
      <c r="P672" s="238"/>
      <c r="Q672" s="238"/>
      <c r="R672" s="238"/>
      <c r="S672" s="238"/>
      <c r="T672" s="238"/>
      <c r="U672" s="238"/>
      <c r="V672" s="238"/>
      <c r="W672" s="238"/>
      <c r="X672" s="239"/>
      <c r="AT672" s="240" t="s">
        <v>160</v>
      </c>
      <c r="AU672" s="240" t="s">
        <v>85</v>
      </c>
      <c r="AV672" s="15" t="s">
        <v>157</v>
      </c>
      <c r="AW672" s="15" t="s">
        <v>5</v>
      </c>
      <c r="AX672" s="15" t="s">
        <v>83</v>
      </c>
      <c r="AY672" s="240" t="s">
        <v>149</v>
      </c>
    </row>
    <row r="673" spans="1:65" s="2" customFormat="1" ht="24.2" customHeight="1">
      <c r="A673" s="35"/>
      <c r="B673" s="36"/>
      <c r="C673" s="190" t="s">
        <v>645</v>
      </c>
      <c r="D673" s="190" t="s">
        <v>152</v>
      </c>
      <c r="E673" s="191" t="s">
        <v>646</v>
      </c>
      <c r="F673" s="192" t="s">
        <v>647</v>
      </c>
      <c r="G673" s="193" t="s">
        <v>155</v>
      </c>
      <c r="H673" s="194">
        <v>118.36</v>
      </c>
      <c r="I673" s="195"/>
      <c r="J673" s="195"/>
      <c r="K673" s="196">
        <f>ROUND(P673*H673,2)</f>
        <v>0</v>
      </c>
      <c r="L673" s="192" t="s">
        <v>156</v>
      </c>
      <c r="M673" s="40"/>
      <c r="N673" s="197" t="s">
        <v>1</v>
      </c>
      <c r="O673" s="198" t="s">
        <v>38</v>
      </c>
      <c r="P673" s="199">
        <f>I673+J673</f>
        <v>0</v>
      </c>
      <c r="Q673" s="199">
        <f>ROUND(I673*H673,2)</f>
        <v>0</v>
      </c>
      <c r="R673" s="199">
        <f>ROUND(J673*H673,2)</f>
        <v>0</v>
      </c>
      <c r="S673" s="72"/>
      <c r="T673" s="200">
        <f>S673*H673</f>
        <v>0</v>
      </c>
      <c r="U673" s="200">
        <v>0</v>
      </c>
      <c r="V673" s="200">
        <f>U673*H673</f>
        <v>0</v>
      </c>
      <c r="W673" s="200">
        <v>0</v>
      </c>
      <c r="X673" s="201">
        <f>W673*H673</f>
        <v>0</v>
      </c>
      <c r="Y673" s="35"/>
      <c r="Z673" s="35"/>
      <c r="AA673" s="35"/>
      <c r="AB673" s="35"/>
      <c r="AC673" s="35"/>
      <c r="AD673" s="35"/>
      <c r="AE673" s="35"/>
      <c r="AR673" s="202" t="s">
        <v>329</v>
      </c>
      <c r="AT673" s="202" t="s">
        <v>152</v>
      </c>
      <c r="AU673" s="202" t="s">
        <v>85</v>
      </c>
      <c r="AY673" s="18" t="s">
        <v>149</v>
      </c>
      <c r="BE673" s="203">
        <f>IF(O673="základní",K673,0)</f>
        <v>0</v>
      </c>
      <c r="BF673" s="203">
        <f>IF(O673="snížená",K673,0)</f>
        <v>0</v>
      </c>
      <c r="BG673" s="203">
        <f>IF(O673="zákl. přenesená",K673,0)</f>
        <v>0</v>
      </c>
      <c r="BH673" s="203">
        <f>IF(O673="sníž. přenesená",K673,0)</f>
        <v>0</v>
      </c>
      <c r="BI673" s="203">
        <f>IF(O673="nulová",K673,0)</f>
        <v>0</v>
      </c>
      <c r="BJ673" s="18" t="s">
        <v>83</v>
      </c>
      <c r="BK673" s="203">
        <f>ROUND(P673*H673,2)</f>
        <v>0</v>
      </c>
      <c r="BL673" s="18" t="s">
        <v>329</v>
      </c>
      <c r="BM673" s="202" t="s">
        <v>648</v>
      </c>
    </row>
    <row r="674" spans="1:47" s="2" customFormat="1" ht="11.25">
      <c r="A674" s="35"/>
      <c r="B674" s="36"/>
      <c r="C674" s="37"/>
      <c r="D674" s="204" t="s">
        <v>159</v>
      </c>
      <c r="E674" s="37"/>
      <c r="F674" s="205" t="s">
        <v>647</v>
      </c>
      <c r="G674" s="37"/>
      <c r="H674" s="37"/>
      <c r="I674" s="206"/>
      <c r="J674" s="206"/>
      <c r="K674" s="37"/>
      <c r="L674" s="37"/>
      <c r="M674" s="40"/>
      <c r="N674" s="207"/>
      <c r="O674" s="208"/>
      <c r="P674" s="72"/>
      <c r="Q674" s="72"/>
      <c r="R674" s="72"/>
      <c r="S674" s="72"/>
      <c r="T674" s="72"/>
      <c r="U674" s="72"/>
      <c r="V674" s="72"/>
      <c r="W674" s="72"/>
      <c r="X674" s="73"/>
      <c r="Y674" s="35"/>
      <c r="Z674" s="35"/>
      <c r="AA674" s="35"/>
      <c r="AB674" s="35"/>
      <c r="AC674" s="35"/>
      <c r="AD674" s="35"/>
      <c r="AE674" s="35"/>
      <c r="AT674" s="18" t="s">
        <v>159</v>
      </c>
      <c r="AU674" s="18" t="s">
        <v>85</v>
      </c>
    </row>
    <row r="675" spans="2:51" s="13" customFormat="1" ht="11.25">
      <c r="B675" s="209"/>
      <c r="C675" s="210"/>
      <c r="D675" s="204" t="s">
        <v>160</v>
      </c>
      <c r="E675" s="211" t="s">
        <v>1</v>
      </c>
      <c r="F675" s="212" t="s">
        <v>416</v>
      </c>
      <c r="G675" s="210"/>
      <c r="H675" s="211" t="s">
        <v>1</v>
      </c>
      <c r="I675" s="213"/>
      <c r="J675" s="213"/>
      <c r="K675" s="210"/>
      <c r="L675" s="210"/>
      <c r="M675" s="214"/>
      <c r="N675" s="215"/>
      <c r="O675" s="216"/>
      <c r="P675" s="216"/>
      <c r="Q675" s="216"/>
      <c r="R675" s="216"/>
      <c r="S675" s="216"/>
      <c r="T675" s="216"/>
      <c r="U675" s="216"/>
      <c r="V675" s="216"/>
      <c r="W675" s="216"/>
      <c r="X675" s="217"/>
      <c r="AT675" s="218" t="s">
        <v>160</v>
      </c>
      <c r="AU675" s="218" t="s">
        <v>85</v>
      </c>
      <c r="AV675" s="13" t="s">
        <v>83</v>
      </c>
      <c r="AW675" s="13" t="s">
        <v>5</v>
      </c>
      <c r="AX675" s="13" t="s">
        <v>75</v>
      </c>
      <c r="AY675" s="218" t="s">
        <v>149</v>
      </c>
    </row>
    <row r="676" spans="2:51" s="14" customFormat="1" ht="11.25">
      <c r="B676" s="219"/>
      <c r="C676" s="220"/>
      <c r="D676" s="204" t="s">
        <v>160</v>
      </c>
      <c r="E676" s="221" t="s">
        <v>1</v>
      </c>
      <c r="F676" s="222" t="s">
        <v>417</v>
      </c>
      <c r="G676" s="220"/>
      <c r="H676" s="223">
        <v>118.36</v>
      </c>
      <c r="I676" s="224"/>
      <c r="J676" s="224"/>
      <c r="K676" s="220"/>
      <c r="L676" s="220"/>
      <c r="M676" s="225"/>
      <c r="N676" s="226"/>
      <c r="O676" s="227"/>
      <c r="P676" s="227"/>
      <c r="Q676" s="227"/>
      <c r="R676" s="227"/>
      <c r="S676" s="227"/>
      <c r="T676" s="227"/>
      <c r="U676" s="227"/>
      <c r="V676" s="227"/>
      <c r="W676" s="227"/>
      <c r="X676" s="228"/>
      <c r="AT676" s="229" t="s">
        <v>160</v>
      </c>
      <c r="AU676" s="229" t="s">
        <v>85</v>
      </c>
      <c r="AV676" s="14" t="s">
        <v>85</v>
      </c>
      <c r="AW676" s="14" t="s">
        <v>5</v>
      </c>
      <c r="AX676" s="14" t="s">
        <v>75</v>
      </c>
      <c r="AY676" s="229" t="s">
        <v>149</v>
      </c>
    </row>
    <row r="677" spans="2:51" s="15" customFormat="1" ht="11.25">
      <c r="B677" s="230"/>
      <c r="C677" s="231"/>
      <c r="D677" s="204" t="s">
        <v>160</v>
      </c>
      <c r="E677" s="232" t="s">
        <v>1</v>
      </c>
      <c r="F677" s="233" t="s">
        <v>174</v>
      </c>
      <c r="G677" s="231"/>
      <c r="H677" s="234">
        <v>118.36</v>
      </c>
      <c r="I677" s="235"/>
      <c r="J677" s="235"/>
      <c r="K677" s="231"/>
      <c r="L677" s="231"/>
      <c r="M677" s="236"/>
      <c r="N677" s="237"/>
      <c r="O677" s="238"/>
      <c r="P677" s="238"/>
      <c r="Q677" s="238"/>
      <c r="R677" s="238"/>
      <c r="S677" s="238"/>
      <c r="T677" s="238"/>
      <c r="U677" s="238"/>
      <c r="V677" s="238"/>
      <c r="W677" s="238"/>
      <c r="X677" s="239"/>
      <c r="AT677" s="240" t="s">
        <v>160</v>
      </c>
      <c r="AU677" s="240" t="s">
        <v>85</v>
      </c>
      <c r="AV677" s="15" t="s">
        <v>157</v>
      </c>
      <c r="AW677" s="15" t="s">
        <v>5</v>
      </c>
      <c r="AX677" s="15" t="s">
        <v>83</v>
      </c>
      <c r="AY677" s="240" t="s">
        <v>149</v>
      </c>
    </row>
    <row r="678" spans="1:65" s="2" customFormat="1" ht="24.2" customHeight="1">
      <c r="A678" s="35"/>
      <c r="B678" s="36"/>
      <c r="C678" s="190" t="s">
        <v>649</v>
      </c>
      <c r="D678" s="190" t="s">
        <v>152</v>
      </c>
      <c r="E678" s="191" t="s">
        <v>650</v>
      </c>
      <c r="F678" s="192" t="s">
        <v>651</v>
      </c>
      <c r="G678" s="193" t="s">
        <v>155</v>
      </c>
      <c r="H678" s="194">
        <v>118.36</v>
      </c>
      <c r="I678" s="195"/>
      <c r="J678" s="195"/>
      <c r="K678" s="196">
        <f>ROUND(P678*H678,2)</f>
        <v>0</v>
      </c>
      <c r="L678" s="192" t="s">
        <v>156</v>
      </c>
      <c r="M678" s="40"/>
      <c r="N678" s="197" t="s">
        <v>1</v>
      </c>
      <c r="O678" s="198" t="s">
        <v>38</v>
      </c>
      <c r="P678" s="199">
        <f>I678+J678</f>
        <v>0</v>
      </c>
      <c r="Q678" s="199">
        <f>ROUND(I678*H678,2)</f>
        <v>0</v>
      </c>
      <c r="R678" s="199">
        <f>ROUND(J678*H678,2)</f>
        <v>0</v>
      </c>
      <c r="S678" s="72"/>
      <c r="T678" s="200">
        <f>S678*H678</f>
        <v>0</v>
      </c>
      <c r="U678" s="200">
        <v>0</v>
      </c>
      <c r="V678" s="200">
        <f>U678*H678</f>
        <v>0</v>
      </c>
      <c r="W678" s="200">
        <v>0</v>
      </c>
      <c r="X678" s="201">
        <f>W678*H678</f>
        <v>0</v>
      </c>
      <c r="Y678" s="35"/>
      <c r="Z678" s="35"/>
      <c r="AA678" s="35"/>
      <c r="AB678" s="35"/>
      <c r="AC678" s="35"/>
      <c r="AD678" s="35"/>
      <c r="AE678" s="35"/>
      <c r="AR678" s="202" t="s">
        <v>329</v>
      </c>
      <c r="AT678" s="202" t="s">
        <v>152</v>
      </c>
      <c r="AU678" s="202" t="s">
        <v>85</v>
      </c>
      <c r="AY678" s="18" t="s">
        <v>149</v>
      </c>
      <c r="BE678" s="203">
        <f>IF(O678="základní",K678,0)</f>
        <v>0</v>
      </c>
      <c r="BF678" s="203">
        <f>IF(O678="snížená",K678,0)</f>
        <v>0</v>
      </c>
      <c r="BG678" s="203">
        <f>IF(O678="zákl. přenesená",K678,0)</f>
        <v>0</v>
      </c>
      <c r="BH678" s="203">
        <f>IF(O678="sníž. přenesená",K678,0)</f>
        <v>0</v>
      </c>
      <c r="BI678" s="203">
        <f>IF(O678="nulová",K678,0)</f>
        <v>0</v>
      </c>
      <c r="BJ678" s="18" t="s">
        <v>83</v>
      </c>
      <c r="BK678" s="203">
        <f>ROUND(P678*H678,2)</f>
        <v>0</v>
      </c>
      <c r="BL678" s="18" t="s">
        <v>329</v>
      </c>
      <c r="BM678" s="202" t="s">
        <v>652</v>
      </c>
    </row>
    <row r="679" spans="1:47" s="2" customFormat="1" ht="19.5">
      <c r="A679" s="35"/>
      <c r="B679" s="36"/>
      <c r="C679" s="37"/>
      <c r="D679" s="204" t="s">
        <v>159</v>
      </c>
      <c r="E679" s="37"/>
      <c r="F679" s="205" t="s">
        <v>651</v>
      </c>
      <c r="G679" s="37"/>
      <c r="H679" s="37"/>
      <c r="I679" s="206"/>
      <c r="J679" s="206"/>
      <c r="K679" s="37"/>
      <c r="L679" s="37"/>
      <c r="M679" s="40"/>
      <c r="N679" s="207"/>
      <c r="O679" s="208"/>
      <c r="P679" s="72"/>
      <c r="Q679" s="72"/>
      <c r="R679" s="72"/>
      <c r="S679" s="72"/>
      <c r="T679" s="72"/>
      <c r="U679" s="72"/>
      <c r="V679" s="72"/>
      <c r="W679" s="72"/>
      <c r="X679" s="73"/>
      <c r="Y679" s="35"/>
      <c r="Z679" s="35"/>
      <c r="AA679" s="35"/>
      <c r="AB679" s="35"/>
      <c r="AC679" s="35"/>
      <c r="AD679" s="35"/>
      <c r="AE679" s="35"/>
      <c r="AT679" s="18" t="s">
        <v>159</v>
      </c>
      <c r="AU679" s="18" t="s">
        <v>85</v>
      </c>
    </row>
    <row r="680" spans="1:65" s="2" customFormat="1" ht="37.9" customHeight="1">
      <c r="A680" s="35"/>
      <c r="B680" s="36"/>
      <c r="C680" s="190" t="s">
        <v>653</v>
      </c>
      <c r="D680" s="190" t="s">
        <v>152</v>
      </c>
      <c r="E680" s="191" t="s">
        <v>654</v>
      </c>
      <c r="F680" s="192" t="s">
        <v>655</v>
      </c>
      <c r="G680" s="193" t="s">
        <v>155</v>
      </c>
      <c r="H680" s="194">
        <v>118.36</v>
      </c>
      <c r="I680" s="195"/>
      <c r="J680" s="195"/>
      <c r="K680" s="196">
        <f>ROUND(P680*H680,2)</f>
        <v>0</v>
      </c>
      <c r="L680" s="192" t="s">
        <v>156</v>
      </c>
      <c r="M680" s="40"/>
      <c r="N680" s="197" t="s">
        <v>1</v>
      </c>
      <c r="O680" s="198" t="s">
        <v>38</v>
      </c>
      <c r="P680" s="199">
        <f>I680+J680</f>
        <v>0</v>
      </c>
      <c r="Q680" s="199">
        <f>ROUND(I680*H680,2)</f>
        <v>0</v>
      </c>
      <c r="R680" s="199">
        <f>ROUND(J680*H680,2)</f>
        <v>0</v>
      </c>
      <c r="S680" s="72"/>
      <c r="T680" s="200">
        <f>S680*H680</f>
        <v>0</v>
      </c>
      <c r="U680" s="200">
        <v>0</v>
      </c>
      <c r="V680" s="200">
        <f>U680*H680</f>
        <v>0</v>
      </c>
      <c r="W680" s="200">
        <v>0</v>
      </c>
      <c r="X680" s="201">
        <f>W680*H680</f>
        <v>0</v>
      </c>
      <c r="Y680" s="35"/>
      <c r="Z680" s="35"/>
      <c r="AA680" s="35"/>
      <c r="AB680" s="35"/>
      <c r="AC680" s="35"/>
      <c r="AD680" s="35"/>
      <c r="AE680" s="35"/>
      <c r="AR680" s="202" t="s">
        <v>329</v>
      </c>
      <c r="AT680" s="202" t="s">
        <v>152</v>
      </c>
      <c r="AU680" s="202" t="s">
        <v>85</v>
      </c>
      <c r="AY680" s="18" t="s">
        <v>149</v>
      </c>
      <c r="BE680" s="203">
        <f>IF(O680="základní",K680,0)</f>
        <v>0</v>
      </c>
      <c r="BF680" s="203">
        <f>IF(O680="snížená",K680,0)</f>
        <v>0</v>
      </c>
      <c r="BG680" s="203">
        <f>IF(O680="zákl. přenesená",K680,0)</f>
        <v>0</v>
      </c>
      <c r="BH680" s="203">
        <f>IF(O680="sníž. přenesená",K680,0)</f>
        <v>0</v>
      </c>
      <c r="BI680" s="203">
        <f>IF(O680="nulová",K680,0)</f>
        <v>0</v>
      </c>
      <c r="BJ680" s="18" t="s">
        <v>83</v>
      </c>
      <c r="BK680" s="203">
        <f>ROUND(P680*H680,2)</f>
        <v>0</v>
      </c>
      <c r="BL680" s="18" t="s">
        <v>329</v>
      </c>
      <c r="BM680" s="202" t="s">
        <v>656</v>
      </c>
    </row>
    <row r="681" spans="1:47" s="2" customFormat="1" ht="19.5">
      <c r="A681" s="35"/>
      <c r="B681" s="36"/>
      <c r="C681" s="37"/>
      <c r="D681" s="204" t="s">
        <v>159</v>
      </c>
      <c r="E681" s="37"/>
      <c r="F681" s="205" t="s">
        <v>655</v>
      </c>
      <c r="G681" s="37"/>
      <c r="H681" s="37"/>
      <c r="I681" s="206"/>
      <c r="J681" s="206"/>
      <c r="K681" s="37"/>
      <c r="L681" s="37"/>
      <c r="M681" s="40"/>
      <c r="N681" s="207"/>
      <c r="O681" s="208"/>
      <c r="P681" s="72"/>
      <c r="Q681" s="72"/>
      <c r="R681" s="72"/>
      <c r="S681" s="72"/>
      <c r="T681" s="72"/>
      <c r="U681" s="72"/>
      <c r="V681" s="72"/>
      <c r="W681" s="72"/>
      <c r="X681" s="73"/>
      <c r="Y681" s="35"/>
      <c r="Z681" s="35"/>
      <c r="AA681" s="35"/>
      <c r="AB681" s="35"/>
      <c r="AC681" s="35"/>
      <c r="AD681" s="35"/>
      <c r="AE681" s="35"/>
      <c r="AT681" s="18" t="s">
        <v>159</v>
      </c>
      <c r="AU681" s="18" t="s">
        <v>85</v>
      </c>
    </row>
    <row r="682" spans="1:65" s="2" customFormat="1" ht="37.9" customHeight="1">
      <c r="A682" s="35"/>
      <c r="B682" s="36"/>
      <c r="C682" s="190" t="s">
        <v>657</v>
      </c>
      <c r="D682" s="190" t="s">
        <v>152</v>
      </c>
      <c r="E682" s="191" t="s">
        <v>658</v>
      </c>
      <c r="F682" s="192" t="s">
        <v>659</v>
      </c>
      <c r="G682" s="193" t="s">
        <v>155</v>
      </c>
      <c r="H682" s="194">
        <v>118.36</v>
      </c>
      <c r="I682" s="195"/>
      <c r="J682" s="195"/>
      <c r="K682" s="196">
        <f>ROUND(P682*H682,2)</f>
        <v>0</v>
      </c>
      <c r="L682" s="192" t="s">
        <v>156</v>
      </c>
      <c r="M682" s="40"/>
      <c r="N682" s="197" t="s">
        <v>1</v>
      </c>
      <c r="O682" s="198" t="s">
        <v>38</v>
      </c>
      <c r="P682" s="199">
        <f>I682+J682</f>
        <v>0</v>
      </c>
      <c r="Q682" s="199">
        <f>ROUND(I682*H682,2)</f>
        <v>0</v>
      </c>
      <c r="R682" s="199">
        <f>ROUND(J682*H682,2)</f>
        <v>0</v>
      </c>
      <c r="S682" s="72"/>
      <c r="T682" s="200">
        <f>S682*H682</f>
        <v>0</v>
      </c>
      <c r="U682" s="200">
        <v>0</v>
      </c>
      <c r="V682" s="200">
        <f>U682*H682</f>
        <v>0</v>
      </c>
      <c r="W682" s="200">
        <v>0</v>
      </c>
      <c r="X682" s="201">
        <f>W682*H682</f>
        <v>0</v>
      </c>
      <c r="Y682" s="35"/>
      <c r="Z682" s="35"/>
      <c r="AA682" s="35"/>
      <c r="AB682" s="35"/>
      <c r="AC682" s="35"/>
      <c r="AD682" s="35"/>
      <c r="AE682" s="35"/>
      <c r="AR682" s="202" t="s">
        <v>329</v>
      </c>
      <c r="AT682" s="202" t="s">
        <v>152</v>
      </c>
      <c r="AU682" s="202" t="s">
        <v>85</v>
      </c>
      <c r="AY682" s="18" t="s">
        <v>149</v>
      </c>
      <c r="BE682" s="203">
        <f>IF(O682="základní",K682,0)</f>
        <v>0</v>
      </c>
      <c r="BF682" s="203">
        <f>IF(O682="snížená",K682,0)</f>
        <v>0</v>
      </c>
      <c r="BG682" s="203">
        <f>IF(O682="zákl. přenesená",K682,0)</f>
        <v>0</v>
      </c>
      <c r="BH682" s="203">
        <f>IF(O682="sníž. přenesená",K682,0)</f>
        <v>0</v>
      </c>
      <c r="BI682" s="203">
        <f>IF(O682="nulová",K682,0)</f>
        <v>0</v>
      </c>
      <c r="BJ682" s="18" t="s">
        <v>83</v>
      </c>
      <c r="BK682" s="203">
        <f>ROUND(P682*H682,2)</f>
        <v>0</v>
      </c>
      <c r="BL682" s="18" t="s">
        <v>329</v>
      </c>
      <c r="BM682" s="202" t="s">
        <v>660</v>
      </c>
    </row>
    <row r="683" spans="1:47" s="2" customFormat="1" ht="19.5">
      <c r="A683" s="35"/>
      <c r="B683" s="36"/>
      <c r="C683" s="37"/>
      <c r="D683" s="204" t="s">
        <v>159</v>
      </c>
      <c r="E683" s="37"/>
      <c r="F683" s="205" t="s">
        <v>659</v>
      </c>
      <c r="G683" s="37"/>
      <c r="H683" s="37"/>
      <c r="I683" s="206"/>
      <c r="J683" s="206"/>
      <c r="K683" s="37"/>
      <c r="L683" s="37"/>
      <c r="M683" s="40"/>
      <c r="N683" s="207"/>
      <c r="O683" s="208"/>
      <c r="P683" s="72"/>
      <c r="Q683" s="72"/>
      <c r="R683" s="72"/>
      <c r="S683" s="72"/>
      <c r="T683" s="72"/>
      <c r="U683" s="72"/>
      <c r="V683" s="72"/>
      <c r="W683" s="72"/>
      <c r="X683" s="73"/>
      <c r="Y683" s="35"/>
      <c r="Z683" s="35"/>
      <c r="AA683" s="35"/>
      <c r="AB683" s="35"/>
      <c r="AC683" s="35"/>
      <c r="AD683" s="35"/>
      <c r="AE683" s="35"/>
      <c r="AT683" s="18" t="s">
        <v>159</v>
      </c>
      <c r="AU683" s="18" t="s">
        <v>85</v>
      </c>
    </row>
    <row r="684" spans="2:51" s="13" customFormat="1" ht="11.25">
      <c r="B684" s="209"/>
      <c r="C684" s="210"/>
      <c r="D684" s="204" t="s">
        <v>160</v>
      </c>
      <c r="E684" s="211" t="s">
        <v>1</v>
      </c>
      <c r="F684" s="212" t="s">
        <v>161</v>
      </c>
      <c r="G684" s="210"/>
      <c r="H684" s="211" t="s">
        <v>1</v>
      </c>
      <c r="I684" s="213"/>
      <c r="J684" s="213"/>
      <c r="K684" s="210"/>
      <c r="L684" s="210"/>
      <c r="M684" s="214"/>
      <c r="N684" s="215"/>
      <c r="O684" s="216"/>
      <c r="P684" s="216"/>
      <c r="Q684" s="216"/>
      <c r="R684" s="216"/>
      <c r="S684" s="216"/>
      <c r="T684" s="216"/>
      <c r="U684" s="216"/>
      <c r="V684" s="216"/>
      <c r="W684" s="216"/>
      <c r="X684" s="217"/>
      <c r="AT684" s="218" t="s">
        <v>160</v>
      </c>
      <c r="AU684" s="218" t="s">
        <v>85</v>
      </c>
      <c r="AV684" s="13" t="s">
        <v>83</v>
      </c>
      <c r="AW684" s="13" t="s">
        <v>5</v>
      </c>
      <c r="AX684" s="13" t="s">
        <v>75</v>
      </c>
      <c r="AY684" s="218" t="s">
        <v>149</v>
      </c>
    </row>
    <row r="685" spans="2:51" s="13" customFormat="1" ht="11.25">
      <c r="B685" s="209"/>
      <c r="C685" s="210"/>
      <c r="D685" s="204" t="s">
        <v>160</v>
      </c>
      <c r="E685" s="211" t="s">
        <v>1</v>
      </c>
      <c r="F685" s="212" t="s">
        <v>192</v>
      </c>
      <c r="G685" s="210"/>
      <c r="H685" s="211" t="s">
        <v>1</v>
      </c>
      <c r="I685" s="213"/>
      <c r="J685" s="213"/>
      <c r="K685" s="210"/>
      <c r="L685" s="210"/>
      <c r="M685" s="214"/>
      <c r="N685" s="215"/>
      <c r="O685" s="216"/>
      <c r="P685" s="216"/>
      <c r="Q685" s="216"/>
      <c r="R685" s="216"/>
      <c r="S685" s="216"/>
      <c r="T685" s="216"/>
      <c r="U685" s="216"/>
      <c r="V685" s="216"/>
      <c r="W685" s="216"/>
      <c r="X685" s="217"/>
      <c r="AT685" s="218" t="s">
        <v>160</v>
      </c>
      <c r="AU685" s="218" t="s">
        <v>85</v>
      </c>
      <c r="AV685" s="13" t="s">
        <v>83</v>
      </c>
      <c r="AW685" s="13" t="s">
        <v>5</v>
      </c>
      <c r="AX685" s="13" t="s">
        <v>75</v>
      </c>
      <c r="AY685" s="218" t="s">
        <v>149</v>
      </c>
    </row>
    <row r="686" spans="2:51" s="14" customFormat="1" ht="11.25">
      <c r="B686" s="219"/>
      <c r="C686" s="220"/>
      <c r="D686" s="204" t="s">
        <v>160</v>
      </c>
      <c r="E686" s="221" t="s">
        <v>1</v>
      </c>
      <c r="F686" s="222" t="s">
        <v>193</v>
      </c>
      <c r="G686" s="220"/>
      <c r="H686" s="223">
        <v>11.15</v>
      </c>
      <c r="I686" s="224"/>
      <c r="J686" s="224"/>
      <c r="K686" s="220"/>
      <c r="L686" s="220"/>
      <c r="M686" s="225"/>
      <c r="N686" s="226"/>
      <c r="O686" s="227"/>
      <c r="P686" s="227"/>
      <c r="Q686" s="227"/>
      <c r="R686" s="227"/>
      <c r="S686" s="227"/>
      <c r="T686" s="227"/>
      <c r="U686" s="227"/>
      <c r="V686" s="227"/>
      <c r="W686" s="227"/>
      <c r="X686" s="228"/>
      <c r="AT686" s="229" t="s">
        <v>160</v>
      </c>
      <c r="AU686" s="229" t="s">
        <v>85</v>
      </c>
      <c r="AV686" s="14" t="s">
        <v>85</v>
      </c>
      <c r="AW686" s="14" t="s">
        <v>5</v>
      </c>
      <c r="AX686" s="14" t="s">
        <v>75</v>
      </c>
      <c r="AY686" s="229" t="s">
        <v>149</v>
      </c>
    </row>
    <row r="687" spans="2:51" s="13" customFormat="1" ht="11.25">
      <c r="B687" s="209"/>
      <c r="C687" s="210"/>
      <c r="D687" s="204" t="s">
        <v>160</v>
      </c>
      <c r="E687" s="211" t="s">
        <v>1</v>
      </c>
      <c r="F687" s="212" t="s">
        <v>196</v>
      </c>
      <c r="G687" s="210"/>
      <c r="H687" s="211" t="s">
        <v>1</v>
      </c>
      <c r="I687" s="213"/>
      <c r="J687" s="213"/>
      <c r="K687" s="210"/>
      <c r="L687" s="210"/>
      <c r="M687" s="214"/>
      <c r="N687" s="215"/>
      <c r="O687" s="216"/>
      <c r="P687" s="216"/>
      <c r="Q687" s="216"/>
      <c r="R687" s="216"/>
      <c r="S687" s="216"/>
      <c r="T687" s="216"/>
      <c r="U687" s="216"/>
      <c r="V687" s="216"/>
      <c r="W687" s="216"/>
      <c r="X687" s="217"/>
      <c r="AT687" s="218" t="s">
        <v>160</v>
      </c>
      <c r="AU687" s="218" t="s">
        <v>85</v>
      </c>
      <c r="AV687" s="13" t="s">
        <v>83</v>
      </c>
      <c r="AW687" s="13" t="s">
        <v>5</v>
      </c>
      <c r="AX687" s="13" t="s">
        <v>75</v>
      </c>
      <c r="AY687" s="218" t="s">
        <v>149</v>
      </c>
    </row>
    <row r="688" spans="2:51" s="14" customFormat="1" ht="11.25">
      <c r="B688" s="219"/>
      <c r="C688" s="220"/>
      <c r="D688" s="204" t="s">
        <v>160</v>
      </c>
      <c r="E688" s="221" t="s">
        <v>1</v>
      </c>
      <c r="F688" s="222" t="s">
        <v>197</v>
      </c>
      <c r="G688" s="220"/>
      <c r="H688" s="223">
        <v>2.25</v>
      </c>
      <c r="I688" s="224"/>
      <c r="J688" s="224"/>
      <c r="K688" s="220"/>
      <c r="L688" s="220"/>
      <c r="M688" s="225"/>
      <c r="N688" s="226"/>
      <c r="O688" s="227"/>
      <c r="P688" s="227"/>
      <c r="Q688" s="227"/>
      <c r="R688" s="227"/>
      <c r="S688" s="227"/>
      <c r="T688" s="227"/>
      <c r="U688" s="227"/>
      <c r="V688" s="227"/>
      <c r="W688" s="227"/>
      <c r="X688" s="228"/>
      <c r="AT688" s="229" t="s">
        <v>160</v>
      </c>
      <c r="AU688" s="229" t="s">
        <v>85</v>
      </c>
      <c r="AV688" s="14" t="s">
        <v>85</v>
      </c>
      <c r="AW688" s="14" t="s">
        <v>5</v>
      </c>
      <c r="AX688" s="14" t="s">
        <v>75</v>
      </c>
      <c r="AY688" s="229" t="s">
        <v>149</v>
      </c>
    </row>
    <row r="689" spans="2:51" s="13" customFormat="1" ht="11.25">
      <c r="B689" s="209"/>
      <c r="C689" s="210"/>
      <c r="D689" s="204" t="s">
        <v>160</v>
      </c>
      <c r="E689" s="211" t="s">
        <v>1</v>
      </c>
      <c r="F689" s="212" t="s">
        <v>198</v>
      </c>
      <c r="G689" s="210"/>
      <c r="H689" s="211" t="s">
        <v>1</v>
      </c>
      <c r="I689" s="213"/>
      <c r="J689" s="213"/>
      <c r="K689" s="210"/>
      <c r="L689" s="210"/>
      <c r="M689" s="214"/>
      <c r="N689" s="215"/>
      <c r="O689" s="216"/>
      <c r="P689" s="216"/>
      <c r="Q689" s="216"/>
      <c r="R689" s="216"/>
      <c r="S689" s="216"/>
      <c r="T689" s="216"/>
      <c r="U689" s="216"/>
      <c r="V689" s="216"/>
      <c r="W689" s="216"/>
      <c r="X689" s="217"/>
      <c r="AT689" s="218" t="s">
        <v>160</v>
      </c>
      <c r="AU689" s="218" t="s">
        <v>85</v>
      </c>
      <c r="AV689" s="13" t="s">
        <v>83</v>
      </c>
      <c r="AW689" s="13" t="s">
        <v>5</v>
      </c>
      <c r="AX689" s="13" t="s">
        <v>75</v>
      </c>
      <c r="AY689" s="218" t="s">
        <v>149</v>
      </c>
    </row>
    <row r="690" spans="2:51" s="14" customFormat="1" ht="11.25">
      <c r="B690" s="219"/>
      <c r="C690" s="220"/>
      <c r="D690" s="204" t="s">
        <v>160</v>
      </c>
      <c r="E690" s="221" t="s">
        <v>1</v>
      </c>
      <c r="F690" s="222" t="s">
        <v>199</v>
      </c>
      <c r="G690" s="220"/>
      <c r="H690" s="223">
        <v>4.7</v>
      </c>
      <c r="I690" s="224"/>
      <c r="J690" s="224"/>
      <c r="K690" s="220"/>
      <c r="L690" s="220"/>
      <c r="M690" s="225"/>
      <c r="N690" s="226"/>
      <c r="O690" s="227"/>
      <c r="P690" s="227"/>
      <c r="Q690" s="227"/>
      <c r="R690" s="227"/>
      <c r="S690" s="227"/>
      <c r="T690" s="227"/>
      <c r="U690" s="227"/>
      <c r="V690" s="227"/>
      <c r="W690" s="227"/>
      <c r="X690" s="228"/>
      <c r="AT690" s="229" t="s">
        <v>160</v>
      </c>
      <c r="AU690" s="229" t="s">
        <v>85</v>
      </c>
      <c r="AV690" s="14" t="s">
        <v>85</v>
      </c>
      <c r="AW690" s="14" t="s">
        <v>5</v>
      </c>
      <c r="AX690" s="14" t="s">
        <v>75</v>
      </c>
      <c r="AY690" s="229" t="s">
        <v>149</v>
      </c>
    </row>
    <row r="691" spans="2:51" s="13" customFormat="1" ht="11.25">
      <c r="B691" s="209"/>
      <c r="C691" s="210"/>
      <c r="D691" s="204" t="s">
        <v>160</v>
      </c>
      <c r="E691" s="211" t="s">
        <v>1</v>
      </c>
      <c r="F691" s="212" t="s">
        <v>200</v>
      </c>
      <c r="G691" s="210"/>
      <c r="H691" s="211" t="s">
        <v>1</v>
      </c>
      <c r="I691" s="213"/>
      <c r="J691" s="213"/>
      <c r="K691" s="210"/>
      <c r="L691" s="210"/>
      <c r="M691" s="214"/>
      <c r="N691" s="215"/>
      <c r="O691" s="216"/>
      <c r="P691" s="216"/>
      <c r="Q691" s="216"/>
      <c r="R691" s="216"/>
      <c r="S691" s="216"/>
      <c r="T691" s="216"/>
      <c r="U691" s="216"/>
      <c r="V691" s="216"/>
      <c r="W691" s="216"/>
      <c r="X691" s="217"/>
      <c r="AT691" s="218" t="s">
        <v>160</v>
      </c>
      <c r="AU691" s="218" t="s">
        <v>85</v>
      </c>
      <c r="AV691" s="13" t="s">
        <v>83</v>
      </c>
      <c r="AW691" s="13" t="s">
        <v>5</v>
      </c>
      <c r="AX691" s="13" t="s">
        <v>75</v>
      </c>
      <c r="AY691" s="218" t="s">
        <v>149</v>
      </c>
    </row>
    <row r="692" spans="2:51" s="14" customFormat="1" ht="11.25">
      <c r="B692" s="219"/>
      <c r="C692" s="220"/>
      <c r="D692" s="204" t="s">
        <v>160</v>
      </c>
      <c r="E692" s="221" t="s">
        <v>1</v>
      </c>
      <c r="F692" s="222" t="s">
        <v>201</v>
      </c>
      <c r="G692" s="220"/>
      <c r="H692" s="223">
        <v>12.2</v>
      </c>
      <c r="I692" s="224"/>
      <c r="J692" s="224"/>
      <c r="K692" s="220"/>
      <c r="L692" s="220"/>
      <c r="M692" s="225"/>
      <c r="N692" s="226"/>
      <c r="O692" s="227"/>
      <c r="P692" s="227"/>
      <c r="Q692" s="227"/>
      <c r="R692" s="227"/>
      <c r="S692" s="227"/>
      <c r="T692" s="227"/>
      <c r="U692" s="227"/>
      <c r="V692" s="227"/>
      <c r="W692" s="227"/>
      <c r="X692" s="228"/>
      <c r="AT692" s="229" t="s">
        <v>160</v>
      </c>
      <c r="AU692" s="229" t="s">
        <v>85</v>
      </c>
      <c r="AV692" s="14" t="s">
        <v>85</v>
      </c>
      <c r="AW692" s="14" t="s">
        <v>5</v>
      </c>
      <c r="AX692" s="14" t="s">
        <v>75</v>
      </c>
      <c r="AY692" s="229" t="s">
        <v>149</v>
      </c>
    </row>
    <row r="693" spans="2:51" s="13" customFormat="1" ht="11.25">
      <c r="B693" s="209"/>
      <c r="C693" s="210"/>
      <c r="D693" s="204" t="s">
        <v>160</v>
      </c>
      <c r="E693" s="211" t="s">
        <v>1</v>
      </c>
      <c r="F693" s="212" t="s">
        <v>202</v>
      </c>
      <c r="G693" s="210"/>
      <c r="H693" s="211" t="s">
        <v>1</v>
      </c>
      <c r="I693" s="213"/>
      <c r="J693" s="213"/>
      <c r="K693" s="210"/>
      <c r="L693" s="210"/>
      <c r="M693" s="214"/>
      <c r="N693" s="215"/>
      <c r="O693" s="216"/>
      <c r="P693" s="216"/>
      <c r="Q693" s="216"/>
      <c r="R693" s="216"/>
      <c r="S693" s="216"/>
      <c r="T693" s="216"/>
      <c r="U693" s="216"/>
      <c r="V693" s="216"/>
      <c r="W693" s="216"/>
      <c r="X693" s="217"/>
      <c r="AT693" s="218" t="s">
        <v>160</v>
      </c>
      <c r="AU693" s="218" t="s">
        <v>85</v>
      </c>
      <c r="AV693" s="13" t="s">
        <v>83</v>
      </c>
      <c r="AW693" s="13" t="s">
        <v>5</v>
      </c>
      <c r="AX693" s="13" t="s">
        <v>75</v>
      </c>
      <c r="AY693" s="218" t="s">
        <v>149</v>
      </c>
    </row>
    <row r="694" spans="2:51" s="14" customFormat="1" ht="11.25">
      <c r="B694" s="219"/>
      <c r="C694" s="220"/>
      <c r="D694" s="204" t="s">
        <v>160</v>
      </c>
      <c r="E694" s="221" t="s">
        <v>1</v>
      </c>
      <c r="F694" s="222" t="s">
        <v>203</v>
      </c>
      <c r="G694" s="220"/>
      <c r="H694" s="223">
        <v>4.7</v>
      </c>
      <c r="I694" s="224"/>
      <c r="J694" s="224"/>
      <c r="K694" s="220"/>
      <c r="L694" s="220"/>
      <c r="M694" s="225"/>
      <c r="N694" s="226"/>
      <c r="O694" s="227"/>
      <c r="P694" s="227"/>
      <c r="Q694" s="227"/>
      <c r="R694" s="227"/>
      <c r="S694" s="227"/>
      <c r="T694" s="227"/>
      <c r="U694" s="227"/>
      <c r="V694" s="227"/>
      <c r="W694" s="227"/>
      <c r="X694" s="228"/>
      <c r="AT694" s="229" t="s">
        <v>160</v>
      </c>
      <c r="AU694" s="229" t="s">
        <v>85</v>
      </c>
      <c r="AV694" s="14" t="s">
        <v>85</v>
      </c>
      <c r="AW694" s="14" t="s">
        <v>5</v>
      </c>
      <c r="AX694" s="14" t="s">
        <v>75</v>
      </c>
      <c r="AY694" s="229" t="s">
        <v>149</v>
      </c>
    </row>
    <row r="695" spans="2:51" s="13" customFormat="1" ht="11.25">
      <c r="B695" s="209"/>
      <c r="C695" s="210"/>
      <c r="D695" s="204" t="s">
        <v>160</v>
      </c>
      <c r="E695" s="211" t="s">
        <v>1</v>
      </c>
      <c r="F695" s="212" t="s">
        <v>204</v>
      </c>
      <c r="G695" s="210"/>
      <c r="H695" s="211" t="s">
        <v>1</v>
      </c>
      <c r="I695" s="213"/>
      <c r="J695" s="213"/>
      <c r="K695" s="210"/>
      <c r="L695" s="210"/>
      <c r="M695" s="214"/>
      <c r="N695" s="215"/>
      <c r="O695" s="216"/>
      <c r="P695" s="216"/>
      <c r="Q695" s="216"/>
      <c r="R695" s="216"/>
      <c r="S695" s="216"/>
      <c r="T695" s="216"/>
      <c r="U695" s="216"/>
      <c r="V695" s="216"/>
      <c r="W695" s="216"/>
      <c r="X695" s="217"/>
      <c r="AT695" s="218" t="s">
        <v>160</v>
      </c>
      <c r="AU695" s="218" t="s">
        <v>85</v>
      </c>
      <c r="AV695" s="13" t="s">
        <v>83</v>
      </c>
      <c r="AW695" s="13" t="s">
        <v>5</v>
      </c>
      <c r="AX695" s="13" t="s">
        <v>75</v>
      </c>
      <c r="AY695" s="218" t="s">
        <v>149</v>
      </c>
    </row>
    <row r="696" spans="2:51" s="14" customFormat="1" ht="11.25">
      <c r="B696" s="219"/>
      <c r="C696" s="220"/>
      <c r="D696" s="204" t="s">
        <v>160</v>
      </c>
      <c r="E696" s="221" t="s">
        <v>1</v>
      </c>
      <c r="F696" s="222" t="s">
        <v>205</v>
      </c>
      <c r="G696" s="220"/>
      <c r="H696" s="223">
        <v>9.8</v>
      </c>
      <c r="I696" s="224"/>
      <c r="J696" s="224"/>
      <c r="K696" s="220"/>
      <c r="L696" s="220"/>
      <c r="M696" s="225"/>
      <c r="N696" s="226"/>
      <c r="O696" s="227"/>
      <c r="P696" s="227"/>
      <c r="Q696" s="227"/>
      <c r="R696" s="227"/>
      <c r="S696" s="227"/>
      <c r="T696" s="227"/>
      <c r="U696" s="227"/>
      <c r="V696" s="227"/>
      <c r="W696" s="227"/>
      <c r="X696" s="228"/>
      <c r="AT696" s="229" t="s">
        <v>160</v>
      </c>
      <c r="AU696" s="229" t="s">
        <v>85</v>
      </c>
      <c r="AV696" s="14" t="s">
        <v>85</v>
      </c>
      <c r="AW696" s="14" t="s">
        <v>5</v>
      </c>
      <c r="AX696" s="14" t="s">
        <v>75</v>
      </c>
      <c r="AY696" s="229" t="s">
        <v>149</v>
      </c>
    </row>
    <row r="697" spans="2:51" s="13" customFormat="1" ht="11.25">
      <c r="B697" s="209"/>
      <c r="C697" s="210"/>
      <c r="D697" s="204" t="s">
        <v>160</v>
      </c>
      <c r="E697" s="211" t="s">
        <v>1</v>
      </c>
      <c r="F697" s="212" t="s">
        <v>661</v>
      </c>
      <c r="G697" s="210"/>
      <c r="H697" s="211" t="s">
        <v>1</v>
      </c>
      <c r="I697" s="213"/>
      <c r="J697" s="213"/>
      <c r="K697" s="210"/>
      <c r="L697" s="210"/>
      <c r="M697" s="214"/>
      <c r="N697" s="215"/>
      <c r="O697" s="216"/>
      <c r="P697" s="216"/>
      <c r="Q697" s="216"/>
      <c r="R697" s="216"/>
      <c r="S697" s="216"/>
      <c r="T697" s="216"/>
      <c r="U697" s="216"/>
      <c r="V697" s="216"/>
      <c r="W697" s="216"/>
      <c r="X697" s="217"/>
      <c r="AT697" s="218" t="s">
        <v>160</v>
      </c>
      <c r="AU697" s="218" t="s">
        <v>85</v>
      </c>
      <c r="AV697" s="13" t="s">
        <v>83</v>
      </c>
      <c r="AW697" s="13" t="s">
        <v>5</v>
      </c>
      <c r="AX697" s="13" t="s">
        <v>75</v>
      </c>
      <c r="AY697" s="218" t="s">
        <v>149</v>
      </c>
    </row>
    <row r="698" spans="2:51" s="13" customFormat="1" ht="11.25">
      <c r="B698" s="209"/>
      <c r="C698" s="210"/>
      <c r="D698" s="204" t="s">
        <v>160</v>
      </c>
      <c r="E698" s="211" t="s">
        <v>1</v>
      </c>
      <c r="F698" s="212" t="s">
        <v>267</v>
      </c>
      <c r="G698" s="210"/>
      <c r="H698" s="211" t="s">
        <v>1</v>
      </c>
      <c r="I698" s="213"/>
      <c r="J698" s="213"/>
      <c r="K698" s="210"/>
      <c r="L698" s="210"/>
      <c r="M698" s="214"/>
      <c r="N698" s="215"/>
      <c r="O698" s="216"/>
      <c r="P698" s="216"/>
      <c r="Q698" s="216"/>
      <c r="R698" s="216"/>
      <c r="S698" s="216"/>
      <c r="T698" s="216"/>
      <c r="U698" s="216"/>
      <c r="V698" s="216"/>
      <c r="W698" s="216"/>
      <c r="X698" s="217"/>
      <c r="AT698" s="218" t="s">
        <v>160</v>
      </c>
      <c r="AU698" s="218" t="s">
        <v>85</v>
      </c>
      <c r="AV698" s="13" t="s">
        <v>83</v>
      </c>
      <c r="AW698" s="13" t="s">
        <v>5</v>
      </c>
      <c r="AX698" s="13" t="s">
        <v>75</v>
      </c>
      <c r="AY698" s="218" t="s">
        <v>149</v>
      </c>
    </row>
    <row r="699" spans="2:51" s="14" customFormat="1" ht="11.25">
      <c r="B699" s="219"/>
      <c r="C699" s="220"/>
      <c r="D699" s="204" t="s">
        <v>160</v>
      </c>
      <c r="E699" s="221" t="s">
        <v>1</v>
      </c>
      <c r="F699" s="222" t="s">
        <v>207</v>
      </c>
      <c r="G699" s="220"/>
      <c r="H699" s="223">
        <v>2.2</v>
      </c>
      <c r="I699" s="224"/>
      <c r="J699" s="224"/>
      <c r="K699" s="220"/>
      <c r="L699" s="220"/>
      <c r="M699" s="225"/>
      <c r="N699" s="226"/>
      <c r="O699" s="227"/>
      <c r="P699" s="227"/>
      <c r="Q699" s="227"/>
      <c r="R699" s="227"/>
      <c r="S699" s="227"/>
      <c r="T699" s="227"/>
      <c r="U699" s="227"/>
      <c r="V699" s="227"/>
      <c r="W699" s="227"/>
      <c r="X699" s="228"/>
      <c r="AT699" s="229" t="s">
        <v>160</v>
      </c>
      <c r="AU699" s="229" t="s">
        <v>85</v>
      </c>
      <c r="AV699" s="14" t="s">
        <v>85</v>
      </c>
      <c r="AW699" s="14" t="s">
        <v>5</v>
      </c>
      <c r="AX699" s="14" t="s">
        <v>75</v>
      </c>
      <c r="AY699" s="229" t="s">
        <v>149</v>
      </c>
    </row>
    <row r="700" spans="2:51" s="13" customFormat="1" ht="11.25">
      <c r="B700" s="209"/>
      <c r="C700" s="210"/>
      <c r="D700" s="204" t="s">
        <v>160</v>
      </c>
      <c r="E700" s="211" t="s">
        <v>1</v>
      </c>
      <c r="F700" s="212" t="s">
        <v>269</v>
      </c>
      <c r="G700" s="210"/>
      <c r="H700" s="211" t="s">
        <v>1</v>
      </c>
      <c r="I700" s="213"/>
      <c r="J700" s="213"/>
      <c r="K700" s="210"/>
      <c r="L700" s="210"/>
      <c r="M700" s="214"/>
      <c r="N700" s="215"/>
      <c r="O700" s="216"/>
      <c r="P700" s="216"/>
      <c r="Q700" s="216"/>
      <c r="R700" s="216"/>
      <c r="S700" s="216"/>
      <c r="T700" s="216"/>
      <c r="U700" s="216"/>
      <c r="V700" s="216"/>
      <c r="W700" s="216"/>
      <c r="X700" s="217"/>
      <c r="AT700" s="218" t="s">
        <v>160</v>
      </c>
      <c r="AU700" s="218" t="s">
        <v>85</v>
      </c>
      <c r="AV700" s="13" t="s">
        <v>83</v>
      </c>
      <c r="AW700" s="13" t="s">
        <v>5</v>
      </c>
      <c r="AX700" s="13" t="s">
        <v>75</v>
      </c>
      <c r="AY700" s="218" t="s">
        <v>149</v>
      </c>
    </row>
    <row r="701" spans="2:51" s="14" customFormat="1" ht="11.25">
      <c r="B701" s="219"/>
      <c r="C701" s="220"/>
      <c r="D701" s="204" t="s">
        <v>160</v>
      </c>
      <c r="E701" s="221" t="s">
        <v>1</v>
      </c>
      <c r="F701" s="222" t="s">
        <v>209</v>
      </c>
      <c r="G701" s="220"/>
      <c r="H701" s="223">
        <v>4.1</v>
      </c>
      <c r="I701" s="224"/>
      <c r="J701" s="224"/>
      <c r="K701" s="220"/>
      <c r="L701" s="220"/>
      <c r="M701" s="225"/>
      <c r="N701" s="226"/>
      <c r="O701" s="227"/>
      <c r="P701" s="227"/>
      <c r="Q701" s="227"/>
      <c r="R701" s="227"/>
      <c r="S701" s="227"/>
      <c r="T701" s="227"/>
      <c r="U701" s="227"/>
      <c r="V701" s="227"/>
      <c r="W701" s="227"/>
      <c r="X701" s="228"/>
      <c r="AT701" s="229" t="s">
        <v>160</v>
      </c>
      <c r="AU701" s="229" t="s">
        <v>85</v>
      </c>
      <c r="AV701" s="14" t="s">
        <v>85</v>
      </c>
      <c r="AW701" s="14" t="s">
        <v>5</v>
      </c>
      <c r="AX701" s="14" t="s">
        <v>75</v>
      </c>
      <c r="AY701" s="229" t="s">
        <v>149</v>
      </c>
    </row>
    <row r="702" spans="2:51" s="13" customFormat="1" ht="11.25">
      <c r="B702" s="209"/>
      <c r="C702" s="210"/>
      <c r="D702" s="204" t="s">
        <v>160</v>
      </c>
      <c r="E702" s="211" t="s">
        <v>1</v>
      </c>
      <c r="F702" s="212" t="s">
        <v>210</v>
      </c>
      <c r="G702" s="210"/>
      <c r="H702" s="211" t="s">
        <v>1</v>
      </c>
      <c r="I702" s="213"/>
      <c r="J702" s="213"/>
      <c r="K702" s="210"/>
      <c r="L702" s="210"/>
      <c r="M702" s="214"/>
      <c r="N702" s="215"/>
      <c r="O702" s="216"/>
      <c r="P702" s="216"/>
      <c r="Q702" s="216"/>
      <c r="R702" s="216"/>
      <c r="S702" s="216"/>
      <c r="T702" s="216"/>
      <c r="U702" s="216"/>
      <c r="V702" s="216"/>
      <c r="W702" s="216"/>
      <c r="X702" s="217"/>
      <c r="AT702" s="218" t="s">
        <v>160</v>
      </c>
      <c r="AU702" s="218" t="s">
        <v>85</v>
      </c>
      <c r="AV702" s="13" t="s">
        <v>83</v>
      </c>
      <c r="AW702" s="13" t="s">
        <v>5</v>
      </c>
      <c r="AX702" s="13" t="s">
        <v>75</v>
      </c>
      <c r="AY702" s="218" t="s">
        <v>149</v>
      </c>
    </row>
    <row r="703" spans="2:51" s="14" customFormat="1" ht="11.25">
      <c r="B703" s="219"/>
      <c r="C703" s="220"/>
      <c r="D703" s="204" t="s">
        <v>160</v>
      </c>
      <c r="E703" s="221" t="s">
        <v>1</v>
      </c>
      <c r="F703" s="222" t="s">
        <v>211</v>
      </c>
      <c r="G703" s="220"/>
      <c r="H703" s="223">
        <v>9.04</v>
      </c>
      <c r="I703" s="224"/>
      <c r="J703" s="224"/>
      <c r="K703" s="220"/>
      <c r="L703" s="220"/>
      <c r="M703" s="225"/>
      <c r="N703" s="226"/>
      <c r="O703" s="227"/>
      <c r="P703" s="227"/>
      <c r="Q703" s="227"/>
      <c r="R703" s="227"/>
      <c r="S703" s="227"/>
      <c r="T703" s="227"/>
      <c r="U703" s="227"/>
      <c r="V703" s="227"/>
      <c r="W703" s="227"/>
      <c r="X703" s="228"/>
      <c r="AT703" s="229" t="s">
        <v>160</v>
      </c>
      <c r="AU703" s="229" t="s">
        <v>85</v>
      </c>
      <c r="AV703" s="14" t="s">
        <v>85</v>
      </c>
      <c r="AW703" s="14" t="s">
        <v>5</v>
      </c>
      <c r="AX703" s="14" t="s">
        <v>75</v>
      </c>
      <c r="AY703" s="229" t="s">
        <v>149</v>
      </c>
    </row>
    <row r="704" spans="2:51" s="13" customFormat="1" ht="11.25">
      <c r="B704" s="209"/>
      <c r="C704" s="210"/>
      <c r="D704" s="204" t="s">
        <v>160</v>
      </c>
      <c r="E704" s="211" t="s">
        <v>1</v>
      </c>
      <c r="F704" s="212" t="s">
        <v>212</v>
      </c>
      <c r="G704" s="210"/>
      <c r="H704" s="211" t="s">
        <v>1</v>
      </c>
      <c r="I704" s="213"/>
      <c r="J704" s="213"/>
      <c r="K704" s="210"/>
      <c r="L704" s="210"/>
      <c r="M704" s="214"/>
      <c r="N704" s="215"/>
      <c r="O704" s="216"/>
      <c r="P704" s="216"/>
      <c r="Q704" s="216"/>
      <c r="R704" s="216"/>
      <c r="S704" s="216"/>
      <c r="T704" s="216"/>
      <c r="U704" s="216"/>
      <c r="V704" s="216"/>
      <c r="W704" s="216"/>
      <c r="X704" s="217"/>
      <c r="AT704" s="218" t="s">
        <v>160</v>
      </c>
      <c r="AU704" s="218" t="s">
        <v>85</v>
      </c>
      <c r="AV704" s="13" t="s">
        <v>83</v>
      </c>
      <c r="AW704" s="13" t="s">
        <v>5</v>
      </c>
      <c r="AX704" s="13" t="s">
        <v>75</v>
      </c>
      <c r="AY704" s="218" t="s">
        <v>149</v>
      </c>
    </row>
    <row r="705" spans="2:51" s="14" customFormat="1" ht="11.25">
      <c r="B705" s="219"/>
      <c r="C705" s="220"/>
      <c r="D705" s="204" t="s">
        <v>160</v>
      </c>
      <c r="E705" s="221" t="s">
        <v>1</v>
      </c>
      <c r="F705" s="222" t="s">
        <v>213</v>
      </c>
      <c r="G705" s="220"/>
      <c r="H705" s="223">
        <v>5.84</v>
      </c>
      <c r="I705" s="224"/>
      <c r="J705" s="224"/>
      <c r="K705" s="220"/>
      <c r="L705" s="220"/>
      <c r="M705" s="225"/>
      <c r="N705" s="226"/>
      <c r="O705" s="227"/>
      <c r="P705" s="227"/>
      <c r="Q705" s="227"/>
      <c r="R705" s="227"/>
      <c r="S705" s="227"/>
      <c r="T705" s="227"/>
      <c r="U705" s="227"/>
      <c r="V705" s="227"/>
      <c r="W705" s="227"/>
      <c r="X705" s="228"/>
      <c r="AT705" s="229" t="s">
        <v>160</v>
      </c>
      <c r="AU705" s="229" t="s">
        <v>85</v>
      </c>
      <c r="AV705" s="14" t="s">
        <v>85</v>
      </c>
      <c r="AW705" s="14" t="s">
        <v>5</v>
      </c>
      <c r="AX705" s="14" t="s">
        <v>75</v>
      </c>
      <c r="AY705" s="229" t="s">
        <v>149</v>
      </c>
    </row>
    <row r="706" spans="2:51" s="13" customFormat="1" ht="11.25">
      <c r="B706" s="209"/>
      <c r="C706" s="210"/>
      <c r="D706" s="204" t="s">
        <v>160</v>
      </c>
      <c r="E706" s="211" t="s">
        <v>1</v>
      </c>
      <c r="F706" s="212" t="s">
        <v>214</v>
      </c>
      <c r="G706" s="210"/>
      <c r="H706" s="211" t="s">
        <v>1</v>
      </c>
      <c r="I706" s="213"/>
      <c r="J706" s="213"/>
      <c r="K706" s="210"/>
      <c r="L706" s="210"/>
      <c r="M706" s="214"/>
      <c r="N706" s="215"/>
      <c r="O706" s="216"/>
      <c r="P706" s="216"/>
      <c r="Q706" s="216"/>
      <c r="R706" s="216"/>
      <c r="S706" s="216"/>
      <c r="T706" s="216"/>
      <c r="U706" s="216"/>
      <c r="V706" s="216"/>
      <c r="W706" s="216"/>
      <c r="X706" s="217"/>
      <c r="AT706" s="218" t="s">
        <v>160</v>
      </c>
      <c r="AU706" s="218" t="s">
        <v>85</v>
      </c>
      <c r="AV706" s="13" t="s">
        <v>83</v>
      </c>
      <c r="AW706" s="13" t="s">
        <v>5</v>
      </c>
      <c r="AX706" s="13" t="s">
        <v>75</v>
      </c>
      <c r="AY706" s="218" t="s">
        <v>149</v>
      </c>
    </row>
    <row r="707" spans="2:51" s="14" customFormat="1" ht="11.25">
      <c r="B707" s="219"/>
      <c r="C707" s="220"/>
      <c r="D707" s="204" t="s">
        <v>160</v>
      </c>
      <c r="E707" s="221" t="s">
        <v>1</v>
      </c>
      <c r="F707" s="222" t="s">
        <v>215</v>
      </c>
      <c r="G707" s="220"/>
      <c r="H707" s="223">
        <v>8.32</v>
      </c>
      <c r="I707" s="224"/>
      <c r="J707" s="224"/>
      <c r="K707" s="220"/>
      <c r="L707" s="220"/>
      <c r="M707" s="225"/>
      <c r="N707" s="226"/>
      <c r="O707" s="227"/>
      <c r="P707" s="227"/>
      <c r="Q707" s="227"/>
      <c r="R707" s="227"/>
      <c r="S707" s="227"/>
      <c r="T707" s="227"/>
      <c r="U707" s="227"/>
      <c r="V707" s="227"/>
      <c r="W707" s="227"/>
      <c r="X707" s="228"/>
      <c r="AT707" s="229" t="s">
        <v>160</v>
      </c>
      <c r="AU707" s="229" t="s">
        <v>85</v>
      </c>
      <c r="AV707" s="14" t="s">
        <v>85</v>
      </c>
      <c r="AW707" s="14" t="s">
        <v>5</v>
      </c>
      <c r="AX707" s="14" t="s">
        <v>75</v>
      </c>
      <c r="AY707" s="229" t="s">
        <v>149</v>
      </c>
    </row>
    <row r="708" spans="2:51" s="13" customFormat="1" ht="11.25">
      <c r="B708" s="209"/>
      <c r="C708" s="210"/>
      <c r="D708" s="204" t="s">
        <v>160</v>
      </c>
      <c r="E708" s="211" t="s">
        <v>1</v>
      </c>
      <c r="F708" s="212" t="s">
        <v>216</v>
      </c>
      <c r="G708" s="210"/>
      <c r="H708" s="211" t="s">
        <v>1</v>
      </c>
      <c r="I708" s="213"/>
      <c r="J708" s="213"/>
      <c r="K708" s="210"/>
      <c r="L708" s="210"/>
      <c r="M708" s="214"/>
      <c r="N708" s="215"/>
      <c r="O708" s="216"/>
      <c r="P708" s="216"/>
      <c r="Q708" s="216"/>
      <c r="R708" s="216"/>
      <c r="S708" s="216"/>
      <c r="T708" s="216"/>
      <c r="U708" s="216"/>
      <c r="V708" s="216"/>
      <c r="W708" s="216"/>
      <c r="X708" s="217"/>
      <c r="AT708" s="218" t="s">
        <v>160</v>
      </c>
      <c r="AU708" s="218" t="s">
        <v>85</v>
      </c>
      <c r="AV708" s="13" t="s">
        <v>83</v>
      </c>
      <c r="AW708" s="13" t="s">
        <v>5</v>
      </c>
      <c r="AX708" s="13" t="s">
        <v>75</v>
      </c>
      <c r="AY708" s="218" t="s">
        <v>149</v>
      </c>
    </row>
    <row r="709" spans="2:51" s="14" customFormat="1" ht="11.25">
      <c r="B709" s="219"/>
      <c r="C709" s="220"/>
      <c r="D709" s="204" t="s">
        <v>160</v>
      </c>
      <c r="E709" s="221" t="s">
        <v>1</v>
      </c>
      <c r="F709" s="222" t="s">
        <v>217</v>
      </c>
      <c r="G709" s="220"/>
      <c r="H709" s="223">
        <v>5.44</v>
      </c>
      <c r="I709" s="224"/>
      <c r="J709" s="224"/>
      <c r="K709" s="220"/>
      <c r="L709" s="220"/>
      <c r="M709" s="225"/>
      <c r="N709" s="226"/>
      <c r="O709" s="227"/>
      <c r="P709" s="227"/>
      <c r="Q709" s="227"/>
      <c r="R709" s="227"/>
      <c r="S709" s="227"/>
      <c r="T709" s="227"/>
      <c r="U709" s="227"/>
      <c r="V709" s="227"/>
      <c r="W709" s="227"/>
      <c r="X709" s="228"/>
      <c r="AT709" s="229" t="s">
        <v>160</v>
      </c>
      <c r="AU709" s="229" t="s">
        <v>85</v>
      </c>
      <c r="AV709" s="14" t="s">
        <v>85</v>
      </c>
      <c r="AW709" s="14" t="s">
        <v>5</v>
      </c>
      <c r="AX709" s="14" t="s">
        <v>75</v>
      </c>
      <c r="AY709" s="229" t="s">
        <v>149</v>
      </c>
    </row>
    <row r="710" spans="2:51" s="13" customFormat="1" ht="11.25">
      <c r="B710" s="209"/>
      <c r="C710" s="210"/>
      <c r="D710" s="204" t="s">
        <v>160</v>
      </c>
      <c r="E710" s="211" t="s">
        <v>1</v>
      </c>
      <c r="F710" s="212" t="s">
        <v>218</v>
      </c>
      <c r="G710" s="210"/>
      <c r="H710" s="211" t="s">
        <v>1</v>
      </c>
      <c r="I710" s="213"/>
      <c r="J710" s="213"/>
      <c r="K710" s="210"/>
      <c r="L710" s="210"/>
      <c r="M710" s="214"/>
      <c r="N710" s="215"/>
      <c r="O710" s="216"/>
      <c r="P710" s="216"/>
      <c r="Q710" s="216"/>
      <c r="R710" s="216"/>
      <c r="S710" s="216"/>
      <c r="T710" s="216"/>
      <c r="U710" s="216"/>
      <c r="V710" s="216"/>
      <c r="W710" s="216"/>
      <c r="X710" s="217"/>
      <c r="AT710" s="218" t="s">
        <v>160</v>
      </c>
      <c r="AU710" s="218" t="s">
        <v>85</v>
      </c>
      <c r="AV710" s="13" t="s">
        <v>83</v>
      </c>
      <c r="AW710" s="13" t="s">
        <v>5</v>
      </c>
      <c r="AX710" s="13" t="s">
        <v>75</v>
      </c>
      <c r="AY710" s="218" t="s">
        <v>149</v>
      </c>
    </row>
    <row r="711" spans="2:51" s="14" customFormat="1" ht="11.25">
      <c r="B711" s="219"/>
      <c r="C711" s="220"/>
      <c r="D711" s="204" t="s">
        <v>160</v>
      </c>
      <c r="E711" s="221" t="s">
        <v>1</v>
      </c>
      <c r="F711" s="222" t="s">
        <v>219</v>
      </c>
      <c r="G711" s="220"/>
      <c r="H711" s="223">
        <v>1.84</v>
      </c>
      <c r="I711" s="224"/>
      <c r="J711" s="224"/>
      <c r="K711" s="220"/>
      <c r="L711" s="220"/>
      <c r="M711" s="225"/>
      <c r="N711" s="226"/>
      <c r="O711" s="227"/>
      <c r="P711" s="227"/>
      <c r="Q711" s="227"/>
      <c r="R711" s="227"/>
      <c r="S711" s="227"/>
      <c r="T711" s="227"/>
      <c r="U711" s="227"/>
      <c r="V711" s="227"/>
      <c r="W711" s="227"/>
      <c r="X711" s="228"/>
      <c r="AT711" s="229" t="s">
        <v>160</v>
      </c>
      <c r="AU711" s="229" t="s">
        <v>85</v>
      </c>
      <c r="AV711" s="14" t="s">
        <v>85</v>
      </c>
      <c r="AW711" s="14" t="s">
        <v>5</v>
      </c>
      <c r="AX711" s="14" t="s">
        <v>75</v>
      </c>
      <c r="AY711" s="229" t="s">
        <v>149</v>
      </c>
    </row>
    <row r="712" spans="2:51" s="13" customFormat="1" ht="11.25">
      <c r="B712" s="209"/>
      <c r="C712" s="210"/>
      <c r="D712" s="204" t="s">
        <v>160</v>
      </c>
      <c r="E712" s="211" t="s">
        <v>1</v>
      </c>
      <c r="F712" s="212" t="s">
        <v>662</v>
      </c>
      <c r="G712" s="210"/>
      <c r="H712" s="211" t="s">
        <v>1</v>
      </c>
      <c r="I712" s="213"/>
      <c r="J712" s="213"/>
      <c r="K712" s="210"/>
      <c r="L712" s="210"/>
      <c r="M712" s="214"/>
      <c r="N712" s="215"/>
      <c r="O712" s="216"/>
      <c r="P712" s="216"/>
      <c r="Q712" s="216"/>
      <c r="R712" s="216"/>
      <c r="S712" s="216"/>
      <c r="T712" s="216"/>
      <c r="U712" s="216"/>
      <c r="V712" s="216"/>
      <c r="W712" s="216"/>
      <c r="X712" s="217"/>
      <c r="AT712" s="218" t="s">
        <v>160</v>
      </c>
      <c r="AU712" s="218" t="s">
        <v>85</v>
      </c>
      <c r="AV712" s="13" t="s">
        <v>83</v>
      </c>
      <c r="AW712" s="13" t="s">
        <v>5</v>
      </c>
      <c r="AX712" s="13" t="s">
        <v>75</v>
      </c>
      <c r="AY712" s="218" t="s">
        <v>149</v>
      </c>
    </row>
    <row r="713" spans="2:51" s="13" customFormat="1" ht="11.25">
      <c r="B713" s="209"/>
      <c r="C713" s="210"/>
      <c r="D713" s="204" t="s">
        <v>160</v>
      </c>
      <c r="E713" s="211" t="s">
        <v>1</v>
      </c>
      <c r="F713" s="212" t="s">
        <v>272</v>
      </c>
      <c r="G713" s="210"/>
      <c r="H713" s="211" t="s">
        <v>1</v>
      </c>
      <c r="I713" s="213"/>
      <c r="J713" s="213"/>
      <c r="K713" s="210"/>
      <c r="L713" s="210"/>
      <c r="M713" s="214"/>
      <c r="N713" s="215"/>
      <c r="O713" s="216"/>
      <c r="P713" s="216"/>
      <c r="Q713" s="216"/>
      <c r="R713" s="216"/>
      <c r="S713" s="216"/>
      <c r="T713" s="216"/>
      <c r="U713" s="216"/>
      <c r="V713" s="216"/>
      <c r="W713" s="216"/>
      <c r="X713" s="217"/>
      <c r="AT713" s="218" t="s">
        <v>160</v>
      </c>
      <c r="AU713" s="218" t="s">
        <v>85</v>
      </c>
      <c r="AV713" s="13" t="s">
        <v>83</v>
      </c>
      <c r="AW713" s="13" t="s">
        <v>5</v>
      </c>
      <c r="AX713" s="13" t="s">
        <v>75</v>
      </c>
      <c r="AY713" s="218" t="s">
        <v>149</v>
      </c>
    </row>
    <row r="714" spans="2:51" s="14" customFormat="1" ht="11.25">
      <c r="B714" s="219"/>
      <c r="C714" s="220"/>
      <c r="D714" s="204" t="s">
        <v>160</v>
      </c>
      <c r="E714" s="221" t="s">
        <v>1</v>
      </c>
      <c r="F714" s="222" t="s">
        <v>207</v>
      </c>
      <c r="G714" s="220"/>
      <c r="H714" s="223">
        <v>2.2</v>
      </c>
      <c r="I714" s="224"/>
      <c r="J714" s="224"/>
      <c r="K714" s="220"/>
      <c r="L714" s="220"/>
      <c r="M714" s="225"/>
      <c r="N714" s="226"/>
      <c r="O714" s="227"/>
      <c r="P714" s="227"/>
      <c r="Q714" s="227"/>
      <c r="R714" s="227"/>
      <c r="S714" s="227"/>
      <c r="T714" s="227"/>
      <c r="U714" s="227"/>
      <c r="V714" s="227"/>
      <c r="W714" s="227"/>
      <c r="X714" s="228"/>
      <c r="AT714" s="229" t="s">
        <v>160</v>
      </c>
      <c r="AU714" s="229" t="s">
        <v>85</v>
      </c>
      <c r="AV714" s="14" t="s">
        <v>85</v>
      </c>
      <c r="AW714" s="14" t="s">
        <v>5</v>
      </c>
      <c r="AX714" s="14" t="s">
        <v>75</v>
      </c>
      <c r="AY714" s="229" t="s">
        <v>149</v>
      </c>
    </row>
    <row r="715" spans="2:51" s="13" customFormat="1" ht="11.25">
      <c r="B715" s="209"/>
      <c r="C715" s="210"/>
      <c r="D715" s="204" t="s">
        <v>160</v>
      </c>
      <c r="E715" s="211" t="s">
        <v>1</v>
      </c>
      <c r="F715" s="212" t="s">
        <v>273</v>
      </c>
      <c r="G715" s="210"/>
      <c r="H715" s="211" t="s">
        <v>1</v>
      </c>
      <c r="I715" s="213"/>
      <c r="J715" s="213"/>
      <c r="K715" s="210"/>
      <c r="L715" s="210"/>
      <c r="M715" s="214"/>
      <c r="N715" s="215"/>
      <c r="O715" s="216"/>
      <c r="P715" s="216"/>
      <c r="Q715" s="216"/>
      <c r="R715" s="216"/>
      <c r="S715" s="216"/>
      <c r="T715" s="216"/>
      <c r="U715" s="216"/>
      <c r="V715" s="216"/>
      <c r="W715" s="216"/>
      <c r="X715" s="217"/>
      <c r="AT715" s="218" t="s">
        <v>160</v>
      </c>
      <c r="AU715" s="218" t="s">
        <v>85</v>
      </c>
      <c r="AV715" s="13" t="s">
        <v>83</v>
      </c>
      <c r="AW715" s="13" t="s">
        <v>5</v>
      </c>
      <c r="AX715" s="13" t="s">
        <v>75</v>
      </c>
      <c r="AY715" s="218" t="s">
        <v>149</v>
      </c>
    </row>
    <row r="716" spans="2:51" s="14" customFormat="1" ht="11.25">
      <c r="B716" s="219"/>
      <c r="C716" s="220"/>
      <c r="D716" s="204" t="s">
        <v>160</v>
      </c>
      <c r="E716" s="221" t="s">
        <v>1</v>
      </c>
      <c r="F716" s="222" t="s">
        <v>209</v>
      </c>
      <c r="G716" s="220"/>
      <c r="H716" s="223">
        <v>4.1</v>
      </c>
      <c r="I716" s="224"/>
      <c r="J716" s="224"/>
      <c r="K716" s="220"/>
      <c r="L716" s="220"/>
      <c r="M716" s="225"/>
      <c r="N716" s="226"/>
      <c r="O716" s="227"/>
      <c r="P716" s="227"/>
      <c r="Q716" s="227"/>
      <c r="R716" s="227"/>
      <c r="S716" s="227"/>
      <c r="T716" s="227"/>
      <c r="U716" s="227"/>
      <c r="V716" s="227"/>
      <c r="W716" s="227"/>
      <c r="X716" s="228"/>
      <c r="AT716" s="229" t="s">
        <v>160</v>
      </c>
      <c r="AU716" s="229" t="s">
        <v>85</v>
      </c>
      <c r="AV716" s="14" t="s">
        <v>85</v>
      </c>
      <c r="AW716" s="14" t="s">
        <v>5</v>
      </c>
      <c r="AX716" s="14" t="s">
        <v>75</v>
      </c>
      <c r="AY716" s="229" t="s">
        <v>149</v>
      </c>
    </row>
    <row r="717" spans="2:51" s="13" customFormat="1" ht="11.25">
      <c r="B717" s="209"/>
      <c r="C717" s="210"/>
      <c r="D717" s="204" t="s">
        <v>160</v>
      </c>
      <c r="E717" s="211" t="s">
        <v>1</v>
      </c>
      <c r="F717" s="212" t="s">
        <v>220</v>
      </c>
      <c r="G717" s="210"/>
      <c r="H717" s="211" t="s">
        <v>1</v>
      </c>
      <c r="I717" s="213"/>
      <c r="J717" s="213"/>
      <c r="K717" s="210"/>
      <c r="L717" s="210"/>
      <c r="M717" s="214"/>
      <c r="N717" s="215"/>
      <c r="O717" s="216"/>
      <c r="P717" s="216"/>
      <c r="Q717" s="216"/>
      <c r="R717" s="216"/>
      <c r="S717" s="216"/>
      <c r="T717" s="216"/>
      <c r="U717" s="216"/>
      <c r="V717" s="216"/>
      <c r="W717" s="216"/>
      <c r="X717" s="217"/>
      <c r="AT717" s="218" t="s">
        <v>160</v>
      </c>
      <c r="AU717" s="218" t="s">
        <v>85</v>
      </c>
      <c r="AV717" s="13" t="s">
        <v>83</v>
      </c>
      <c r="AW717" s="13" t="s">
        <v>5</v>
      </c>
      <c r="AX717" s="13" t="s">
        <v>75</v>
      </c>
      <c r="AY717" s="218" t="s">
        <v>149</v>
      </c>
    </row>
    <row r="718" spans="2:51" s="14" customFormat="1" ht="11.25">
      <c r="B718" s="219"/>
      <c r="C718" s="220"/>
      <c r="D718" s="204" t="s">
        <v>160</v>
      </c>
      <c r="E718" s="221" t="s">
        <v>1</v>
      </c>
      <c r="F718" s="222" t="s">
        <v>211</v>
      </c>
      <c r="G718" s="220"/>
      <c r="H718" s="223">
        <v>9.04</v>
      </c>
      <c r="I718" s="224"/>
      <c r="J718" s="224"/>
      <c r="K718" s="220"/>
      <c r="L718" s="220"/>
      <c r="M718" s="225"/>
      <c r="N718" s="226"/>
      <c r="O718" s="227"/>
      <c r="P718" s="227"/>
      <c r="Q718" s="227"/>
      <c r="R718" s="227"/>
      <c r="S718" s="227"/>
      <c r="T718" s="227"/>
      <c r="U718" s="227"/>
      <c r="V718" s="227"/>
      <c r="W718" s="227"/>
      <c r="X718" s="228"/>
      <c r="AT718" s="229" t="s">
        <v>160</v>
      </c>
      <c r="AU718" s="229" t="s">
        <v>85</v>
      </c>
      <c r="AV718" s="14" t="s">
        <v>85</v>
      </c>
      <c r="AW718" s="14" t="s">
        <v>5</v>
      </c>
      <c r="AX718" s="14" t="s">
        <v>75</v>
      </c>
      <c r="AY718" s="229" t="s">
        <v>149</v>
      </c>
    </row>
    <row r="719" spans="2:51" s="13" customFormat="1" ht="11.25">
      <c r="B719" s="209"/>
      <c r="C719" s="210"/>
      <c r="D719" s="204" t="s">
        <v>160</v>
      </c>
      <c r="E719" s="211" t="s">
        <v>1</v>
      </c>
      <c r="F719" s="212" t="s">
        <v>221</v>
      </c>
      <c r="G719" s="210"/>
      <c r="H719" s="211" t="s">
        <v>1</v>
      </c>
      <c r="I719" s="213"/>
      <c r="J719" s="213"/>
      <c r="K719" s="210"/>
      <c r="L719" s="210"/>
      <c r="M719" s="214"/>
      <c r="N719" s="215"/>
      <c r="O719" s="216"/>
      <c r="P719" s="216"/>
      <c r="Q719" s="216"/>
      <c r="R719" s="216"/>
      <c r="S719" s="216"/>
      <c r="T719" s="216"/>
      <c r="U719" s="216"/>
      <c r="V719" s="216"/>
      <c r="W719" s="216"/>
      <c r="X719" s="217"/>
      <c r="AT719" s="218" t="s">
        <v>160</v>
      </c>
      <c r="AU719" s="218" t="s">
        <v>85</v>
      </c>
      <c r="AV719" s="13" t="s">
        <v>83</v>
      </c>
      <c r="AW719" s="13" t="s">
        <v>5</v>
      </c>
      <c r="AX719" s="13" t="s">
        <v>75</v>
      </c>
      <c r="AY719" s="218" t="s">
        <v>149</v>
      </c>
    </row>
    <row r="720" spans="2:51" s="14" customFormat="1" ht="11.25">
      <c r="B720" s="219"/>
      <c r="C720" s="220"/>
      <c r="D720" s="204" t="s">
        <v>160</v>
      </c>
      <c r="E720" s="221" t="s">
        <v>1</v>
      </c>
      <c r="F720" s="222" t="s">
        <v>213</v>
      </c>
      <c r="G720" s="220"/>
      <c r="H720" s="223">
        <v>5.84</v>
      </c>
      <c r="I720" s="224"/>
      <c r="J720" s="224"/>
      <c r="K720" s="220"/>
      <c r="L720" s="220"/>
      <c r="M720" s="225"/>
      <c r="N720" s="226"/>
      <c r="O720" s="227"/>
      <c r="P720" s="227"/>
      <c r="Q720" s="227"/>
      <c r="R720" s="227"/>
      <c r="S720" s="227"/>
      <c r="T720" s="227"/>
      <c r="U720" s="227"/>
      <c r="V720" s="227"/>
      <c r="W720" s="227"/>
      <c r="X720" s="228"/>
      <c r="AT720" s="229" t="s">
        <v>160</v>
      </c>
      <c r="AU720" s="229" t="s">
        <v>85</v>
      </c>
      <c r="AV720" s="14" t="s">
        <v>85</v>
      </c>
      <c r="AW720" s="14" t="s">
        <v>5</v>
      </c>
      <c r="AX720" s="14" t="s">
        <v>75</v>
      </c>
      <c r="AY720" s="229" t="s">
        <v>149</v>
      </c>
    </row>
    <row r="721" spans="2:51" s="13" customFormat="1" ht="11.25">
      <c r="B721" s="209"/>
      <c r="C721" s="210"/>
      <c r="D721" s="204" t="s">
        <v>160</v>
      </c>
      <c r="E721" s="211" t="s">
        <v>1</v>
      </c>
      <c r="F721" s="212" t="s">
        <v>222</v>
      </c>
      <c r="G721" s="210"/>
      <c r="H721" s="211" t="s">
        <v>1</v>
      </c>
      <c r="I721" s="213"/>
      <c r="J721" s="213"/>
      <c r="K721" s="210"/>
      <c r="L721" s="210"/>
      <c r="M721" s="214"/>
      <c r="N721" s="215"/>
      <c r="O721" s="216"/>
      <c r="P721" s="216"/>
      <c r="Q721" s="216"/>
      <c r="R721" s="216"/>
      <c r="S721" s="216"/>
      <c r="T721" s="216"/>
      <c r="U721" s="216"/>
      <c r="V721" s="216"/>
      <c r="W721" s="216"/>
      <c r="X721" s="217"/>
      <c r="AT721" s="218" t="s">
        <v>160</v>
      </c>
      <c r="AU721" s="218" t="s">
        <v>85</v>
      </c>
      <c r="AV721" s="13" t="s">
        <v>83</v>
      </c>
      <c r="AW721" s="13" t="s">
        <v>5</v>
      </c>
      <c r="AX721" s="13" t="s">
        <v>75</v>
      </c>
      <c r="AY721" s="218" t="s">
        <v>149</v>
      </c>
    </row>
    <row r="722" spans="2:51" s="14" customFormat="1" ht="11.25">
      <c r="B722" s="219"/>
      <c r="C722" s="220"/>
      <c r="D722" s="204" t="s">
        <v>160</v>
      </c>
      <c r="E722" s="221" t="s">
        <v>1</v>
      </c>
      <c r="F722" s="222" t="s">
        <v>215</v>
      </c>
      <c r="G722" s="220"/>
      <c r="H722" s="223">
        <v>8.32</v>
      </c>
      <c r="I722" s="224"/>
      <c r="J722" s="224"/>
      <c r="K722" s="220"/>
      <c r="L722" s="220"/>
      <c r="M722" s="225"/>
      <c r="N722" s="226"/>
      <c r="O722" s="227"/>
      <c r="P722" s="227"/>
      <c r="Q722" s="227"/>
      <c r="R722" s="227"/>
      <c r="S722" s="227"/>
      <c r="T722" s="227"/>
      <c r="U722" s="227"/>
      <c r="V722" s="227"/>
      <c r="W722" s="227"/>
      <c r="X722" s="228"/>
      <c r="AT722" s="229" t="s">
        <v>160</v>
      </c>
      <c r="AU722" s="229" t="s">
        <v>85</v>
      </c>
      <c r="AV722" s="14" t="s">
        <v>85</v>
      </c>
      <c r="AW722" s="14" t="s">
        <v>5</v>
      </c>
      <c r="AX722" s="14" t="s">
        <v>75</v>
      </c>
      <c r="AY722" s="229" t="s">
        <v>149</v>
      </c>
    </row>
    <row r="723" spans="2:51" s="13" customFormat="1" ht="11.25">
      <c r="B723" s="209"/>
      <c r="C723" s="210"/>
      <c r="D723" s="204" t="s">
        <v>160</v>
      </c>
      <c r="E723" s="211" t="s">
        <v>1</v>
      </c>
      <c r="F723" s="212" t="s">
        <v>223</v>
      </c>
      <c r="G723" s="210"/>
      <c r="H723" s="211" t="s">
        <v>1</v>
      </c>
      <c r="I723" s="213"/>
      <c r="J723" s="213"/>
      <c r="K723" s="210"/>
      <c r="L723" s="210"/>
      <c r="M723" s="214"/>
      <c r="N723" s="215"/>
      <c r="O723" s="216"/>
      <c r="P723" s="216"/>
      <c r="Q723" s="216"/>
      <c r="R723" s="216"/>
      <c r="S723" s="216"/>
      <c r="T723" s="216"/>
      <c r="U723" s="216"/>
      <c r="V723" s="216"/>
      <c r="W723" s="216"/>
      <c r="X723" s="217"/>
      <c r="AT723" s="218" t="s">
        <v>160</v>
      </c>
      <c r="AU723" s="218" t="s">
        <v>85</v>
      </c>
      <c r="AV723" s="13" t="s">
        <v>83</v>
      </c>
      <c r="AW723" s="13" t="s">
        <v>5</v>
      </c>
      <c r="AX723" s="13" t="s">
        <v>75</v>
      </c>
      <c r="AY723" s="218" t="s">
        <v>149</v>
      </c>
    </row>
    <row r="724" spans="2:51" s="14" customFormat="1" ht="11.25">
      <c r="B724" s="219"/>
      <c r="C724" s="220"/>
      <c r="D724" s="204" t="s">
        <v>160</v>
      </c>
      <c r="E724" s="221" t="s">
        <v>1</v>
      </c>
      <c r="F724" s="222" t="s">
        <v>217</v>
      </c>
      <c r="G724" s="220"/>
      <c r="H724" s="223">
        <v>5.44</v>
      </c>
      <c r="I724" s="224"/>
      <c r="J724" s="224"/>
      <c r="K724" s="220"/>
      <c r="L724" s="220"/>
      <c r="M724" s="225"/>
      <c r="N724" s="226"/>
      <c r="O724" s="227"/>
      <c r="P724" s="227"/>
      <c r="Q724" s="227"/>
      <c r="R724" s="227"/>
      <c r="S724" s="227"/>
      <c r="T724" s="227"/>
      <c r="U724" s="227"/>
      <c r="V724" s="227"/>
      <c r="W724" s="227"/>
      <c r="X724" s="228"/>
      <c r="AT724" s="229" t="s">
        <v>160</v>
      </c>
      <c r="AU724" s="229" t="s">
        <v>85</v>
      </c>
      <c r="AV724" s="14" t="s">
        <v>85</v>
      </c>
      <c r="AW724" s="14" t="s">
        <v>5</v>
      </c>
      <c r="AX724" s="14" t="s">
        <v>75</v>
      </c>
      <c r="AY724" s="229" t="s">
        <v>149</v>
      </c>
    </row>
    <row r="725" spans="2:51" s="13" customFormat="1" ht="11.25">
      <c r="B725" s="209"/>
      <c r="C725" s="210"/>
      <c r="D725" s="204" t="s">
        <v>160</v>
      </c>
      <c r="E725" s="211" t="s">
        <v>1</v>
      </c>
      <c r="F725" s="212" t="s">
        <v>224</v>
      </c>
      <c r="G725" s="210"/>
      <c r="H725" s="211" t="s">
        <v>1</v>
      </c>
      <c r="I725" s="213"/>
      <c r="J725" s="213"/>
      <c r="K725" s="210"/>
      <c r="L725" s="210"/>
      <c r="M725" s="214"/>
      <c r="N725" s="215"/>
      <c r="O725" s="216"/>
      <c r="P725" s="216"/>
      <c r="Q725" s="216"/>
      <c r="R725" s="216"/>
      <c r="S725" s="216"/>
      <c r="T725" s="216"/>
      <c r="U725" s="216"/>
      <c r="V725" s="216"/>
      <c r="W725" s="216"/>
      <c r="X725" s="217"/>
      <c r="AT725" s="218" t="s">
        <v>160</v>
      </c>
      <c r="AU725" s="218" t="s">
        <v>85</v>
      </c>
      <c r="AV725" s="13" t="s">
        <v>83</v>
      </c>
      <c r="AW725" s="13" t="s">
        <v>5</v>
      </c>
      <c r="AX725" s="13" t="s">
        <v>75</v>
      </c>
      <c r="AY725" s="218" t="s">
        <v>149</v>
      </c>
    </row>
    <row r="726" spans="2:51" s="14" customFormat="1" ht="11.25">
      <c r="B726" s="219"/>
      <c r="C726" s="220"/>
      <c r="D726" s="204" t="s">
        <v>160</v>
      </c>
      <c r="E726" s="221" t="s">
        <v>1</v>
      </c>
      <c r="F726" s="222" t="s">
        <v>219</v>
      </c>
      <c r="G726" s="220"/>
      <c r="H726" s="223">
        <v>1.84</v>
      </c>
      <c r="I726" s="224"/>
      <c r="J726" s="224"/>
      <c r="K726" s="220"/>
      <c r="L726" s="220"/>
      <c r="M726" s="225"/>
      <c r="N726" s="226"/>
      <c r="O726" s="227"/>
      <c r="P726" s="227"/>
      <c r="Q726" s="227"/>
      <c r="R726" s="227"/>
      <c r="S726" s="227"/>
      <c r="T726" s="227"/>
      <c r="U726" s="227"/>
      <c r="V726" s="227"/>
      <c r="W726" s="227"/>
      <c r="X726" s="228"/>
      <c r="AT726" s="229" t="s">
        <v>160</v>
      </c>
      <c r="AU726" s="229" t="s">
        <v>85</v>
      </c>
      <c r="AV726" s="14" t="s">
        <v>85</v>
      </c>
      <c r="AW726" s="14" t="s">
        <v>5</v>
      </c>
      <c r="AX726" s="14" t="s">
        <v>75</v>
      </c>
      <c r="AY726" s="229" t="s">
        <v>149</v>
      </c>
    </row>
    <row r="727" spans="2:51" s="15" customFormat="1" ht="11.25">
      <c r="B727" s="230"/>
      <c r="C727" s="231"/>
      <c r="D727" s="204" t="s">
        <v>160</v>
      </c>
      <c r="E727" s="232" t="s">
        <v>1</v>
      </c>
      <c r="F727" s="233" t="s">
        <v>174</v>
      </c>
      <c r="G727" s="231"/>
      <c r="H727" s="234">
        <v>118.36000000000001</v>
      </c>
      <c r="I727" s="235"/>
      <c r="J727" s="235"/>
      <c r="K727" s="231"/>
      <c r="L727" s="231"/>
      <c r="M727" s="236"/>
      <c r="N727" s="237"/>
      <c r="O727" s="238"/>
      <c r="P727" s="238"/>
      <c r="Q727" s="238"/>
      <c r="R727" s="238"/>
      <c r="S727" s="238"/>
      <c r="T727" s="238"/>
      <c r="U727" s="238"/>
      <c r="V727" s="238"/>
      <c r="W727" s="238"/>
      <c r="X727" s="239"/>
      <c r="AT727" s="240" t="s">
        <v>160</v>
      </c>
      <c r="AU727" s="240" t="s">
        <v>85</v>
      </c>
      <c r="AV727" s="15" t="s">
        <v>157</v>
      </c>
      <c r="AW727" s="15" t="s">
        <v>5</v>
      </c>
      <c r="AX727" s="15" t="s">
        <v>83</v>
      </c>
      <c r="AY727" s="240" t="s">
        <v>149</v>
      </c>
    </row>
    <row r="728" spans="1:65" s="2" customFormat="1" ht="24.2" customHeight="1">
      <c r="A728" s="35"/>
      <c r="B728" s="36"/>
      <c r="C728" s="241" t="s">
        <v>663</v>
      </c>
      <c r="D728" s="241" t="s">
        <v>491</v>
      </c>
      <c r="E728" s="242" t="s">
        <v>664</v>
      </c>
      <c r="F728" s="243" t="s">
        <v>665</v>
      </c>
      <c r="G728" s="244" t="s">
        <v>155</v>
      </c>
      <c r="H728" s="245">
        <v>130.196</v>
      </c>
      <c r="I728" s="246"/>
      <c r="J728" s="247"/>
      <c r="K728" s="248">
        <f>ROUND(P728*H728,2)</f>
        <v>0</v>
      </c>
      <c r="L728" s="243" t="s">
        <v>156</v>
      </c>
      <c r="M728" s="249"/>
      <c r="N728" s="250" t="s">
        <v>1</v>
      </c>
      <c r="O728" s="198" t="s">
        <v>38</v>
      </c>
      <c r="P728" s="199">
        <f>I728+J728</f>
        <v>0</v>
      </c>
      <c r="Q728" s="199">
        <f>ROUND(I728*H728,2)</f>
        <v>0</v>
      </c>
      <c r="R728" s="199">
        <f>ROUND(J728*H728,2)</f>
        <v>0</v>
      </c>
      <c r="S728" s="72"/>
      <c r="T728" s="200">
        <f>S728*H728</f>
        <v>0</v>
      </c>
      <c r="U728" s="200">
        <v>0</v>
      </c>
      <c r="V728" s="200">
        <f>U728*H728</f>
        <v>0</v>
      </c>
      <c r="W728" s="200">
        <v>0</v>
      </c>
      <c r="X728" s="201">
        <f>W728*H728</f>
        <v>0</v>
      </c>
      <c r="Y728" s="35"/>
      <c r="Z728" s="35"/>
      <c r="AA728" s="35"/>
      <c r="AB728" s="35"/>
      <c r="AC728" s="35"/>
      <c r="AD728" s="35"/>
      <c r="AE728" s="35"/>
      <c r="AR728" s="202" t="s">
        <v>433</v>
      </c>
      <c r="AT728" s="202" t="s">
        <v>491</v>
      </c>
      <c r="AU728" s="202" t="s">
        <v>85</v>
      </c>
      <c r="AY728" s="18" t="s">
        <v>149</v>
      </c>
      <c r="BE728" s="203">
        <f>IF(O728="základní",K728,0)</f>
        <v>0</v>
      </c>
      <c r="BF728" s="203">
        <f>IF(O728="snížená",K728,0)</f>
        <v>0</v>
      </c>
      <c r="BG728" s="203">
        <f>IF(O728="zákl. přenesená",K728,0)</f>
        <v>0</v>
      </c>
      <c r="BH728" s="203">
        <f>IF(O728="sníž. přenesená",K728,0)</f>
        <v>0</v>
      </c>
      <c r="BI728" s="203">
        <f>IF(O728="nulová",K728,0)</f>
        <v>0</v>
      </c>
      <c r="BJ728" s="18" t="s">
        <v>83</v>
      </c>
      <c r="BK728" s="203">
        <f>ROUND(P728*H728,2)</f>
        <v>0</v>
      </c>
      <c r="BL728" s="18" t="s">
        <v>329</v>
      </c>
      <c r="BM728" s="202" t="s">
        <v>666</v>
      </c>
    </row>
    <row r="729" spans="1:47" s="2" customFormat="1" ht="11.25">
      <c r="A729" s="35"/>
      <c r="B729" s="36"/>
      <c r="C729" s="37"/>
      <c r="D729" s="204" t="s">
        <v>159</v>
      </c>
      <c r="E729" s="37"/>
      <c r="F729" s="205" t="s">
        <v>665</v>
      </c>
      <c r="G729" s="37"/>
      <c r="H729" s="37"/>
      <c r="I729" s="206"/>
      <c r="J729" s="206"/>
      <c r="K729" s="37"/>
      <c r="L729" s="37"/>
      <c r="M729" s="40"/>
      <c r="N729" s="207"/>
      <c r="O729" s="208"/>
      <c r="P729" s="72"/>
      <c r="Q729" s="72"/>
      <c r="R729" s="72"/>
      <c r="S729" s="72"/>
      <c r="T729" s="72"/>
      <c r="U729" s="72"/>
      <c r="V729" s="72"/>
      <c r="W729" s="72"/>
      <c r="X729" s="73"/>
      <c r="Y729" s="35"/>
      <c r="Z729" s="35"/>
      <c r="AA729" s="35"/>
      <c r="AB729" s="35"/>
      <c r="AC729" s="35"/>
      <c r="AD729" s="35"/>
      <c r="AE729" s="35"/>
      <c r="AT729" s="18" t="s">
        <v>159</v>
      </c>
      <c r="AU729" s="18" t="s">
        <v>85</v>
      </c>
    </row>
    <row r="730" spans="2:51" s="14" customFormat="1" ht="11.25">
      <c r="B730" s="219"/>
      <c r="C730" s="220"/>
      <c r="D730" s="204" t="s">
        <v>160</v>
      </c>
      <c r="E730" s="221" t="s">
        <v>1</v>
      </c>
      <c r="F730" s="222" t="s">
        <v>667</v>
      </c>
      <c r="G730" s="220"/>
      <c r="H730" s="223">
        <v>130.196</v>
      </c>
      <c r="I730" s="224"/>
      <c r="J730" s="224"/>
      <c r="K730" s="220"/>
      <c r="L730" s="220"/>
      <c r="M730" s="225"/>
      <c r="N730" s="226"/>
      <c r="O730" s="227"/>
      <c r="P730" s="227"/>
      <c r="Q730" s="227"/>
      <c r="R730" s="227"/>
      <c r="S730" s="227"/>
      <c r="T730" s="227"/>
      <c r="U730" s="227"/>
      <c r="V730" s="227"/>
      <c r="W730" s="227"/>
      <c r="X730" s="228"/>
      <c r="AT730" s="229" t="s">
        <v>160</v>
      </c>
      <c r="AU730" s="229" t="s">
        <v>85</v>
      </c>
      <c r="AV730" s="14" t="s">
        <v>85</v>
      </c>
      <c r="AW730" s="14" t="s">
        <v>5</v>
      </c>
      <c r="AX730" s="14" t="s">
        <v>75</v>
      </c>
      <c r="AY730" s="229" t="s">
        <v>149</v>
      </c>
    </row>
    <row r="731" spans="2:51" s="15" customFormat="1" ht="11.25">
      <c r="B731" s="230"/>
      <c r="C731" s="231"/>
      <c r="D731" s="204" t="s">
        <v>160</v>
      </c>
      <c r="E731" s="232" t="s">
        <v>1</v>
      </c>
      <c r="F731" s="233" t="s">
        <v>174</v>
      </c>
      <c r="G731" s="231"/>
      <c r="H731" s="234">
        <v>130.196</v>
      </c>
      <c r="I731" s="235"/>
      <c r="J731" s="235"/>
      <c r="K731" s="231"/>
      <c r="L731" s="231"/>
      <c r="M731" s="236"/>
      <c r="N731" s="237"/>
      <c r="O731" s="238"/>
      <c r="P731" s="238"/>
      <c r="Q731" s="238"/>
      <c r="R731" s="238"/>
      <c r="S731" s="238"/>
      <c r="T731" s="238"/>
      <c r="U731" s="238"/>
      <c r="V731" s="238"/>
      <c r="W731" s="238"/>
      <c r="X731" s="239"/>
      <c r="AT731" s="240" t="s">
        <v>160</v>
      </c>
      <c r="AU731" s="240" t="s">
        <v>85</v>
      </c>
      <c r="AV731" s="15" t="s">
        <v>157</v>
      </c>
      <c r="AW731" s="15" t="s">
        <v>5</v>
      </c>
      <c r="AX731" s="15" t="s">
        <v>83</v>
      </c>
      <c r="AY731" s="240" t="s">
        <v>149</v>
      </c>
    </row>
    <row r="732" spans="1:65" s="2" customFormat="1" ht="24.2" customHeight="1">
      <c r="A732" s="35"/>
      <c r="B732" s="36"/>
      <c r="C732" s="190" t="s">
        <v>668</v>
      </c>
      <c r="D732" s="190" t="s">
        <v>152</v>
      </c>
      <c r="E732" s="191" t="s">
        <v>669</v>
      </c>
      <c r="F732" s="192" t="s">
        <v>670</v>
      </c>
      <c r="G732" s="193" t="s">
        <v>155</v>
      </c>
      <c r="H732" s="194">
        <v>118.36</v>
      </c>
      <c r="I732" s="195"/>
      <c r="J732" s="195"/>
      <c r="K732" s="196">
        <f>ROUND(P732*H732,2)</f>
        <v>0</v>
      </c>
      <c r="L732" s="192" t="s">
        <v>156</v>
      </c>
      <c r="M732" s="40"/>
      <c r="N732" s="197" t="s">
        <v>1</v>
      </c>
      <c r="O732" s="198" t="s">
        <v>38</v>
      </c>
      <c r="P732" s="199">
        <f>I732+J732</f>
        <v>0</v>
      </c>
      <c r="Q732" s="199">
        <f>ROUND(I732*H732,2)</f>
        <v>0</v>
      </c>
      <c r="R732" s="199">
        <f>ROUND(J732*H732,2)</f>
        <v>0</v>
      </c>
      <c r="S732" s="72"/>
      <c r="T732" s="200">
        <f>S732*H732</f>
        <v>0</v>
      </c>
      <c r="U732" s="200">
        <v>0</v>
      </c>
      <c r="V732" s="200">
        <f>U732*H732</f>
        <v>0</v>
      </c>
      <c r="W732" s="200">
        <v>0</v>
      </c>
      <c r="X732" s="201">
        <f>W732*H732</f>
        <v>0</v>
      </c>
      <c r="Y732" s="35"/>
      <c r="Z732" s="35"/>
      <c r="AA732" s="35"/>
      <c r="AB732" s="35"/>
      <c r="AC732" s="35"/>
      <c r="AD732" s="35"/>
      <c r="AE732" s="35"/>
      <c r="AR732" s="202" t="s">
        <v>329</v>
      </c>
      <c r="AT732" s="202" t="s">
        <v>152</v>
      </c>
      <c r="AU732" s="202" t="s">
        <v>85</v>
      </c>
      <c r="AY732" s="18" t="s">
        <v>149</v>
      </c>
      <c r="BE732" s="203">
        <f>IF(O732="základní",K732,0)</f>
        <v>0</v>
      </c>
      <c r="BF732" s="203">
        <f>IF(O732="snížená",K732,0)</f>
        <v>0</v>
      </c>
      <c r="BG732" s="203">
        <f>IF(O732="zákl. přenesená",K732,0)</f>
        <v>0</v>
      </c>
      <c r="BH732" s="203">
        <f>IF(O732="sníž. přenesená",K732,0)</f>
        <v>0</v>
      </c>
      <c r="BI732" s="203">
        <f>IF(O732="nulová",K732,0)</f>
        <v>0</v>
      </c>
      <c r="BJ732" s="18" t="s">
        <v>83</v>
      </c>
      <c r="BK732" s="203">
        <f>ROUND(P732*H732,2)</f>
        <v>0</v>
      </c>
      <c r="BL732" s="18" t="s">
        <v>329</v>
      </c>
      <c r="BM732" s="202" t="s">
        <v>671</v>
      </c>
    </row>
    <row r="733" spans="1:47" s="2" customFormat="1" ht="11.25">
      <c r="A733" s="35"/>
      <c r="B733" s="36"/>
      <c r="C733" s="37"/>
      <c r="D733" s="204" t="s">
        <v>159</v>
      </c>
      <c r="E733" s="37"/>
      <c r="F733" s="205" t="s">
        <v>670</v>
      </c>
      <c r="G733" s="37"/>
      <c r="H733" s="37"/>
      <c r="I733" s="206"/>
      <c r="J733" s="206"/>
      <c r="K733" s="37"/>
      <c r="L733" s="37"/>
      <c r="M733" s="40"/>
      <c r="N733" s="207"/>
      <c r="O733" s="208"/>
      <c r="P733" s="72"/>
      <c r="Q733" s="72"/>
      <c r="R733" s="72"/>
      <c r="S733" s="72"/>
      <c r="T733" s="72"/>
      <c r="U733" s="72"/>
      <c r="V733" s="72"/>
      <c r="W733" s="72"/>
      <c r="X733" s="73"/>
      <c r="Y733" s="35"/>
      <c r="Z733" s="35"/>
      <c r="AA733" s="35"/>
      <c r="AB733" s="35"/>
      <c r="AC733" s="35"/>
      <c r="AD733" s="35"/>
      <c r="AE733" s="35"/>
      <c r="AT733" s="18" t="s">
        <v>159</v>
      </c>
      <c r="AU733" s="18" t="s">
        <v>85</v>
      </c>
    </row>
    <row r="734" spans="2:51" s="13" customFormat="1" ht="11.25">
      <c r="B734" s="209"/>
      <c r="C734" s="210"/>
      <c r="D734" s="204" t="s">
        <v>160</v>
      </c>
      <c r="E734" s="211" t="s">
        <v>1</v>
      </c>
      <c r="F734" s="212" t="s">
        <v>416</v>
      </c>
      <c r="G734" s="210"/>
      <c r="H734" s="211" t="s">
        <v>1</v>
      </c>
      <c r="I734" s="213"/>
      <c r="J734" s="213"/>
      <c r="K734" s="210"/>
      <c r="L734" s="210"/>
      <c r="M734" s="214"/>
      <c r="N734" s="215"/>
      <c r="O734" s="216"/>
      <c r="P734" s="216"/>
      <c r="Q734" s="216"/>
      <c r="R734" s="216"/>
      <c r="S734" s="216"/>
      <c r="T734" s="216"/>
      <c r="U734" s="216"/>
      <c r="V734" s="216"/>
      <c r="W734" s="216"/>
      <c r="X734" s="217"/>
      <c r="AT734" s="218" t="s">
        <v>160</v>
      </c>
      <c r="AU734" s="218" t="s">
        <v>85</v>
      </c>
      <c r="AV734" s="13" t="s">
        <v>83</v>
      </c>
      <c r="AW734" s="13" t="s">
        <v>5</v>
      </c>
      <c r="AX734" s="13" t="s">
        <v>75</v>
      </c>
      <c r="AY734" s="218" t="s">
        <v>149</v>
      </c>
    </row>
    <row r="735" spans="2:51" s="14" customFormat="1" ht="11.25">
      <c r="B735" s="219"/>
      <c r="C735" s="220"/>
      <c r="D735" s="204" t="s">
        <v>160</v>
      </c>
      <c r="E735" s="221" t="s">
        <v>1</v>
      </c>
      <c r="F735" s="222" t="s">
        <v>417</v>
      </c>
      <c r="G735" s="220"/>
      <c r="H735" s="223">
        <v>118.36</v>
      </c>
      <c r="I735" s="224"/>
      <c r="J735" s="224"/>
      <c r="K735" s="220"/>
      <c r="L735" s="220"/>
      <c r="M735" s="225"/>
      <c r="N735" s="226"/>
      <c r="O735" s="227"/>
      <c r="P735" s="227"/>
      <c r="Q735" s="227"/>
      <c r="R735" s="227"/>
      <c r="S735" s="227"/>
      <c r="T735" s="227"/>
      <c r="U735" s="227"/>
      <c r="V735" s="227"/>
      <c r="W735" s="227"/>
      <c r="X735" s="228"/>
      <c r="AT735" s="229" t="s">
        <v>160</v>
      </c>
      <c r="AU735" s="229" t="s">
        <v>85</v>
      </c>
      <c r="AV735" s="14" t="s">
        <v>85</v>
      </c>
      <c r="AW735" s="14" t="s">
        <v>5</v>
      </c>
      <c r="AX735" s="14" t="s">
        <v>75</v>
      </c>
      <c r="AY735" s="229" t="s">
        <v>149</v>
      </c>
    </row>
    <row r="736" spans="2:51" s="15" customFormat="1" ht="11.25">
      <c r="B736" s="230"/>
      <c r="C736" s="231"/>
      <c r="D736" s="204" t="s">
        <v>160</v>
      </c>
      <c r="E736" s="232" t="s">
        <v>1</v>
      </c>
      <c r="F736" s="233" t="s">
        <v>174</v>
      </c>
      <c r="G736" s="231"/>
      <c r="H736" s="234">
        <v>118.36</v>
      </c>
      <c r="I736" s="235"/>
      <c r="J736" s="235"/>
      <c r="K736" s="231"/>
      <c r="L736" s="231"/>
      <c r="M736" s="236"/>
      <c r="N736" s="237"/>
      <c r="O736" s="238"/>
      <c r="P736" s="238"/>
      <c r="Q736" s="238"/>
      <c r="R736" s="238"/>
      <c r="S736" s="238"/>
      <c r="T736" s="238"/>
      <c r="U736" s="238"/>
      <c r="V736" s="238"/>
      <c r="W736" s="238"/>
      <c r="X736" s="239"/>
      <c r="AT736" s="240" t="s">
        <v>160</v>
      </c>
      <c r="AU736" s="240" t="s">
        <v>85</v>
      </c>
      <c r="AV736" s="15" t="s">
        <v>157</v>
      </c>
      <c r="AW736" s="15" t="s">
        <v>5</v>
      </c>
      <c r="AX736" s="15" t="s">
        <v>83</v>
      </c>
      <c r="AY736" s="240" t="s">
        <v>149</v>
      </c>
    </row>
    <row r="737" spans="1:65" s="2" customFormat="1" ht="24.2" customHeight="1">
      <c r="A737" s="35"/>
      <c r="B737" s="36"/>
      <c r="C737" s="190" t="s">
        <v>672</v>
      </c>
      <c r="D737" s="190" t="s">
        <v>152</v>
      </c>
      <c r="E737" s="191" t="s">
        <v>673</v>
      </c>
      <c r="F737" s="192" t="s">
        <v>674</v>
      </c>
      <c r="G737" s="193" t="s">
        <v>177</v>
      </c>
      <c r="H737" s="194">
        <v>142.3</v>
      </c>
      <c r="I737" s="195"/>
      <c r="J737" s="195"/>
      <c r="K737" s="196">
        <f>ROUND(P737*H737,2)</f>
        <v>0</v>
      </c>
      <c r="L737" s="192" t="s">
        <v>156</v>
      </c>
      <c r="M737" s="40"/>
      <c r="N737" s="197" t="s">
        <v>1</v>
      </c>
      <c r="O737" s="198" t="s">
        <v>38</v>
      </c>
      <c r="P737" s="199">
        <f>I737+J737</f>
        <v>0</v>
      </c>
      <c r="Q737" s="199">
        <f>ROUND(I737*H737,2)</f>
        <v>0</v>
      </c>
      <c r="R737" s="199">
        <f>ROUND(J737*H737,2)</f>
        <v>0</v>
      </c>
      <c r="S737" s="72"/>
      <c r="T737" s="200">
        <f>S737*H737</f>
        <v>0</v>
      </c>
      <c r="U737" s="200">
        <v>0</v>
      </c>
      <c r="V737" s="200">
        <f>U737*H737</f>
        <v>0</v>
      </c>
      <c r="W737" s="200">
        <v>0</v>
      </c>
      <c r="X737" s="201">
        <f>W737*H737</f>
        <v>0</v>
      </c>
      <c r="Y737" s="35"/>
      <c r="Z737" s="35"/>
      <c r="AA737" s="35"/>
      <c r="AB737" s="35"/>
      <c r="AC737" s="35"/>
      <c r="AD737" s="35"/>
      <c r="AE737" s="35"/>
      <c r="AR737" s="202" t="s">
        <v>329</v>
      </c>
      <c r="AT737" s="202" t="s">
        <v>152</v>
      </c>
      <c r="AU737" s="202" t="s">
        <v>85</v>
      </c>
      <c r="AY737" s="18" t="s">
        <v>149</v>
      </c>
      <c r="BE737" s="203">
        <f>IF(O737="základní",K737,0)</f>
        <v>0</v>
      </c>
      <c r="BF737" s="203">
        <f>IF(O737="snížená",K737,0)</f>
        <v>0</v>
      </c>
      <c r="BG737" s="203">
        <f>IF(O737="zákl. přenesená",K737,0)</f>
        <v>0</v>
      </c>
      <c r="BH737" s="203">
        <f>IF(O737="sníž. přenesená",K737,0)</f>
        <v>0</v>
      </c>
      <c r="BI737" s="203">
        <f>IF(O737="nulová",K737,0)</f>
        <v>0</v>
      </c>
      <c r="BJ737" s="18" t="s">
        <v>83</v>
      </c>
      <c r="BK737" s="203">
        <f>ROUND(P737*H737,2)</f>
        <v>0</v>
      </c>
      <c r="BL737" s="18" t="s">
        <v>329</v>
      </c>
      <c r="BM737" s="202" t="s">
        <v>675</v>
      </c>
    </row>
    <row r="738" spans="1:47" s="2" customFormat="1" ht="11.25">
      <c r="A738" s="35"/>
      <c r="B738" s="36"/>
      <c r="C738" s="37"/>
      <c r="D738" s="204" t="s">
        <v>159</v>
      </c>
      <c r="E738" s="37"/>
      <c r="F738" s="205" t="s">
        <v>674</v>
      </c>
      <c r="G738" s="37"/>
      <c r="H738" s="37"/>
      <c r="I738" s="206"/>
      <c r="J738" s="206"/>
      <c r="K738" s="37"/>
      <c r="L738" s="37"/>
      <c r="M738" s="40"/>
      <c r="N738" s="207"/>
      <c r="O738" s="208"/>
      <c r="P738" s="72"/>
      <c r="Q738" s="72"/>
      <c r="R738" s="72"/>
      <c r="S738" s="72"/>
      <c r="T738" s="72"/>
      <c r="U738" s="72"/>
      <c r="V738" s="72"/>
      <c r="W738" s="72"/>
      <c r="X738" s="73"/>
      <c r="Y738" s="35"/>
      <c r="Z738" s="35"/>
      <c r="AA738" s="35"/>
      <c r="AB738" s="35"/>
      <c r="AC738" s="35"/>
      <c r="AD738" s="35"/>
      <c r="AE738" s="35"/>
      <c r="AT738" s="18" t="s">
        <v>159</v>
      </c>
      <c r="AU738" s="18" t="s">
        <v>85</v>
      </c>
    </row>
    <row r="739" spans="2:51" s="13" customFormat="1" ht="11.25">
      <c r="B739" s="209"/>
      <c r="C739" s="210"/>
      <c r="D739" s="204" t="s">
        <v>160</v>
      </c>
      <c r="E739" s="211" t="s">
        <v>1</v>
      </c>
      <c r="F739" s="212" t="s">
        <v>192</v>
      </c>
      <c r="G739" s="210"/>
      <c r="H739" s="211" t="s">
        <v>1</v>
      </c>
      <c r="I739" s="213"/>
      <c r="J739" s="213"/>
      <c r="K739" s="210"/>
      <c r="L739" s="210"/>
      <c r="M739" s="214"/>
      <c r="N739" s="215"/>
      <c r="O739" s="216"/>
      <c r="P739" s="216"/>
      <c r="Q739" s="216"/>
      <c r="R739" s="216"/>
      <c r="S739" s="216"/>
      <c r="T739" s="216"/>
      <c r="U739" s="216"/>
      <c r="V739" s="216"/>
      <c r="W739" s="216"/>
      <c r="X739" s="217"/>
      <c r="AT739" s="218" t="s">
        <v>160</v>
      </c>
      <c r="AU739" s="218" t="s">
        <v>85</v>
      </c>
      <c r="AV739" s="13" t="s">
        <v>83</v>
      </c>
      <c r="AW739" s="13" t="s">
        <v>5</v>
      </c>
      <c r="AX739" s="13" t="s">
        <v>75</v>
      </c>
      <c r="AY739" s="218" t="s">
        <v>149</v>
      </c>
    </row>
    <row r="740" spans="2:51" s="14" customFormat="1" ht="11.25">
      <c r="B740" s="219"/>
      <c r="C740" s="220"/>
      <c r="D740" s="204" t="s">
        <v>160</v>
      </c>
      <c r="E740" s="221" t="s">
        <v>1</v>
      </c>
      <c r="F740" s="222" t="s">
        <v>188</v>
      </c>
      <c r="G740" s="220"/>
      <c r="H740" s="223">
        <v>5</v>
      </c>
      <c r="I740" s="224"/>
      <c r="J740" s="224"/>
      <c r="K740" s="220"/>
      <c r="L740" s="220"/>
      <c r="M740" s="225"/>
      <c r="N740" s="226"/>
      <c r="O740" s="227"/>
      <c r="P740" s="227"/>
      <c r="Q740" s="227"/>
      <c r="R740" s="227"/>
      <c r="S740" s="227"/>
      <c r="T740" s="227"/>
      <c r="U740" s="227"/>
      <c r="V740" s="227"/>
      <c r="W740" s="227"/>
      <c r="X740" s="228"/>
      <c r="AT740" s="229" t="s">
        <v>160</v>
      </c>
      <c r="AU740" s="229" t="s">
        <v>85</v>
      </c>
      <c r="AV740" s="14" t="s">
        <v>85</v>
      </c>
      <c r="AW740" s="14" t="s">
        <v>5</v>
      </c>
      <c r="AX740" s="14" t="s">
        <v>75</v>
      </c>
      <c r="AY740" s="229" t="s">
        <v>149</v>
      </c>
    </row>
    <row r="741" spans="2:51" s="13" customFormat="1" ht="11.25">
      <c r="B741" s="209"/>
      <c r="C741" s="210"/>
      <c r="D741" s="204" t="s">
        <v>160</v>
      </c>
      <c r="E741" s="211" t="s">
        <v>1</v>
      </c>
      <c r="F741" s="212" t="s">
        <v>196</v>
      </c>
      <c r="G741" s="210"/>
      <c r="H741" s="211" t="s">
        <v>1</v>
      </c>
      <c r="I741" s="213"/>
      <c r="J741" s="213"/>
      <c r="K741" s="210"/>
      <c r="L741" s="210"/>
      <c r="M741" s="214"/>
      <c r="N741" s="215"/>
      <c r="O741" s="216"/>
      <c r="P741" s="216"/>
      <c r="Q741" s="216"/>
      <c r="R741" s="216"/>
      <c r="S741" s="216"/>
      <c r="T741" s="216"/>
      <c r="U741" s="216"/>
      <c r="V741" s="216"/>
      <c r="W741" s="216"/>
      <c r="X741" s="217"/>
      <c r="AT741" s="218" t="s">
        <v>160</v>
      </c>
      <c r="AU741" s="218" t="s">
        <v>85</v>
      </c>
      <c r="AV741" s="13" t="s">
        <v>83</v>
      </c>
      <c r="AW741" s="13" t="s">
        <v>5</v>
      </c>
      <c r="AX741" s="13" t="s">
        <v>75</v>
      </c>
      <c r="AY741" s="218" t="s">
        <v>149</v>
      </c>
    </row>
    <row r="742" spans="2:51" s="14" customFormat="1" ht="11.25">
      <c r="B742" s="219"/>
      <c r="C742" s="220"/>
      <c r="D742" s="204" t="s">
        <v>160</v>
      </c>
      <c r="E742" s="221" t="s">
        <v>1</v>
      </c>
      <c r="F742" s="222" t="s">
        <v>188</v>
      </c>
      <c r="G742" s="220"/>
      <c r="H742" s="223">
        <v>5</v>
      </c>
      <c r="I742" s="224"/>
      <c r="J742" s="224"/>
      <c r="K742" s="220"/>
      <c r="L742" s="220"/>
      <c r="M742" s="225"/>
      <c r="N742" s="226"/>
      <c r="O742" s="227"/>
      <c r="P742" s="227"/>
      <c r="Q742" s="227"/>
      <c r="R742" s="227"/>
      <c r="S742" s="227"/>
      <c r="T742" s="227"/>
      <c r="U742" s="227"/>
      <c r="V742" s="227"/>
      <c r="W742" s="227"/>
      <c r="X742" s="228"/>
      <c r="AT742" s="229" t="s">
        <v>160</v>
      </c>
      <c r="AU742" s="229" t="s">
        <v>85</v>
      </c>
      <c r="AV742" s="14" t="s">
        <v>85</v>
      </c>
      <c r="AW742" s="14" t="s">
        <v>5</v>
      </c>
      <c r="AX742" s="14" t="s">
        <v>75</v>
      </c>
      <c r="AY742" s="229" t="s">
        <v>149</v>
      </c>
    </row>
    <row r="743" spans="2:51" s="13" customFormat="1" ht="11.25">
      <c r="B743" s="209"/>
      <c r="C743" s="210"/>
      <c r="D743" s="204" t="s">
        <v>160</v>
      </c>
      <c r="E743" s="211" t="s">
        <v>1</v>
      </c>
      <c r="F743" s="212" t="s">
        <v>198</v>
      </c>
      <c r="G743" s="210"/>
      <c r="H743" s="211" t="s">
        <v>1</v>
      </c>
      <c r="I743" s="213"/>
      <c r="J743" s="213"/>
      <c r="K743" s="210"/>
      <c r="L743" s="210"/>
      <c r="M743" s="214"/>
      <c r="N743" s="215"/>
      <c r="O743" s="216"/>
      <c r="P743" s="216"/>
      <c r="Q743" s="216"/>
      <c r="R743" s="216"/>
      <c r="S743" s="216"/>
      <c r="T743" s="216"/>
      <c r="U743" s="216"/>
      <c r="V743" s="216"/>
      <c r="W743" s="216"/>
      <c r="X743" s="217"/>
      <c r="AT743" s="218" t="s">
        <v>160</v>
      </c>
      <c r="AU743" s="218" t="s">
        <v>85</v>
      </c>
      <c r="AV743" s="13" t="s">
        <v>83</v>
      </c>
      <c r="AW743" s="13" t="s">
        <v>5</v>
      </c>
      <c r="AX743" s="13" t="s">
        <v>75</v>
      </c>
      <c r="AY743" s="218" t="s">
        <v>149</v>
      </c>
    </row>
    <row r="744" spans="2:51" s="14" customFormat="1" ht="11.25">
      <c r="B744" s="219"/>
      <c r="C744" s="220"/>
      <c r="D744" s="204" t="s">
        <v>160</v>
      </c>
      <c r="E744" s="221" t="s">
        <v>1</v>
      </c>
      <c r="F744" s="222" t="s">
        <v>157</v>
      </c>
      <c r="G744" s="220"/>
      <c r="H744" s="223">
        <v>4</v>
      </c>
      <c r="I744" s="224"/>
      <c r="J744" s="224"/>
      <c r="K744" s="220"/>
      <c r="L744" s="220"/>
      <c r="M744" s="225"/>
      <c r="N744" s="226"/>
      <c r="O744" s="227"/>
      <c r="P744" s="227"/>
      <c r="Q744" s="227"/>
      <c r="R744" s="227"/>
      <c r="S744" s="227"/>
      <c r="T744" s="227"/>
      <c r="U744" s="227"/>
      <c r="V744" s="227"/>
      <c r="W744" s="227"/>
      <c r="X744" s="228"/>
      <c r="AT744" s="229" t="s">
        <v>160</v>
      </c>
      <c r="AU744" s="229" t="s">
        <v>85</v>
      </c>
      <c r="AV744" s="14" t="s">
        <v>85</v>
      </c>
      <c r="AW744" s="14" t="s">
        <v>5</v>
      </c>
      <c r="AX744" s="14" t="s">
        <v>75</v>
      </c>
      <c r="AY744" s="229" t="s">
        <v>149</v>
      </c>
    </row>
    <row r="745" spans="2:51" s="13" customFormat="1" ht="11.25">
      <c r="B745" s="209"/>
      <c r="C745" s="210"/>
      <c r="D745" s="204" t="s">
        <v>160</v>
      </c>
      <c r="E745" s="211" t="s">
        <v>1</v>
      </c>
      <c r="F745" s="212" t="s">
        <v>200</v>
      </c>
      <c r="G745" s="210"/>
      <c r="H745" s="211" t="s">
        <v>1</v>
      </c>
      <c r="I745" s="213"/>
      <c r="J745" s="213"/>
      <c r="K745" s="210"/>
      <c r="L745" s="210"/>
      <c r="M745" s="214"/>
      <c r="N745" s="215"/>
      <c r="O745" s="216"/>
      <c r="P745" s="216"/>
      <c r="Q745" s="216"/>
      <c r="R745" s="216"/>
      <c r="S745" s="216"/>
      <c r="T745" s="216"/>
      <c r="U745" s="216"/>
      <c r="V745" s="216"/>
      <c r="W745" s="216"/>
      <c r="X745" s="217"/>
      <c r="AT745" s="218" t="s">
        <v>160</v>
      </c>
      <c r="AU745" s="218" t="s">
        <v>85</v>
      </c>
      <c r="AV745" s="13" t="s">
        <v>83</v>
      </c>
      <c r="AW745" s="13" t="s">
        <v>5</v>
      </c>
      <c r="AX745" s="13" t="s">
        <v>75</v>
      </c>
      <c r="AY745" s="218" t="s">
        <v>149</v>
      </c>
    </row>
    <row r="746" spans="2:51" s="14" customFormat="1" ht="11.25">
      <c r="B746" s="219"/>
      <c r="C746" s="220"/>
      <c r="D746" s="204" t="s">
        <v>160</v>
      </c>
      <c r="E746" s="221" t="s">
        <v>1</v>
      </c>
      <c r="F746" s="222" t="s">
        <v>333</v>
      </c>
      <c r="G746" s="220"/>
      <c r="H746" s="223">
        <v>17</v>
      </c>
      <c r="I746" s="224"/>
      <c r="J746" s="224"/>
      <c r="K746" s="220"/>
      <c r="L746" s="220"/>
      <c r="M746" s="225"/>
      <c r="N746" s="226"/>
      <c r="O746" s="227"/>
      <c r="P746" s="227"/>
      <c r="Q746" s="227"/>
      <c r="R746" s="227"/>
      <c r="S746" s="227"/>
      <c r="T746" s="227"/>
      <c r="U746" s="227"/>
      <c r="V746" s="227"/>
      <c r="W746" s="227"/>
      <c r="X746" s="228"/>
      <c r="AT746" s="229" t="s">
        <v>160</v>
      </c>
      <c r="AU746" s="229" t="s">
        <v>85</v>
      </c>
      <c r="AV746" s="14" t="s">
        <v>85</v>
      </c>
      <c r="AW746" s="14" t="s">
        <v>5</v>
      </c>
      <c r="AX746" s="14" t="s">
        <v>75</v>
      </c>
      <c r="AY746" s="229" t="s">
        <v>149</v>
      </c>
    </row>
    <row r="747" spans="2:51" s="13" customFormat="1" ht="11.25">
      <c r="B747" s="209"/>
      <c r="C747" s="210"/>
      <c r="D747" s="204" t="s">
        <v>160</v>
      </c>
      <c r="E747" s="211" t="s">
        <v>1</v>
      </c>
      <c r="F747" s="212" t="s">
        <v>202</v>
      </c>
      <c r="G747" s="210"/>
      <c r="H747" s="211" t="s">
        <v>1</v>
      </c>
      <c r="I747" s="213"/>
      <c r="J747" s="213"/>
      <c r="K747" s="210"/>
      <c r="L747" s="210"/>
      <c r="M747" s="214"/>
      <c r="N747" s="215"/>
      <c r="O747" s="216"/>
      <c r="P747" s="216"/>
      <c r="Q747" s="216"/>
      <c r="R747" s="216"/>
      <c r="S747" s="216"/>
      <c r="T747" s="216"/>
      <c r="U747" s="216"/>
      <c r="V747" s="216"/>
      <c r="W747" s="216"/>
      <c r="X747" s="217"/>
      <c r="AT747" s="218" t="s">
        <v>160</v>
      </c>
      <c r="AU747" s="218" t="s">
        <v>85</v>
      </c>
      <c r="AV747" s="13" t="s">
        <v>83</v>
      </c>
      <c r="AW747" s="13" t="s">
        <v>5</v>
      </c>
      <c r="AX747" s="13" t="s">
        <v>75</v>
      </c>
      <c r="AY747" s="218" t="s">
        <v>149</v>
      </c>
    </row>
    <row r="748" spans="2:51" s="14" customFormat="1" ht="11.25">
      <c r="B748" s="219"/>
      <c r="C748" s="220"/>
      <c r="D748" s="204" t="s">
        <v>160</v>
      </c>
      <c r="E748" s="221" t="s">
        <v>1</v>
      </c>
      <c r="F748" s="222" t="s">
        <v>183</v>
      </c>
      <c r="G748" s="220"/>
      <c r="H748" s="223">
        <v>6</v>
      </c>
      <c r="I748" s="224"/>
      <c r="J748" s="224"/>
      <c r="K748" s="220"/>
      <c r="L748" s="220"/>
      <c r="M748" s="225"/>
      <c r="N748" s="226"/>
      <c r="O748" s="227"/>
      <c r="P748" s="227"/>
      <c r="Q748" s="227"/>
      <c r="R748" s="227"/>
      <c r="S748" s="227"/>
      <c r="T748" s="227"/>
      <c r="U748" s="227"/>
      <c r="V748" s="227"/>
      <c r="W748" s="227"/>
      <c r="X748" s="228"/>
      <c r="AT748" s="229" t="s">
        <v>160</v>
      </c>
      <c r="AU748" s="229" t="s">
        <v>85</v>
      </c>
      <c r="AV748" s="14" t="s">
        <v>85</v>
      </c>
      <c r="AW748" s="14" t="s">
        <v>5</v>
      </c>
      <c r="AX748" s="14" t="s">
        <v>75</v>
      </c>
      <c r="AY748" s="229" t="s">
        <v>149</v>
      </c>
    </row>
    <row r="749" spans="2:51" s="13" customFormat="1" ht="11.25">
      <c r="B749" s="209"/>
      <c r="C749" s="210"/>
      <c r="D749" s="204" t="s">
        <v>160</v>
      </c>
      <c r="E749" s="211" t="s">
        <v>1</v>
      </c>
      <c r="F749" s="212" t="s">
        <v>204</v>
      </c>
      <c r="G749" s="210"/>
      <c r="H749" s="211" t="s">
        <v>1</v>
      </c>
      <c r="I749" s="213"/>
      <c r="J749" s="213"/>
      <c r="K749" s="210"/>
      <c r="L749" s="210"/>
      <c r="M749" s="214"/>
      <c r="N749" s="215"/>
      <c r="O749" s="216"/>
      <c r="P749" s="216"/>
      <c r="Q749" s="216"/>
      <c r="R749" s="216"/>
      <c r="S749" s="216"/>
      <c r="T749" s="216"/>
      <c r="U749" s="216"/>
      <c r="V749" s="216"/>
      <c r="W749" s="216"/>
      <c r="X749" s="217"/>
      <c r="AT749" s="218" t="s">
        <v>160</v>
      </c>
      <c r="AU749" s="218" t="s">
        <v>85</v>
      </c>
      <c r="AV749" s="13" t="s">
        <v>83</v>
      </c>
      <c r="AW749" s="13" t="s">
        <v>5</v>
      </c>
      <c r="AX749" s="13" t="s">
        <v>75</v>
      </c>
      <c r="AY749" s="218" t="s">
        <v>149</v>
      </c>
    </row>
    <row r="750" spans="2:51" s="14" customFormat="1" ht="11.25">
      <c r="B750" s="219"/>
      <c r="C750" s="220"/>
      <c r="D750" s="204" t="s">
        <v>160</v>
      </c>
      <c r="E750" s="221" t="s">
        <v>1</v>
      </c>
      <c r="F750" s="222" t="s">
        <v>297</v>
      </c>
      <c r="G750" s="220"/>
      <c r="H750" s="223">
        <v>12</v>
      </c>
      <c r="I750" s="224"/>
      <c r="J750" s="224"/>
      <c r="K750" s="220"/>
      <c r="L750" s="220"/>
      <c r="M750" s="225"/>
      <c r="N750" s="226"/>
      <c r="O750" s="227"/>
      <c r="P750" s="227"/>
      <c r="Q750" s="227"/>
      <c r="R750" s="227"/>
      <c r="S750" s="227"/>
      <c r="T750" s="227"/>
      <c r="U750" s="227"/>
      <c r="V750" s="227"/>
      <c r="W750" s="227"/>
      <c r="X750" s="228"/>
      <c r="AT750" s="229" t="s">
        <v>160</v>
      </c>
      <c r="AU750" s="229" t="s">
        <v>85</v>
      </c>
      <c r="AV750" s="14" t="s">
        <v>85</v>
      </c>
      <c r="AW750" s="14" t="s">
        <v>5</v>
      </c>
      <c r="AX750" s="14" t="s">
        <v>75</v>
      </c>
      <c r="AY750" s="229" t="s">
        <v>149</v>
      </c>
    </row>
    <row r="751" spans="2:51" s="13" customFormat="1" ht="11.25">
      <c r="B751" s="209"/>
      <c r="C751" s="210"/>
      <c r="D751" s="204" t="s">
        <v>160</v>
      </c>
      <c r="E751" s="211" t="s">
        <v>1</v>
      </c>
      <c r="F751" s="212" t="s">
        <v>267</v>
      </c>
      <c r="G751" s="210"/>
      <c r="H751" s="211" t="s">
        <v>1</v>
      </c>
      <c r="I751" s="213"/>
      <c r="J751" s="213"/>
      <c r="K751" s="210"/>
      <c r="L751" s="210"/>
      <c r="M751" s="214"/>
      <c r="N751" s="215"/>
      <c r="O751" s="216"/>
      <c r="P751" s="216"/>
      <c r="Q751" s="216"/>
      <c r="R751" s="216"/>
      <c r="S751" s="216"/>
      <c r="T751" s="216"/>
      <c r="U751" s="216"/>
      <c r="V751" s="216"/>
      <c r="W751" s="216"/>
      <c r="X751" s="217"/>
      <c r="AT751" s="218" t="s">
        <v>160</v>
      </c>
      <c r="AU751" s="218" t="s">
        <v>85</v>
      </c>
      <c r="AV751" s="13" t="s">
        <v>83</v>
      </c>
      <c r="AW751" s="13" t="s">
        <v>5</v>
      </c>
      <c r="AX751" s="13" t="s">
        <v>75</v>
      </c>
      <c r="AY751" s="218" t="s">
        <v>149</v>
      </c>
    </row>
    <row r="752" spans="2:51" s="14" customFormat="1" ht="11.25">
      <c r="B752" s="219"/>
      <c r="C752" s="220"/>
      <c r="D752" s="204" t="s">
        <v>160</v>
      </c>
      <c r="E752" s="221" t="s">
        <v>1</v>
      </c>
      <c r="F752" s="222" t="s">
        <v>157</v>
      </c>
      <c r="G752" s="220"/>
      <c r="H752" s="223">
        <v>4</v>
      </c>
      <c r="I752" s="224"/>
      <c r="J752" s="224"/>
      <c r="K752" s="220"/>
      <c r="L752" s="220"/>
      <c r="M752" s="225"/>
      <c r="N752" s="226"/>
      <c r="O752" s="227"/>
      <c r="P752" s="227"/>
      <c r="Q752" s="227"/>
      <c r="R752" s="227"/>
      <c r="S752" s="227"/>
      <c r="T752" s="227"/>
      <c r="U752" s="227"/>
      <c r="V752" s="227"/>
      <c r="W752" s="227"/>
      <c r="X752" s="228"/>
      <c r="AT752" s="229" t="s">
        <v>160</v>
      </c>
      <c r="AU752" s="229" t="s">
        <v>85</v>
      </c>
      <c r="AV752" s="14" t="s">
        <v>85</v>
      </c>
      <c r="AW752" s="14" t="s">
        <v>5</v>
      </c>
      <c r="AX752" s="14" t="s">
        <v>75</v>
      </c>
      <c r="AY752" s="229" t="s">
        <v>149</v>
      </c>
    </row>
    <row r="753" spans="2:51" s="13" customFormat="1" ht="11.25">
      <c r="B753" s="209"/>
      <c r="C753" s="210"/>
      <c r="D753" s="204" t="s">
        <v>160</v>
      </c>
      <c r="E753" s="211" t="s">
        <v>1</v>
      </c>
      <c r="F753" s="212" t="s">
        <v>269</v>
      </c>
      <c r="G753" s="210"/>
      <c r="H753" s="211" t="s">
        <v>1</v>
      </c>
      <c r="I753" s="213"/>
      <c r="J753" s="213"/>
      <c r="K753" s="210"/>
      <c r="L753" s="210"/>
      <c r="M753" s="214"/>
      <c r="N753" s="215"/>
      <c r="O753" s="216"/>
      <c r="P753" s="216"/>
      <c r="Q753" s="216"/>
      <c r="R753" s="216"/>
      <c r="S753" s="216"/>
      <c r="T753" s="216"/>
      <c r="U753" s="216"/>
      <c r="V753" s="216"/>
      <c r="W753" s="216"/>
      <c r="X753" s="217"/>
      <c r="AT753" s="218" t="s">
        <v>160</v>
      </c>
      <c r="AU753" s="218" t="s">
        <v>85</v>
      </c>
      <c r="AV753" s="13" t="s">
        <v>83</v>
      </c>
      <c r="AW753" s="13" t="s">
        <v>5</v>
      </c>
      <c r="AX753" s="13" t="s">
        <v>75</v>
      </c>
      <c r="AY753" s="218" t="s">
        <v>149</v>
      </c>
    </row>
    <row r="754" spans="2:51" s="14" customFormat="1" ht="11.25">
      <c r="B754" s="219"/>
      <c r="C754" s="220"/>
      <c r="D754" s="204" t="s">
        <v>160</v>
      </c>
      <c r="E754" s="221" t="s">
        <v>1</v>
      </c>
      <c r="F754" s="222" t="s">
        <v>676</v>
      </c>
      <c r="G754" s="220"/>
      <c r="H754" s="223">
        <v>9</v>
      </c>
      <c r="I754" s="224"/>
      <c r="J754" s="224"/>
      <c r="K754" s="220"/>
      <c r="L754" s="220"/>
      <c r="M754" s="225"/>
      <c r="N754" s="226"/>
      <c r="O754" s="227"/>
      <c r="P754" s="227"/>
      <c r="Q754" s="227"/>
      <c r="R754" s="227"/>
      <c r="S754" s="227"/>
      <c r="T754" s="227"/>
      <c r="U754" s="227"/>
      <c r="V754" s="227"/>
      <c r="W754" s="227"/>
      <c r="X754" s="228"/>
      <c r="AT754" s="229" t="s">
        <v>160</v>
      </c>
      <c r="AU754" s="229" t="s">
        <v>85</v>
      </c>
      <c r="AV754" s="14" t="s">
        <v>85</v>
      </c>
      <c r="AW754" s="14" t="s">
        <v>5</v>
      </c>
      <c r="AX754" s="14" t="s">
        <v>75</v>
      </c>
      <c r="AY754" s="229" t="s">
        <v>149</v>
      </c>
    </row>
    <row r="755" spans="2:51" s="13" customFormat="1" ht="11.25">
      <c r="B755" s="209"/>
      <c r="C755" s="210"/>
      <c r="D755" s="204" t="s">
        <v>160</v>
      </c>
      <c r="E755" s="211" t="s">
        <v>1</v>
      </c>
      <c r="F755" s="212" t="s">
        <v>210</v>
      </c>
      <c r="G755" s="210"/>
      <c r="H755" s="211" t="s">
        <v>1</v>
      </c>
      <c r="I755" s="213"/>
      <c r="J755" s="213"/>
      <c r="K755" s="210"/>
      <c r="L755" s="210"/>
      <c r="M755" s="214"/>
      <c r="N755" s="215"/>
      <c r="O755" s="216"/>
      <c r="P755" s="216"/>
      <c r="Q755" s="216"/>
      <c r="R755" s="216"/>
      <c r="S755" s="216"/>
      <c r="T755" s="216"/>
      <c r="U755" s="216"/>
      <c r="V755" s="216"/>
      <c r="W755" s="216"/>
      <c r="X755" s="217"/>
      <c r="AT755" s="218" t="s">
        <v>160</v>
      </c>
      <c r="AU755" s="218" t="s">
        <v>85</v>
      </c>
      <c r="AV755" s="13" t="s">
        <v>83</v>
      </c>
      <c r="AW755" s="13" t="s">
        <v>5</v>
      </c>
      <c r="AX755" s="13" t="s">
        <v>75</v>
      </c>
      <c r="AY755" s="218" t="s">
        <v>149</v>
      </c>
    </row>
    <row r="756" spans="2:51" s="14" customFormat="1" ht="11.25">
      <c r="B756" s="219"/>
      <c r="C756" s="220"/>
      <c r="D756" s="204" t="s">
        <v>160</v>
      </c>
      <c r="E756" s="221" t="s">
        <v>1</v>
      </c>
      <c r="F756" s="222" t="s">
        <v>236</v>
      </c>
      <c r="G756" s="220"/>
      <c r="H756" s="223">
        <v>7</v>
      </c>
      <c r="I756" s="224"/>
      <c r="J756" s="224"/>
      <c r="K756" s="220"/>
      <c r="L756" s="220"/>
      <c r="M756" s="225"/>
      <c r="N756" s="226"/>
      <c r="O756" s="227"/>
      <c r="P756" s="227"/>
      <c r="Q756" s="227"/>
      <c r="R756" s="227"/>
      <c r="S756" s="227"/>
      <c r="T756" s="227"/>
      <c r="U756" s="227"/>
      <c r="V756" s="227"/>
      <c r="W756" s="227"/>
      <c r="X756" s="228"/>
      <c r="AT756" s="229" t="s">
        <v>160</v>
      </c>
      <c r="AU756" s="229" t="s">
        <v>85</v>
      </c>
      <c r="AV756" s="14" t="s">
        <v>85</v>
      </c>
      <c r="AW756" s="14" t="s">
        <v>5</v>
      </c>
      <c r="AX756" s="14" t="s">
        <v>75</v>
      </c>
      <c r="AY756" s="229" t="s">
        <v>149</v>
      </c>
    </row>
    <row r="757" spans="2:51" s="13" customFormat="1" ht="11.25">
      <c r="B757" s="209"/>
      <c r="C757" s="210"/>
      <c r="D757" s="204" t="s">
        <v>160</v>
      </c>
      <c r="E757" s="211" t="s">
        <v>1</v>
      </c>
      <c r="F757" s="212" t="s">
        <v>212</v>
      </c>
      <c r="G757" s="210"/>
      <c r="H757" s="211" t="s">
        <v>1</v>
      </c>
      <c r="I757" s="213"/>
      <c r="J757" s="213"/>
      <c r="K757" s="210"/>
      <c r="L757" s="210"/>
      <c r="M757" s="214"/>
      <c r="N757" s="215"/>
      <c r="O757" s="216"/>
      <c r="P757" s="216"/>
      <c r="Q757" s="216"/>
      <c r="R757" s="216"/>
      <c r="S757" s="216"/>
      <c r="T757" s="216"/>
      <c r="U757" s="216"/>
      <c r="V757" s="216"/>
      <c r="W757" s="216"/>
      <c r="X757" s="217"/>
      <c r="AT757" s="218" t="s">
        <v>160</v>
      </c>
      <c r="AU757" s="218" t="s">
        <v>85</v>
      </c>
      <c r="AV757" s="13" t="s">
        <v>83</v>
      </c>
      <c r="AW757" s="13" t="s">
        <v>5</v>
      </c>
      <c r="AX757" s="13" t="s">
        <v>75</v>
      </c>
      <c r="AY757" s="218" t="s">
        <v>149</v>
      </c>
    </row>
    <row r="758" spans="2:51" s="14" customFormat="1" ht="11.25">
      <c r="B758" s="219"/>
      <c r="C758" s="220"/>
      <c r="D758" s="204" t="s">
        <v>160</v>
      </c>
      <c r="E758" s="221" t="s">
        <v>1</v>
      </c>
      <c r="F758" s="222" t="s">
        <v>188</v>
      </c>
      <c r="G758" s="220"/>
      <c r="H758" s="223">
        <v>5</v>
      </c>
      <c r="I758" s="224"/>
      <c r="J758" s="224"/>
      <c r="K758" s="220"/>
      <c r="L758" s="220"/>
      <c r="M758" s="225"/>
      <c r="N758" s="226"/>
      <c r="O758" s="227"/>
      <c r="P758" s="227"/>
      <c r="Q758" s="227"/>
      <c r="R758" s="227"/>
      <c r="S758" s="227"/>
      <c r="T758" s="227"/>
      <c r="U758" s="227"/>
      <c r="V758" s="227"/>
      <c r="W758" s="227"/>
      <c r="X758" s="228"/>
      <c r="AT758" s="229" t="s">
        <v>160</v>
      </c>
      <c r="AU758" s="229" t="s">
        <v>85</v>
      </c>
      <c r="AV758" s="14" t="s">
        <v>85</v>
      </c>
      <c r="AW758" s="14" t="s">
        <v>5</v>
      </c>
      <c r="AX758" s="14" t="s">
        <v>75</v>
      </c>
      <c r="AY758" s="229" t="s">
        <v>149</v>
      </c>
    </row>
    <row r="759" spans="2:51" s="13" customFormat="1" ht="11.25">
      <c r="B759" s="209"/>
      <c r="C759" s="210"/>
      <c r="D759" s="204" t="s">
        <v>160</v>
      </c>
      <c r="E759" s="211" t="s">
        <v>1</v>
      </c>
      <c r="F759" s="212" t="s">
        <v>214</v>
      </c>
      <c r="G759" s="210"/>
      <c r="H759" s="211" t="s">
        <v>1</v>
      </c>
      <c r="I759" s="213"/>
      <c r="J759" s="213"/>
      <c r="K759" s="210"/>
      <c r="L759" s="210"/>
      <c r="M759" s="214"/>
      <c r="N759" s="215"/>
      <c r="O759" s="216"/>
      <c r="P759" s="216"/>
      <c r="Q759" s="216"/>
      <c r="R759" s="216"/>
      <c r="S759" s="216"/>
      <c r="T759" s="216"/>
      <c r="U759" s="216"/>
      <c r="V759" s="216"/>
      <c r="W759" s="216"/>
      <c r="X759" s="217"/>
      <c r="AT759" s="218" t="s">
        <v>160</v>
      </c>
      <c r="AU759" s="218" t="s">
        <v>85</v>
      </c>
      <c r="AV759" s="13" t="s">
        <v>83</v>
      </c>
      <c r="AW759" s="13" t="s">
        <v>5</v>
      </c>
      <c r="AX759" s="13" t="s">
        <v>75</v>
      </c>
      <c r="AY759" s="218" t="s">
        <v>149</v>
      </c>
    </row>
    <row r="760" spans="2:51" s="14" customFormat="1" ht="11.25">
      <c r="B760" s="219"/>
      <c r="C760" s="220"/>
      <c r="D760" s="204" t="s">
        <v>160</v>
      </c>
      <c r="E760" s="221" t="s">
        <v>1</v>
      </c>
      <c r="F760" s="222" t="s">
        <v>179</v>
      </c>
      <c r="G760" s="220"/>
      <c r="H760" s="223">
        <v>9</v>
      </c>
      <c r="I760" s="224"/>
      <c r="J760" s="224"/>
      <c r="K760" s="220"/>
      <c r="L760" s="220"/>
      <c r="M760" s="225"/>
      <c r="N760" s="226"/>
      <c r="O760" s="227"/>
      <c r="P760" s="227"/>
      <c r="Q760" s="227"/>
      <c r="R760" s="227"/>
      <c r="S760" s="227"/>
      <c r="T760" s="227"/>
      <c r="U760" s="227"/>
      <c r="V760" s="227"/>
      <c r="W760" s="227"/>
      <c r="X760" s="228"/>
      <c r="AT760" s="229" t="s">
        <v>160</v>
      </c>
      <c r="AU760" s="229" t="s">
        <v>85</v>
      </c>
      <c r="AV760" s="14" t="s">
        <v>85</v>
      </c>
      <c r="AW760" s="14" t="s">
        <v>5</v>
      </c>
      <c r="AX760" s="14" t="s">
        <v>75</v>
      </c>
      <c r="AY760" s="229" t="s">
        <v>149</v>
      </c>
    </row>
    <row r="761" spans="2:51" s="13" customFormat="1" ht="11.25">
      <c r="B761" s="209"/>
      <c r="C761" s="210"/>
      <c r="D761" s="204" t="s">
        <v>160</v>
      </c>
      <c r="E761" s="211" t="s">
        <v>1</v>
      </c>
      <c r="F761" s="212" t="s">
        <v>216</v>
      </c>
      <c r="G761" s="210"/>
      <c r="H761" s="211" t="s">
        <v>1</v>
      </c>
      <c r="I761" s="213"/>
      <c r="J761" s="213"/>
      <c r="K761" s="210"/>
      <c r="L761" s="210"/>
      <c r="M761" s="214"/>
      <c r="N761" s="215"/>
      <c r="O761" s="216"/>
      <c r="P761" s="216"/>
      <c r="Q761" s="216"/>
      <c r="R761" s="216"/>
      <c r="S761" s="216"/>
      <c r="T761" s="216"/>
      <c r="U761" s="216"/>
      <c r="V761" s="216"/>
      <c r="W761" s="216"/>
      <c r="X761" s="217"/>
      <c r="AT761" s="218" t="s">
        <v>160</v>
      </c>
      <c r="AU761" s="218" t="s">
        <v>85</v>
      </c>
      <c r="AV761" s="13" t="s">
        <v>83</v>
      </c>
      <c r="AW761" s="13" t="s">
        <v>5</v>
      </c>
      <c r="AX761" s="13" t="s">
        <v>75</v>
      </c>
      <c r="AY761" s="218" t="s">
        <v>149</v>
      </c>
    </row>
    <row r="762" spans="2:51" s="14" customFormat="1" ht="11.25">
      <c r="B762" s="219"/>
      <c r="C762" s="220"/>
      <c r="D762" s="204" t="s">
        <v>160</v>
      </c>
      <c r="E762" s="221" t="s">
        <v>1</v>
      </c>
      <c r="F762" s="222" t="s">
        <v>188</v>
      </c>
      <c r="G762" s="220"/>
      <c r="H762" s="223">
        <v>5</v>
      </c>
      <c r="I762" s="224"/>
      <c r="J762" s="224"/>
      <c r="K762" s="220"/>
      <c r="L762" s="220"/>
      <c r="M762" s="225"/>
      <c r="N762" s="226"/>
      <c r="O762" s="227"/>
      <c r="P762" s="227"/>
      <c r="Q762" s="227"/>
      <c r="R762" s="227"/>
      <c r="S762" s="227"/>
      <c r="T762" s="227"/>
      <c r="U762" s="227"/>
      <c r="V762" s="227"/>
      <c r="W762" s="227"/>
      <c r="X762" s="228"/>
      <c r="AT762" s="229" t="s">
        <v>160</v>
      </c>
      <c r="AU762" s="229" t="s">
        <v>85</v>
      </c>
      <c r="AV762" s="14" t="s">
        <v>85</v>
      </c>
      <c r="AW762" s="14" t="s">
        <v>5</v>
      </c>
      <c r="AX762" s="14" t="s">
        <v>75</v>
      </c>
      <c r="AY762" s="229" t="s">
        <v>149</v>
      </c>
    </row>
    <row r="763" spans="2:51" s="13" customFormat="1" ht="11.25">
      <c r="B763" s="209"/>
      <c r="C763" s="210"/>
      <c r="D763" s="204" t="s">
        <v>160</v>
      </c>
      <c r="E763" s="211" t="s">
        <v>1</v>
      </c>
      <c r="F763" s="212" t="s">
        <v>218</v>
      </c>
      <c r="G763" s="210"/>
      <c r="H763" s="211" t="s">
        <v>1</v>
      </c>
      <c r="I763" s="213"/>
      <c r="J763" s="213"/>
      <c r="K763" s="210"/>
      <c r="L763" s="210"/>
      <c r="M763" s="214"/>
      <c r="N763" s="215"/>
      <c r="O763" s="216"/>
      <c r="P763" s="216"/>
      <c r="Q763" s="216"/>
      <c r="R763" s="216"/>
      <c r="S763" s="216"/>
      <c r="T763" s="216"/>
      <c r="U763" s="216"/>
      <c r="V763" s="216"/>
      <c r="W763" s="216"/>
      <c r="X763" s="217"/>
      <c r="AT763" s="218" t="s">
        <v>160</v>
      </c>
      <c r="AU763" s="218" t="s">
        <v>85</v>
      </c>
      <c r="AV763" s="13" t="s">
        <v>83</v>
      </c>
      <c r="AW763" s="13" t="s">
        <v>5</v>
      </c>
      <c r="AX763" s="13" t="s">
        <v>75</v>
      </c>
      <c r="AY763" s="218" t="s">
        <v>149</v>
      </c>
    </row>
    <row r="764" spans="2:51" s="14" customFormat="1" ht="11.25">
      <c r="B764" s="219"/>
      <c r="C764" s="220"/>
      <c r="D764" s="204" t="s">
        <v>160</v>
      </c>
      <c r="E764" s="221" t="s">
        <v>1</v>
      </c>
      <c r="F764" s="222" t="s">
        <v>188</v>
      </c>
      <c r="G764" s="220"/>
      <c r="H764" s="223">
        <v>5</v>
      </c>
      <c r="I764" s="224"/>
      <c r="J764" s="224"/>
      <c r="K764" s="220"/>
      <c r="L764" s="220"/>
      <c r="M764" s="225"/>
      <c r="N764" s="226"/>
      <c r="O764" s="227"/>
      <c r="P764" s="227"/>
      <c r="Q764" s="227"/>
      <c r="R764" s="227"/>
      <c r="S764" s="227"/>
      <c r="T764" s="227"/>
      <c r="U764" s="227"/>
      <c r="V764" s="227"/>
      <c r="W764" s="227"/>
      <c r="X764" s="228"/>
      <c r="AT764" s="229" t="s">
        <v>160</v>
      </c>
      <c r="AU764" s="229" t="s">
        <v>85</v>
      </c>
      <c r="AV764" s="14" t="s">
        <v>85</v>
      </c>
      <c r="AW764" s="14" t="s">
        <v>5</v>
      </c>
      <c r="AX764" s="14" t="s">
        <v>75</v>
      </c>
      <c r="AY764" s="229" t="s">
        <v>149</v>
      </c>
    </row>
    <row r="765" spans="2:51" s="13" customFormat="1" ht="11.25">
      <c r="B765" s="209"/>
      <c r="C765" s="210"/>
      <c r="D765" s="204" t="s">
        <v>160</v>
      </c>
      <c r="E765" s="211" t="s">
        <v>1</v>
      </c>
      <c r="F765" s="212" t="s">
        <v>272</v>
      </c>
      <c r="G765" s="210"/>
      <c r="H765" s="211" t="s">
        <v>1</v>
      </c>
      <c r="I765" s="213"/>
      <c r="J765" s="213"/>
      <c r="K765" s="210"/>
      <c r="L765" s="210"/>
      <c r="M765" s="214"/>
      <c r="N765" s="215"/>
      <c r="O765" s="216"/>
      <c r="P765" s="216"/>
      <c r="Q765" s="216"/>
      <c r="R765" s="216"/>
      <c r="S765" s="216"/>
      <c r="T765" s="216"/>
      <c r="U765" s="216"/>
      <c r="V765" s="216"/>
      <c r="W765" s="216"/>
      <c r="X765" s="217"/>
      <c r="AT765" s="218" t="s">
        <v>160</v>
      </c>
      <c r="AU765" s="218" t="s">
        <v>85</v>
      </c>
      <c r="AV765" s="13" t="s">
        <v>83</v>
      </c>
      <c r="AW765" s="13" t="s">
        <v>5</v>
      </c>
      <c r="AX765" s="13" t="s">
        <v>75</v>
      </c>
      <c r="AY765" s="218" t="s">
        <v>149</v>
      </c>
    </row>
    <row r="766" spans="2:51" s="14" customFormat="1" ht="11.25">
      <c r="B766" s="219"/>
      <c r="C766" s="220"/>
      <c r="D766" s="204" t="s">
        <v>160</v>
      </c>
      <c r="E766" s="221" t="s">
        <v>1</v>
      </c>
      <c r="F766" s="222" t="s">
        <v>677</v>
      </c>
      <c r="G766" s="220"/>
      <c r="H766" s="223">
        <v>7</v>
      </c>
      <c r="I766" s="224"/>
      <c r="J766" s="224"/>
      <c r="K766" s="220"/>
      <c r="L766" s="220"/>
      <c r="M766" s="225"/>
      <c r="N766" s="226"/>
      <c r="O766" s="227"/>
      <c r="P766" s="227"/>
      <c r="Q766" s="227"/>
      <c r="R766" s="227"/>
      <c r="S766" s="227"/>
      <c r="T766" s="227"/>
      <c r="U766" s="227"/>
      <c r="V766" s="227"/>
      <c r="W766" s="227"/>
      <c r="X766" s="228"/>
      <c r="AT766" s="229" t="s">
        <v>160</v>
      </c>
      <c r="AU766" s="229" t="s">
        <v>85</v>
      </c>
      <c r="AV766" s="14" t="s">
        <v>85</v>
      </c>
      <c r="AW766" s="14" t="s">
        <v>5</v>
      </c>
      <c r="AX766" s="14" t="s">
        <v>75</v>
      </c>
      <c r="AY766" s="229" t="s">
        <v>149</v>
      </c>
    </row>
    <row r="767" spans="2:51" s="13" customFormat="1" ht="11.25">
      <c r="B767" s="209"/>
      <c r="C767" s="210"/>
      <c r="D767" s="204" t="s">
        <v>160</v>
      </c>
      <c r="E767" s="211" t="s">
        <v>1</v>
      </c>
      <c r="F767" s="212" t="s">
        <v>273</v>
      </c>
      <c r="G767" s="210"/>
      <c r="H767" s="211" t="s">
        <v>1</v>
      </c>
      <c r="I767" s="213"/>
      <c r="J767" s="213"/>
      <c r="K767" s="210"/>
      <c r="L767" s="210"/>
      <c r="M767" s="214"/>
      <c r="N767" s="215"/>
      <c r="O767" s="216"/>
      <c r="P767" s="216"/>
      <c r="Q767" s="216"/>
      <c r="R767" s="216"/>
      <c r="S767" s="216"/>
      <c r="T767" s="216"/>
      <c r="U767" s="216"/>
      <c r="V767" s="216"/>
      <c r="W767" s="216"/>
      <c r="X767" s="217"/>
      <c r="AT767" s="218" t="s">
        <v>160</v>
      </c>
      <c r="AU767" s="218" t="s">
        <v>85</v>
      </c>
      <c r="AV767" s="13" t="s">
        <v>83</v>
      </c>
      <c r="AW767" s="13" t="s">
        <v>5</v>
      </c>
      <c r="AX767" s="13" t="s">
        <v>75</v>
      </c>
      <c r="AY767" s="218" t="s">
        <v>149</v>
      </c>
    </row>
    <row r="768" spans="2:51" s="14" customFormat="1" ht="11.25">
      <c r="B768" s="219"/>
      <c r="C768" s="220"/>
      <c r="D768" s="204" t="s">
        <v>160</v>
      </c>
      <c r="E768" s="221" t="s">
        <v>1</v>
      </c>
      <c r="F768" s="222" t="s">
        <v>678</v>
      </c>
      <c r="G768" s="220"/>
      <c r="H768" s="223">
        <v>13.3</v>
      </c>
      <c r="I768" s="224"/>
      <c r="J768" s="224"/>
      <c r="K768" s="220"/>
      <c r="L768" s="220"/>
      <c r="M768" s="225"/>
      <c r="N768" s="226"/>
      <c r="O768" s="227"/>
      <c r="P768" s="227"/>
      <c r="Q768" s="227"/>
      <c r="R768" s="227"/>
      <c r="S768" s="227"/>
      <c r="T768" s="227"/>
      <c r="U768" s="227"/>
      <c r="V768" s="227"/>
      <c r="W768" s="227"/>
      <c r="X768" s="228"/>
      <c r="AT768" s="229" t="s">
        <v>160</v>
      </c>
      <c r="AU768" s="229" t="s">
        <v>85</v>
      </c>
      <c r="AV768" s="14" t="s">
        <v>85</v>
      </c>
      <c r="AW768" s="14" t="s">
        <v>5</v>
      </c>
      <c r="AX768" s="14" t="s">
        <v>75</v>
      </c>
      <c r="AY768" s="229" t="s">
        <v>149</v>
      </c>
    </row>
    <row r="769" spans="2:51" s="13" customFormat="1" ht="11.25">
      <c r="B769" s="209"/>
      <c r="C769" s="210"/>
      <c r="D769" s="204" t="s">
        <v>160</v>
      </c>
      <c r="E769" s="211" t="s">
        <v>1</v>
      </c>
      <c r="F769" s="212" t="s">
        <v>220</v>
      </c>
      <c r="G769" s="210"/>
      <c r="H769" s="211" t="s">
        <v>1</v>
      </c>
      <c r="I769" s="213"/>
      <c r="J769" s="213"/>
      <c r="K769" s="210"/>
      <c r="L769" s="210"/>
      <c r="M769" s="214"/>
      <c r="N769" s="215"/>
      <c r="O769" s="216"/>
      <c r="P769" s="216"/>
      <c r="Q769" s="216"/>
      <c r="R769" s="216"/>
      <c r="S769" s="216"/>
      <c r="T769" s="216"/>
      <c r="U769" s="216"/>
      <c r="V769" s="216"/>
      <c r="W769" s="216"/>
      <c r="X769" s="217"/>
      <c r="AT769" s="218" t="s">
        <v>160</v>
      </c>
      <c r="AU769" s="218" t="s">
        <v>85</v>
      </c>
      <c r="AV769" s="13" t="s">
        <v>83</v>
      </c>
      <c r="AW769" s="13" t="s">
        <v>5</v>
      </c>
      <c r="AX769" s="13" t="s">
        <v>75</v>
      </c>
      <c r="AY769" s="218" t="s">
        <v>149</v>
      </c>
    </row>
    <row r="770" spans="2:51" s="14" customFormat="1" ht="11.25">
      <c r="B770" s="219"/>
      <c r="C770" s="220"/>
      <c r="D770" s="204" t="s">
        <v>160</v>
      </c>
      <c r="E770" s="221" t="s">
        <v>1</v>
      </c>
      <c r="F770" s="222" t="s">
        <v>236</v>
      </c>
      <c r="G770" s="220"/>
      <c r="H770" s="223">
        <v>7</v>
      </c>
      <c r="I770" s="224"/>
      <c r="J770" s="224"/>
      <c r="K770" s="220"/>
      <c r="L770" s="220"/>
      <c r="M770" s="225"/>
      <c r="N770" s="226"/>
      <c r="O770" s="227"/>
      <c r="P770" s="227"/>
      <c r="Q770" s="227"/>
      <c r="R770" s="227"/>
      <c r="S770" s="227"/>
      <c r="T770" s="227"/>
      <c r="U770" s="227"/>
      <c r="V770" s="227"/>
      <c r="W770" s="227"/>
      <c r="X770" s="228"/>
      <c r="AT770" s="229" t="s">
        <v>160</v>
      </c>
      <c r="AU770" s="229" t="s">
        <v>85</v>
      </c>
      <c r="AV770" s="14" t="s">
        <v>85</v>
      </c>
      <c r="AW770" s="14" t="s">
        <v>5</v>
      </c>
      <c r="AX770" s="14" t="s">
        <v>75</v>
      </c>
      <c r="AY770" s="229" t="s">
        <v>149</v>
      </c>
    </row>
    <row r="771" spans="2:51" s="13" customFormat="1" ht="11.25">
      <c r="B771" s="209"/>
      <c r="C771" s="210"/>
      <c r="D771" s="204" t="s">
        <v>160</v>
      </c>
      <c r="E771" s="211" t="s">
        <v>1</v>
      </c>
      <c r="F771" s="212" t="s">
        <v>221</v>
      </c>
      <c r="G771" s="210"/>
      <c r="H771" s="211" t="s">
        <v>1</v>
      </c>
      <c r="I771" s="213"/>
      <c r="J771" s="213"/>
      <c r="K771" s="210"/>
      <c r="L771" s="210"/>
      <c r="M771" s="214"/>
      <c r="N771" s="215"/>
      <c r="O771" s="216"/>
      <c r="P771" s="216"/>
      <c r="Q771" s="216"/>
      <c r="R771" s="216"/>
      <c r="S771" s="216"/>
      <c r="T771" s="216"/>
      <c r="U771" s="216"/>
      <c r="V771" s="216"/>
      <c r="W771" s="216"/>
      <c r="X771" s="217"/>
      <c r="AT771" s="218" t="s">
        <v>160</v>
      </c>
      <c r="AU771" s="218" t="s">
        <v>85</v>
      </c>
      <c r="AV771" s="13" t="s">
        <v>83</v>
      </c>
      <c r="AW771" s="13" t="s">
        <v>5</v>
      </c>
      <c r="AX771" s="13" t="s">
        <v>75</v>
      </c>
      <c r="AY771" s="218" t="s">
        <v>149</v>
      </c>
    </row>
    <row r="772" spans="2:51" s="14" customFormat="1" ht="11.25">
      <c r="B772" s="219"/>
      <c r="C772" s="220"/>
      <c r="D772" s="204" t="s">
        <v>160</v>
      </c>
      <c r="E772" s="221" t="s">
        <v>1</v>
      </c>
      <c r="F772" s="222" t="s">
        <v>188</v>
      </c>
      <c r="G772" s="220"/>
      <c r="H772" s="223">
        <v>5</v>
      </c>
      <c r="I772" s="224"/>
      <c r="J772" s="224"/>
      <c r="K772" s="220"/>
      <c r="L772" s="220"/>
      <c r="M772" s="225"/>
      <c r="N772" s="226"/>
      <c r="O772" s="227"/>
      <c r="P772" s="227"/>
      <c r="Q772" s="227"/>
      <c r="R772" s="227"/>
      <c r="S772" s="227"/>
      <c r="T772" s="227"/>
      <c r="U772" s="227"/>
      <c r="V772" s="227"/>
      <c r="W772" s="227"/>
      <c r="X772" s="228"/>
      <c r="AT772" s="229" t="s">
        <v>160</v>
      </c>
      <c r="AU772" s="229" t="s">
        <v>85</v>
      </c>
      <c r="AV772" s="14" t="s">
        <v>85</v>
      </c>
      <c r="AW772" s="14" t="s">
        <v>5</v>
      </c>
      <c r="AX772" s="14" t="s">
        <v>75</v>
      </c>
      <c r="AY772" s="229" t="s">
        <v>149</v>
      </c>
    </row>
    <row r="773" spans="2:51" s="13" customFormat="1" ht="11.25">
      <c r="B773" s="209"/>
      <c r="C773" s="210"/>
      <c r="D773" s="204" t="s">
        <v>160</v>
      </c>
      <c r="E773" s="211" t="s">
        <v>1</v>
      </c>
      <c r="F773" s="212" t="s">
        <v>222</v>
      </c>
      <c r="G773" s="210"/>
      <c r="H773" s="211" t="s">
        <v>1</v>
      </c>
      <c r="I773" s="213"/>
      <c r="J773" s="213"/>
      <c r="K773" s="210"/>
      <c r="L773" s="210"/>
      <c r="M773" s="214"/>
      <c r="N773" s="215"/>
      <c r="O773" s="216"/>
      <c r="P773" s="216"/>
      <c r="Q773" s="216"/>
      <c r="R773" s="216"/>
      <c r="S773" s="216"/>
      <c r="T773" s="216"/>
      <c r="U773" s="216"/>
      <c r="V773" s="216"/>
      <c r="W773" s="216"/>
      <c r="X773" s="217"/>
      <c r="AT773" s="218" t="s">
        <v>160</v>
      </c>
      <c r="AU773" s="218" t="s">
        <v>85</v>
      </c>
      <c r="AV773" s="13" t="s">
        <v>83</v>
      </c>
      <c r="AW773" s="13" t="s">
        <v>5</v>
      </c>
      <c r="AX773" s="13" t="s">
        <v>75</v>
      </c>
      <c r="AY773" s="218" t="s">
        <v>149</v>
      </c>
    </row>
    <row r="774" spans="2:51" s="14" customFormat="1" ht="11.25">
      <c r="B774" s="219"/>
      <c r="C774" s="220"/>
      <c r="D774" s="204" t="s">
        <v>160</v>
      </c>
      <c r="E774" s="221" t="s">
        <v>1</v>
      </c>
      <c r="F774" s="222" t="s">
        <v>236</v>
      </c>
      <c r="G774" s="220"/>
      <c r="H774" s="223">
        <v>7</v>
      </c>
      <c r="I774" s="224"/>
      <c r="J774" s="224"/>
      <c r="K774" s="220"/>
      <c r="L774" s="220"/>
      <c r="M774" s="225"/>
      <c r="N774" s="226"/>
      <c r="O774" s="227"/>
      <c r="P774" s="227"/>
      <c r="Q774" s="227"/>
      <c r="R774" s="227"/>
      <c r="S774" s="227"/>
      <c r="T774" s="227"/>
      <c r="U774" s="227"/>
      <c r="V774" s="227"/>
      <c r="W774" s="227"/>
      <c r="X774" s="228"/>
      <c r="AT774" s="229" t="s">
        <v>160</v>
      </c>
      <c r="AU774" s="229" t="s">
        <v>85</v>
      </c>
      <c r="AV774" s="14" t="s">
        <v>85</v>
      </c>
      <c r="AW774" s="14" t="s">
        <v>5</v>
      </c>
      <c r="AX774" s="14" t="s">
        <v>75</v>
      </c>
      <c r="AY774" s="229" t="s">
        <v>149</v>
      </c>
    </row>
    <row r="775" spans="2:51" s="13" customFormat="1" ht="11.25">
      <c r="B775" s="209"/>
      <c r="C775" s="210"/>
      <c r="D775" s="204" t="s">
        <v>160</v>
      </c>
      <c r="E775" s="211" t="s">
        <v>1</v>
      </c>
      <c r="F775" s="212" t="s">
        <v>223</v>
      </c>
      <c r="G775" s="210"/>
      <c r="H775" s="211" t="s">
        <v>1</v>
      </c>
      <c r="I775" s="213"/>
      <c r="J775" s="213"/>
      <c r="K775" s="210"/>
      <c r="L775" s="210"/>
      <c r="M775" s="214"/>
      <c r="N775" s="215"/>
      <c r="O775" s="216"/>
      <c r="P775" s="216"/>
      <c r="Q775" s="216"/>
      <c r="R775" s="216"/>
      <c r="S775" s="216"/>
      <c r="T775" s="216"/>
      <c r="U775" s="216"/>
      <c r="V775" s="216"/>
      <c r="W775" s="216"/>
      <c r="X775" s="217"/>
      <c r="AT775" s="218" t="s">
        <v>160</v>
      </c>
      <c r="AU775" s="218" t="s">
        <v>85</v>
      </c>
      <c r="AV775" s="13" t="s">
        <v>83</v>
      </c>
      <c r="AW775" s="13" t="s">
        <v>5</v>
      </c>
      <c r="AX775" s="13" t="s">
        <v>75</v>
      </c>
      <c r="AY775" s="218" t="s">
        <v>149</v>
      </c>
    </row>
    <row r="776" spans="2:51" s="14" customFormat="1" ht="11.25">
      <c r="B776" s="219"/>
      <c r="C776" s="220"/>
      <c r="D776" s="204" t="s">
        <v>160</v>
      </c>
      <c r="E776" s="221" t="s">
        <v>1</v>
      </c>
      <c r="F776" s="222" t="s">
        <v>188</v>
      </c>
      <c r="G776" s="220"/>
      <c r="H776" s="223">
        <v>5</v>
      </c>
      <c r="I776" s="224"/>
      <c r="J776" s="224"/>
      <c r="K776" s="220"/>
      <c r="L776" s="220"/>
      <c r="M776" s="225"/>
      <c r="N776" s="226"/>
      <c r="O776" s="227"/>
      <c r="P776" s="227"/>
      <c r="Q776" s="227"/>
      <c r="R776" s="227"/>
      <c r="S776" s="227"/>
      <c r="T776" s="227"/>
      <c r="U776" s="227"/>
      <c r="V776" s="227"/>
      <c r="W776" s="227"/>
      <c r="X776" s="228"/>
      <c r="AT776" s="229" t="s">
        <v>160</v>
      </c>
      <c r="AU776" s="229" t="s">
        <v>85</v>
      </c>
      <c r="AV776" s="14" t="s">
        <v>85</v>
      </c>
      <c r="AW776" s="14" t="s">
        <v>5</v>
      </c>
      <c r="AX776" s="14" t="s">
        <v>75</v>
      </c>
      <c r="AY776" s="229" t="s">
        <v>149</v>
      </c>
    </row>
    <row r="777" spans="2:51" s="13" customFormat="1" ht="11.25">
      <c r="B777" s="209"/>
      <c r="C777" s="210"/>
      <c r="D777" s="204" t="s">
        <v>160</v>
      </c>
      <c r="E777" s="211" t="s">
        <v>1</v>
      </c>
      <c r="F777" s="212" t="s">
        <v>224</v>
      </c>
      <c r="G777" s="210"/>
      <c r="H777" s="211" t="s">
        <v>1</v>
      </c>
      <c r="I777" s="213"/>
      <c r="J777" s="213"/>
      <c r="K777" s="210"/>
      <c r="L777" s="210"/>
      <c r="M777" s="214"/>
      <c r="N777" s="215"/>
      <c r="O777" s="216"/>
      <c r="P777" s="216"/>
      <c r="Q777" s="216"/>
      <c r="R777" s="216"/>
      <c r="S777" s="216"/>
      <c r="T777" s="216"/>
      <c r="U777" s="216"/>
      <c r="V777" s="216"/>
      <c r="W777" s="216"/>
      <c r="X777" s="217"/>
      <c r="AT777" s="218" t="s">
        <v>160</v>
      </c>
      <c r="AU777" s="218" t="s">
        <v>85</v>
      </c>
      <c r="AV777" s="13" t="s">
        <v>83</v>
      </c>
      <c r="AW777" s="13" t="s">
        <v>5</v>
      </c>
      <c r="AX777" s="13" t="s">
        <v>75</v>
      </c>
      <c r="AY777" s="218" t="s">
        <v>149</v>
      </c>
    </row>
    <row r="778" spans="2:51" s="14" customFormat="1" ht="11.25">
      <c r="B778" s="219"/>
      <c r="C778" s="220"/>
      <c r="D778" s="204" t="s">
        <v>160</v>
      </c>
      <c r="E778" s="221" t="s">
        <v>1</v>
      </c>
      <c r="F778" s="222" t="s">
        <v>188</v>
      </c>
      <c r="G778" s="220"/>
      <c r="H778" s="223">
        <v>5</v>
      </c>
      <c r="I778" s="224"/>
      <c r="J778" s="224"/>
      <c r="K778" s="220"/>
      <c r="L778" s="220"/>
      <c r="M778" s="225"/>
      <c r="N778" s="226"/>
      <c r="O778" s="227"/>
      <c r="P778" s="227"/>
      <c r="Q778" s="227"/>
      <c r="R778" s="227"/>
      <c r="S778" s="227"/>
      <c r="T778" s="227"/>
      <c r="U778" s="227"/>
      <c r="V778" s="227"/>
      <c r="W778" s="227"/>
      <c r="X778" s="228"/>
      <c r="AT778" s="229" t="s">
        <v>160</v>
      </c>
      <c r="AU778" s="229" t="s">
        <v>85</v>
      </c>
      <c r="AV778" s="14" t="s">
        <v>85</v>
      </c>
      <c r="AW778" s="14" t="s">
        <v>5</v>
      </c>
      <c r="AX778" s="14" t="s">
        <v>75</v>
      </c>
      <c r="AY778" s="229" t="s">
        <v>149</v>
      </c>
    </row>
    <row r="779" spans="2:51" s="15" customFormat="1" ht="11.25">
      <c r="B779" s="230"/>
      <c r="C779" s="231"/>
      <c r="D779" s="204" t="s">
        <v>160</v>
      </c>
      <c r="E779" s="232" t="s">
        <v>1</v>
      </c>
      <c r="F779" s="233" t="s">
        <v>174</v>
      </c>
      <c r="G779" s="231"/>
      <c r="H779" s="234">
        <v>142.3</v>
      </c>
      <c r="I779" s="235"/>
      <c r="J779" s="235"/>
      <c r="K779" s="231"/>
      <c r="L779" s="231"/>
      <c r="M779" s="236"/>
      <c r="N779" s="237"/>
      <c r="O779" s="238"/>
      <c r="P779" s="238"/>
      <c r="Q779" s="238"/>
      <c r="R779" s="238"/>
      <c r="S779" s="238"/>
      <c r="T779" s="238"/>
      <c r="U779" s="238"/>
      <c r="V779" s="238"/>
      <c r="W779" s="238"/>
      <c r="X779" s="239"/>
      <c r="AT779" s="240" t="s">
        <v>160</v>
      </c>
      <c r="AU779" s="240" t="s">
        <v>85</v>
      </c>
      <c r="AV779" s="15" t="s">
        <v>157</v>
      </c>
      <c r="AW779" s="15" t="s">
        <v>5</v>
      </c>
      <c r="AX779" s="15" t="s">
        <v>83</v>
      </c>
      <c r="AY779" s="240" t="s">
        <v>149</v>
      </c>
    </row>
    <row r="780" spans="1:65" s="2" customFormat="1" ht="24.2" customHeight="1">
      <c r="A780" s="35"/>
      <c r="B780" s="36"/>
      <c r="C780" s="190" t="s">
        <v>679</v>
      </c>
      <c r="D780" s="190" t="s">
        <v>152</v>
      </c>
      <c r="E780" s="191" t="s">
        <v>680</v>
      </c>
      <c r="F780" s="192" t="s">
        <v>681</v>
      </c>
      <c r="G780" s="193" t="s">
        <v>177</v>
      </c>
      <c r="H780" s="194">
        <v>29</v>
      </c>
      <c r="I780" s="195"/>
      <c r="J780" s="195"/>
      <c r="K780" s="196">
        <f>ROUND(P780*H780,2)</f>
        <v>0</v>
      </c>
      <c r="L780" s="192" t="s">
        <v>156</v>
      </c>
      <c r="M780" s="40"/>
      <c r="N780" s="197" t="s">
        <v>1</v>
      </c>
      <c r="O780" s="198" t="s">
        <v>38</v>
      </c>
      <c r="P780" s="199">
        <f>I780+J780</f>
        <v>0</v>
      </c>
      <c r="Q780" s="199">
        <f>ROUND(I780*H780,2)</f>
        <v>0</v>
      </c>
      <c r="R780" s="199">
        <f>ROUND(J780*H780,2)</f>
        <v>0</v>
      </c>
      <c r="S780" s="72"/>
      <c r="T780" s="200">
        <f>S780*H780</f>
        <v>0</v>
      </c>
      <c r="U780" s="200">
        <v>0</v>
      </c>
      <c r="V780" s="200">
        <f>U780*H780</f>
        <v>0</v>
      </c>
      <c r="W780" s="200">
        <v>0</v>
      </c>
      <c r="X780" s="201">
        <f>W780*H780</f>
        <v>0</v>
      </c>
      <c r="Y780" s="35"/>
      <c r="Z780" s="35"/>
      <c r="AA780" s="35"/>
      <c r="AB780" s="35"/>
      <c r="AC780" s="35"/>
      <c r="AD780" s="35"/>
      <c r="AE780" s="35"/>
      <c r="AR780" s="202" t="s">
        <v>329</v>
      </c>
      <c r="AT780" s="202" t="s">
        <v>152</v>
      </c>
      <c r="AU780" s="202" t="s">
        <v>85</v>
      </c>
      <c r="AY780" s="18" t="s">
        <v>149</v>
      </c>
      <c r="BE780" s="203">
        <f>IF(O780="základní",K780,0)</f>
        <v>0</v>
      </c>
      <c r="BF780" s="203">
        <f>IF(O780="snížená",K780,0)</f>
        <v>0</v>
      </c>
      <c r="BG780" s="203">
        <f>IF(O780="zákl. přenesená",K780,0)</f>
        <v>0</v>
      </c>
      <c r="BH780" s="203">
        <f>IF(O780="sníž. přenesená",K780,0)</f>
        <v>0</v>
      </c>
      <c r="BI780" s="203">
        <f>IF(O780="nulová",K780,0)</f>
        <v>0</v>
      </c>
      <c r="BJ780" s="18" t="s">
        <v>83</v>
      </c>
      <c r="BK780" s="203">
        <f>ROUND(P780*H780,2)</f>
        <v>0</v>
      </c>
      <c r="BL780" s="18" t="s">
        <v>329</v>
      </c>
      <c r="BM780" s="202" t="s">
        <v>682</v>
      </c>
    </row>
    <row r="781" spans="1:47" s="2" customFormat="1" ht="11.25">
      <c r="A781" s="35"/>
      <c r="B781" s="36"/>
      <c r="C781" s="37"/>
      <c r="D781" s="204" t="s">
        <v>159</v>
      </c>
      <c r="E781" s="37"/>
      <c r="F781" s="205" t="s">
        <v>681</v>
      </c>
      <c r="G781" s="37"/>
      <c r="H781" s="37"/>
      <c r="I781" s="206"/>
      <c r="J781" s="206"/>
      <c r="K781" s="37"/>
      <c r="L781" s="37"/>
      <c r="M781" s="40"/>
      <c r="N781" s="207"/>
      <c r="O781" s="208"/>
      <c r="P781" s="72"/>
      <c r="Q781" s="72"/>
      <c r="R781" s="72"/>
      <c r="S781" s="72"/>
      <c r="T781" s="72"/>
      <c r="U781" s="72"/>
      <c r="V781" s="72"/>
      <c r="W781" s="72"/>
      <c r="X781" s="73"/>
      <c r="Y781" s="35"/>
      <c r="Z781" s="35"/>
      <c r="AA781" s="35"/>
      <c r="AB781" s="35"/>
      <c r="AC781" s="35"/>
      <c r="AD781" s="35"/>
      <c r="AE781" s="35"/>
      <c r="AT781" s="18" t="s">
        <v>159</v>
      </c>
      <c r="AU781" s="18" t="s">
        <v>85</v>
      </c>
    </row>
    <row r="782" spans="2:51" s="13" customFormat="1" ht="11.25">
      <c r="B782" s="209"/>
      <c r="C782" s="210"/>
      <c r="D782" s="204" t="s">
        <v>160</v>
      </c>
      <c r="E782" s="211" t="s">
        <v>1</v>
      </c>
      <c r="F782" s="212" t="s">
        <v>192</v>
      </c>
      <c r="G782" s="210"/>
      <c r="H782" s="211" t="s">
        <v>1</v>
      </c>
      <c r="I782" s="213"/>
      <c r="J782" s="213"/>
      <c r="K782" s="210"/>
      <c r="L782" s="210"/>
      <c r="M782" s="214"/>
      <c r="N782" s="215"/>
      <c r="O782" s="216"/>
      <c r="P782" s="216"/>
      <c r="Q782" s="216"/>
      <c r="R782" s="216"/>
      <c r="S782" s="216"/>
      <c r="T782" s="216"/>
      <c r="U782" s="216"/>
      <c r="V782" s="216"/>
      <c r="W782" s="216"/>
      <c r="X782" s="217"/>
      <c r="AT782" s="218" t="s">
        <v>160</v>
      </c>
      <c r="AU782" s="218" t="s">
        <v>85</v>
      </c>
      <c r="AV782" s="13" t="s">
        <v>83</v>
      </c>
      <c r="AW782" s="13" t="s">
        <v>5</v>
      </c>
      <c r="AX782" s="13" t="s">
        <v>75</v>
      </c>
      <c r="AY782" s="218" t="s">
        <v>149</v>
      </c>
    </row>
    <row r="783" spans="2:51" s="14" customFormat="1" ht="11.25">
      <c r="B783" s="219"/>
      <c r="C783" s="220"/>
      <c r="D783" s="204" t="s">
        <v>160</v>
      </c>
      <c r="E783" s="221" t="s">
        <v>1</v>
      </c>
      <c r="F783" s="222" t="s">
        <v>83</v>
      </c>
      <c r="G783" s="220"/>
      <c r="H783" s="223">
        <v>1</v>
      </c>
      <c r="I783" s="224"/>
      <c r="J783" s="224"/>
      <c r="K783" s="220"/>
      <c r="L783" s="220"/>
      <c r="M783" s="225"/>
      <c r="N783" s="226"/>
      <c r="O783" s="227"/>
      <c r="P783" s="227"/>
      <c r="Q783" s="227"/>
      <c r="R783" s="227"/>
      <c r="S783" s="227"/>
      <c r="T783" s="227"/>
      <c r="U783" s="227"/>
      <c r="V783" s="227"/>
      <c r="W783" s="227"/>
      <c r="X783" s="228"/>
      <c r="AT783" s="229" t="s">
        <v>160</v>
      </c>
      <c r="AU783" s="229" t="s">
        <v>85</v>
      </c>
      <c r="AV783" s="14" t="s">
        <v>85</v>
      </c>
      <c r="AW783" s="14" t="s">
        <v>5</v>
      </c>
      <c r="AX783" s="14" t="s">
        <v>75</v>
      </c>
      <c r="AY783" s="229" t="s">
        <v>149</v>
      </c>
    </row>
    <row r="784" spans="2:51" s="13" customFormat="1" ht="11.25">
      <c r="B784" s="209"/>
      <c r="C784" s="210"/>
      <c r="D784" s="204" t="s">
        <v>160</v>
      </c>
      <c r="E784" s="211" t="s">
        <v>1</v>
      </c>
      <c r="F784" s="212" t="s">
        <v>196</v>
      </c>
      <c r="G784" s="210"/>
      <c r="H784" s="211" t="s">
        <v>1</v>
      </c>
      <c r="I784" s="213"/>
      <c r="J784" s="213"/>
      <c r="K784" s="210"/>
      <c r="L784" s="210"/>
      <c r="M784" s="214"/>
      <c r="N784" s="215"/>
      <c r="O784" s="216"/>
      <c r="P784" s="216"/>
      <c r="Q784" s="216"/>
      <c r="R784" s="216"/>
      <c r="S784" s="216"/>
      <c r="T784" s="216"/>
      <c r="U784" s="216"/>
      <c r="V784" s="216"/>
      <c r="W784" s="216"/>
      <c r="X784" s="217"/>
      <c r="AT784" s="218" t="s">
        <v>160</v>
      </c>
      <c r="AU784" s="218" t="s">
        <v>85</v>
      </c>
      <c r="AV784" s="13" t="s">
        <v>83</v>
      </c>
      <c r="AW784" s="13" t="s">
        <v>5</v>
      </c>
      <c r="AX784" s="13" t="s">
        <v>75</v>
      </c>
      <c r="AY784" s="218" t="s">
        <v>149</v>
      </c>
    </row>
    <row r="785" spans="2:51" s="14" customFormat="1" ht="11.25">
      <c r="B785" s="219"/>
      <c r="C785" s="220"/>
      <c r="D785" s="204" t="s">
        <v>160</v>
      </c>
      <c r="E785" s="221" t="s">
        <v>1</v>
      </c>
      <c r="F785" s="222" t="s">
        <v>83</v>
      </c>
      <c r="G785" s="220"/>
      <c r="H785" s="223">
        <v>1</v>
      </c>
      <c r="I785" s="224"/>
      <c r="J785" s="224"/>
      <c r="K785" s="220"/>
      <c r="L785" s="220"/>
      <c r="M785" s="225"/>
      <c r="N785" s="226"/>
      <c r="O785" s="227"/>
      <c r="P785" s="227"/>
      <c r="Q785" s="227"/>
      <c r="R785" s="227"/>
      <c r="S785" s="227"/>
      <c r="T785" s="227"/>
      <c r="U785" s="227"/>
      <c r="V785" s="227"/>
      <c r="W785" s="227"/>
      <c r="X785" s="228"/>
      <c r="AT785" s="229" t="s">
        <v>160</v>
      </c>
      <c r="AU785" s="229" t="s">
        <v>85</v>
      </c>
      <c r="AV785" s="14" t="s">
        <v>85</v>
      </c>
      <c r="AW785" s="14" t="s">
        <v>5</v>
      </c>
      <c r="AX785" s="14" t="s">
        <v>75</v>
      </c>
      <c r="AY785" s="229" t="s">
        <v>149</v>
      </c>
    </row>
    <row r="786" spans="2:51" s="13" customFormat="1" ht="11.25">
      <c r="B786" s="209"/>
      <c r="C786" s="210"/>
      <c r="D786" s="204" t="s">
        <v>160</v>
      </c>
      <c r="E786" s="211" t="s">
        <v>1</v>
      </c>
      <c r="F786" s="212" t="s">
        <v>198</v>
      </c>
      <c r="G786" s="210"/>
      <c r="H786" s="211" t="s">
        <v>1</v>
      </c>
      <c r="I786" s="213"/>
      <c r="J786" s="213"/>
      <c r="K786" s="210"/>
      <c r="L786" s="210"/>
      <c r="M786" s="214"/>
      <c r="N786" s="215"/>
      <c r="O786" s="216"/>
      <c r="P786" s="216"/>
      <c r="Q786" s="216"/>
      <c r="R786" s="216"/>
      <c r="S786" s="216"/>
      <c r="T786" s="216"/>
      <c r="U786" s="216"/>
      <c r="V786" s="216"/>
      <c r="W786" s="216"/>
      <c r="X786" s="217"/>
      <c r="AT786" s="218" t="s">
        <v>160</v>
      </c>
      <c r="AU786" s="218" t="s">
        <v>85</v>
      </c>
      <c r="AV786" s="13" t="s">
        <v>83</v>
      </c>
      <c r="AW786" s="13" t="s">
        <v>5</v>
      </c>
      <c r="AX786" s="13" t="s">
        <v>75</v>
      </c>
      <c r="AY786" s="218" t="s">
        <v>149</v>
      </c>
    </row>
    <row r="787" spans="2:51" s="13" customFormat="1" ht="11.25">
      <c r="B787" s="209"/>
      <c r="C787" s="210"/>
      <c r="D787" s="204" t="s">
        <v>160</v>
      </c>
      <c r="E787" s="211" t="s">
        <v>1</v>
      </c>
      <c r="F787" s="212" t="s">
        <v>200</v>
      </c>
      <c r="G787" s="210"/>
      <c r="H787" s="211" t="s">
        <v>1</v>
      </c>
      <c r="I787" s="213"/>
      <c r="J787" s="213"/>
      <c r="K787" s="210"/>
      <c r="L787" s="210"/>
      <c r="M787" s="214"/>
      <c r="N787" s="215"/>
      <c r="O787" s="216"/>
      <c r="P787" s="216"/>
      <c r="Q787" s="216"/>
      <c r="R787" s="216"/>
      <c r="S787" s="216"/>
      <c r="T787" s="216"/>
      <c r="U787" s="216"/>
      <c r="V787" s="216"/>
      <c r="W787" s="216"/>
      <c r="X787" s="217"/>
      <c r="AT787" s="218" t="s">
        <v>160</v>
      </c>
      <c r="AU787" s="218" t="s">
        <v>85</v>
      </c>
      <c r="AV787" s="13" t="s">
        <v>83</v>
      </c>
      <c r="AW787" s="13" t="s">
        <v>5</v>
      </c>
      <c r="AX787" s="13" t="s">
        <v>75</v>
      </c>
      <c r="AY787" s="218" t="s">
        <v>149</v>
      </c>
    </row>
    <row r="788" spans="2:51" s="14" customFormat="1" ht="11.25">
      <c r="B788" s="219"/>
      <c r="C788" s="220"/>
      <c r="D788" s="204" t="s">
        <v>160</v>
      </c>
      <c r="E788" s="221" t="s">
        <v>1</v>
      </c>
      <c r="F788" s="222" t="s">
        <v>85</v>
      </c>
      <c r="G788" s="220"/>
      <c r="H788" s="223">
        <v>2</v>
      </c>
      <c r="I788" s="224"/>
      <c r="J788" s="224"/>
      <c r="K788" s="220"/>
      <c r="L788" s="220"/>
      <c r="M788" s="225"/>
      <c r="N788" s="226"/>
      <c r="O788" s="227"/>
      <c r="P788" s="227"/>
      <c r="Q788" s="227"/>
      <c r="R788" s="227"/>
      <c r="S788" s="227"/>
      <c r="T788" s="227"/>
      <c r="U788" s="227"/>
      <c r="V788" s="227"/>
      <c r="W788" s="227"/>
      <c r="X788" s="228"/>
      <c r="AT788" s="229" t="s">
        <v>160</v>
      </c>
      <c r="AU788" s="229" t="s">
        <v>85</v>
      </c>
      <c r="AV788" s="14" t="s">
        <v>85</v>
      </c>
      <c r="AW788" s="14" t="s">
        <v>5</v>
      </c>
      <c r="AX788" s="14" t="s">
        <v>75</v>
      </c>
      <c r="AY788" s="229" t="s">
        <v>149</v>
      </c>
    </row>
    <row r="789" spans="2:51" s="13" customFormat="1" ht="11.25">
      <c r="B789" s="209"/>
      <c r="C789" s="210"/>
      <c r="D789" s="204" t="s">
        <v>160</v>
      </c>
      <c r="E789" s="211" t="s">
        <v>1</v>
      </c>
      <c r="F789" s="212" t="s">
        <v>202</v>
      </c>
      <c r="G789" s="210"/>
      <c r="H789" s="211" t="s">
        <v>1</v>
      </c>
      <c r="I789" s="213"/>
      <c r="J789" s="213"/>
      <c r="K789" s="210"/>
      <c r="L789" s="210"/>
      <c r="M789" s="214"/>
      <c r="N789" s="215"/>
      <c r="O789" s="216"/>
      <c r="P789" s="216"/>
      <c r="Q789" s="216"/>
      <c r="R789" s="216"/>
      <c r="S789" s="216"/>
      <c r="T789" s="216"/>
      <c r="U789" s="216"/>
      <c r="V789" s="216"/>
      <c r="W789" s="216"/>
      <c r="X789" s="217"/>
      <c r="AT789" s="218" t="s">
        <v>160</v>
      </c>
      <c r="AU789" s="218" t="s">
        <v>85</v>
      </c>
      <c r="AV789" s="13" t="s">
        <v>83</v>
      </c>
      <c r="AW789" s="13" t="s">
        <v>5</v>
      </c>
      <c r="AX789" s="13" t="s">
        <v>75</v>
      </c>
      <c r="AY789" s="218" t="s">
        <v>149</v>
      </c>
    </row>
    <row r="790" spans="2:51" s="14" customFormat="1" ht="11.25">
      <c r="B790" s="219"/>
      <c r="C790" s="220"/>
      <c r="D790" s="204" t="s">
        <v>160</v>
      </c>
      <c r="E790" s="221" t="s">
        <v>1</v>
      </c>
      <c r="F790" s="222" t="s">
        <v>85</v>
      </c>
      <c r="G790" s="220"/>
      <c r="H790" s="223">
        <v>2</v>
      </c>
      <c r="I790" s="224"/>
      <c r="J790" s="224"/>
      <c r="K790" s="220"/>
      <c r="L790" s="220"/>
      <c r="M790" s="225"/>
      <c r="N790" s="226"/>
      <c r="O790" s="227"/>
      <c r="P790" s="227"/>
      <c r="Q790" s="227"/>
      <c r="R790" s="227"/>
      <c r="S790" s="227"/>
      <c r="T790" s="227"/>
      <c r="U790" s="227"/>
      <c r="V790" s="227"/>
      <c r="W790" s="227"/>
      <c r="X790" s="228"/>
      <c r="AT790" s="229" t="s">
        <v>160</v>
      </c>
      <c r="AU790" s="229" t="s">
        <v>85</v>
      </c>
      <c r="AV790" s="14" t="s">
        <v>85</v>
      </c>
      <c r="AW790" s="14" t="s">
        <v>5</v>
      </c>
      <c r="AX790" s="14" t="s">
        <v>75</v>
      </c>
      <c r="AY790" s="229" t="s">
        <v>149</v>
      </c>
    </row>
    <row r="791" spans="2:51" s="13" customFormat="1" ht="11.25">
      <c r="B791" s="209"/>
      <c r="C791" s="210"/>
      <c r="D791" s="204" t="s">
        <v>160</v>
      </c>
      <c r="E791" s="211" t="s">
        <v>1</v>
      </c>
      <c r="F791" s="212" t="s">
        <v>204</v>
      </c>
      <c r="G791" s="210"/>
      <c r="H791" s="211" t="s">
        <v>1</v>
      </c>
      <c r="I791" s="213"/>
      <c r="J791" s="213"/>
      <c r="K791" s="210"/>
      <c r="L791" s="210"/>
      <c r="M791" s="214"/>
      <c r="N791" s="215"/>
      <c r="O791" s="216"/>
      <c r="P791" s="216"/>
      <c r="Q791" s="216"/>
      <c r="R791" s="216"/>
      <c r="S791" s="216"/>
      <c r="T791" s="216"/>
      <c r="U791" s="216"/>
      <c r="V791" s="216"/>
      <c r="W791" s="216"/>
      <c r="X791" s="217"/>
      <c r="AT791" s="218" t="s">
        <v>160</v>
      </c>
      <c r="AU791" s="218" t="s">
        <v>85</v>
      </c>
      <c r="AV791" s="13" t="s">
        <v>83</v>
      </c>
      <c r="AW791" s="13" t="s">
        <v>5</v>
      </c>
      <c r="AX791" s="13" t="s">
        <v>75</v>
      </c>
      <c r="AY791" s="218" t="s">
        <v>149</v>
      </c>
    </row>
    <row r="792" spans="2:51" s="14" customFormat="1" ht="11.25">
      <c r="B792" s="219"/>
      <c r="C792" s="220"/>
      <c r="D792" s="204" t="s">
        <v>160</v>
      </c>
      <c r="E792" s="221" t="s">
        <v>1</v>
      </c>
      <c r="F792" s="222" t="s">
        <v>83</v>
      </c>
      <c r="G792" s="220"/>
      <c r="H792" s="223">
        <v>1</v>
      </c>
      <c r="I792" s="224"/>
      <c r="J792" s="224"/>
      <c r="K792" s="220"/>
      <c r="L792" s="220"/>
      <c r="M792" s="225"/>
      <c r="N792" s="226"/>
      <c r="O792" s="227"/>
      <c r="P792" s="227"/>
      <c r="Q792" s="227"/>
      <c r="R792" s="227"/>
      <c r="S792" s="227"/>
      <c r="T792" s="227"/>
      <c r="U792" s="227"/>
      <c r="V792" s="227"/>
      <c r="W792" s="227"/>
      <c r="X792" s="228"/>
      <c r="AT792" s="229" t="s">
        <v>160</v>
      </c>
      <c r="AU792" s="229" t="s">
        <v>85</v>
      </c>
      <c r="AV792" s="14" t="s">
        <v>85</v>
      </c>
      <c r="AW792" s="14" t="s">
        <v>5</v>
      </c>
      <c r="AX792" s="14" t="s">
        <v>75</v>
      </c>
      <c r="AY792" s="229" t="s">
        <v>149</v>
      </c>
    </row>
    <row r="793" spans="2:51" s="13" customFormat="1" ht="11.25">
      <c r="B793" s="209"/>
      <c r="C793" s="210"/>
      <c r="D793" s="204" t="s">
        <v>160</v>
      </c>
      <c r="E793" s="211" t="s">
        <v>1</v>
      </c>
      <c r="F793" s="212" t="s">
        <v>267</v>
      </c>
      <c r="G793" s="210"/>
      <c r="H793" s="211" t="s">
        <v>1</v>
      </c>
      <c r="I793" s="213"/>
      <c r="J793" s="213"/>
      <c r="K793" s="210"/>
      <c r="L793" s="210"/>
      <c r="M793" s="214"/>
      <c r="N793" s="215"/>
      <c r="O793" s="216"/>
      <c r="P793" s="216"/>
      <c r="Q793" s="216"/>
      <c r="R793" s="216"/>
      <c r="S793" s="216"/>
      <c r="T793" s="216"/>
      <c r="U793" s="216"/>
      <c r="V793" s="216"/>
      <c r="W793" s="216"/>
      <c r="X793" s="217"/>
      <c r="AT793" s="218" t="s">
        <v>160</v>
      </c>
      <c r="AU793" s="218" t="s">
        <v>85</v>
      </c>
      <c r="AV793" s="13" t="s">
        <v>83</v>
      </c>
      <c r="AW793" s="13" t="s">
        <v>5</v>
      </c>
      <c r="AX793" s="13" t="s">
        <v>75</v>
      </c>
      <c r="AY793" s="218" t="s">
        <v>149</v>
      </c>
    </row>
    <row r="794" spans="2:51" s="13" customFormat="1" ht="11.25">
      <c r="B794" s="209"/>
      <c r="C794" s="210"/>
      <c r="D794" s="204" t="s">
        <v>160</v>
      </c>
      <c r="E794" s="211" t="s">
        <v>1</v>
      </c>
      <c r="F794" s="212" t="s">
        <v>269</v>
      </c>
      <c r="G794" s="210"/>
      <c r="H794" s="211" t="s">
        <v>1</v>
      </c>
      <c r="I794" s="213"/>
      <c r="J794" s="213"/>
      <c r="K794" s="210"/>
      <c r="L794" s="210"/>
      <c r="M794" s="214"/>
      <c r="N794" s="215"/>
      <c r="O794" s="216"/>
      <c r="P794" s="216"/>
      <c r="Q794" s="216"/>
      <c r="R794" s="216"/>
      <c r="S794" s="216"/>
      <c r="T794" s="216"/>
      <c r="U794" s="216"/>
      <c r="V794" s="216"/>
      <c r="W794" s="216"/>
      <c r="X794" s="217"/>
      <c r="AT794" s="218" t="s">
        <v>160</v>
      </c>
      <c r="AU794" s="218" t="s">
        <v>85</v>
      </c>
      <c r="AV794" s="13" t="s">
        <v>83</v>
      </c>
      <c r="AW794" s="13" t="s">
        <v>5</v>
      </c>
      <c r="AX794" s="13" t="s">
        <v>75</v>
      </c>
      <c r="AY794" s="218" t="s">
        <v>149</v>
      </c>
    </row>
    <row r="795" spans="2:51" s="14" customFormat="1" ht="11.25">
      <c r="B795" s="219"/>
      <c r="C795" s="220"/>
      <c r="D795" s="204" t="s">
        <v>160</v>
      </c>
      <c r="E795" s="221" t="s">
        <v>1</v>
      </c>
      <c r="F795" s="222" t="s">
        <v>83</v>
      </c>
      <c r="G795" s="220"/>
      <c r="H795" s="223">
        <v>1</v>
      </c>
      <c r="I795" s="224"/>
      <c r="J795" s="224"/>
      <c r="K795" s="220"/>
      <c r="L795" s="220"/>
      <c r="M795" s="225"/>
      <c r="N795" s="226"/>
      <c r="O795" s="227"/>
      <c r="P795" s="227"/>
      <c r="Q795" s="227"/>
      <c r="R795" s="227"/>
      <c r="S795" s="227"/>
      <c r="T795" s="227"/>
      <c r="U795" s="227"/>
      <c r="V795" s="227"/>
      <c r="W795" s="227"/>
      <c r="X795" s="228"/>
      <c r="AT795" s="229" t="s">
        <v>160</v>
      </c>
      <c r="AU795" s="229" t="s">
        <v>85</v>
      </c>
      <c r="AV795" s="14" t="s">
        <v>85</v>
      </c>
      <c r="AW795" s="14" t="s">
        <v>5</v>
      </c>
      <c r="AX795" s="14" t="s">
        <v>75</v>
      </c>
      <c r="AY795" s="229" t="s">
        <v>149</v>
      </c>
    </row>
    <row r="796" spans="2:51" s="13" customFormat="1" ht="11.25">
      <c r="B796" s="209"/>
      <c r="C796" s="210"/>
      <c r="D796" s="204" t="s">
        <v>160</v>
      </c>
      <c r="E796" s="211" t="s">
        <v>1</v>
      </c>
      <c r="F796" s="212" t="s">
        <v>210</v>
      </c>
      <c r="G796" s="210"/>
      <c r="H796" s="211" t="s">
        <v>1</v>
      </c>
      <c r="I796" s="213"/>
      <c r="J796" s="213"/>
      <c r="K796" s="210"/>
      <c r="L796" s="210"/>
      <c r="M796" s="214"/>
      <c r="N796" s="215"/>
      <c r="O796" s="216"/>
      <c r="P796" s="216"/>
      <c r="Q796" s="216"/>
      <c r="R796" s="216"/>
      <c r="S796" s="216"/>
      <c r="T796" s="216"/>
      <c r="U796" s="216"/>
      <c r="V796" s="216"/>
      <c r="W796" s="216"/>
      <c r="X796" s="217"/>
      <c r="AT796" s="218" t="s">
        <v>160</v>
      </c>
      <c r="AU796" s="218" t="s">
        <v>85</v>
      </c>
      <c r="AV796" s="13" t="s">
        <v>83</v>
      </c>
      <c r="AW796" s="13" t="s">
        <v>5</v>
      </c>
      <c r="AX796" s="13" t="s">
        <v>75</v>
      </c>
      <c r="AY796" s="218" t="s">
        <v>149</v>
      </c>
    </row>
    <row r="797" spans="2:51" s="14" customFormat="1" ht="11.25">
      <c r="B797" s="219"/>
      <c r="C797" s="220"/>
      <c r="D797" s="204" t="s">
        <v>160</v>
      </c>
      <c r="E797" s="221" t="s">
        <v>1</v>
      </c>
      <c r="F797" s="222" t="s">
        <v>150</v>
      </c>
      <c r="G797" s="220"/>
      <c r="H797" s="223">
        <v>3</v>
      </c>
      <c r="I797" s="224"/>
      <c r="J797" s="224"/>
      <c r="K797" s="220"/>
      <c r="L797" s="220"/>
      <c r="M797" s="225"/>
      <c r="N797" s="226"/>
      <c r="O797" s="227"/>
      <c r="P797" s="227"/>
      <c r="Q797" s="227"/>
      <c r="R797" s="227"/>
      <c r="S797" s="227"/>
      <c r="T797" s="227"/>
      <c r="U797" s="227"/>
      <c r="V797" s="227"/>
      <c r="W797" s="227"/>
      <c r="X797" s="228"/>
      <c r="AT797" s="229" t="s">
        <v>160</v>
      </c>
      <c r="AU797" s="229" t="s">
        <v>85</v>
      </c>
      <c r="AV797" s="14" t="s">
        <v>85</v>
      </c>
      <c r="AW797" s="14" t="s">
        <v>5</v>
      </c>
      <c r="AX797" s="14" t="s">
        <v>75</v>
      </c>
      <c r="AY797" s="229" t="s">
        <v>149</v>
      </c>
    </row>
    <row r="798" spans="2:51" s="13" customFormat="1" ht="11.25">
      <c r="B798" s="209"/>
      <c r="C798" s="210"/>
      <c r="D798" s="204" t="s">
        <v>160</v>
      </c>
      <c r="E798" s="211" t="s">
        <v>1</v>
      </c>
      <c r="F798" s="212" t="s">
        <v>212</v>
      </c>
      <c r="G798" s="210"/>
      <c r="H798" s="211" t="s">
        <v>1</v>
      </c>
      <c r="I798" s="213"/>
      <c r="J798" s="213"/>
      <c r="K798" s="210"/>
      <c r="L798" s="210"/>
      <c r="M798" s="214"/>
      <c r="N798" s="215"/>
      <c r="O798" s="216"/>
      <c r="P798" s="216"/>
      <c r="Q798" s="216"/>
      <c r="R798" s="216"/>
      <c r="S798" s="216"/>
      <c r="T798" s="216"/>
      <c r="U798" s="216"/>
      <c r="V798" s="216"/>
      <c r="W798" s="216"/>
      <c r="X798" s="217"/>
      <c r="AT798" s="218" t="s">
        <v>160</v>
      </c>
      <c r="AU798" s="218" t="s">
        <v>85</v>
      </c>
      <c r="AV798" s="13" t="s">
        <v>83</v>
      </c>
      <c r="AW798" s="13" t="s">
        <v>5</v>
      </c>
      <c r="AX798" s="13" t="s">
        <v>75</v>
      </c>
      <c r="AY798" s="218" t="s">
        <v>149</v>
      </c>
    </row>
    <row r="799" spans="2:51" s="14" customFormat="1" ht="11.25">
      <c r="B799" s="219"/>
      <c r="C799" s="220"/>
      <c r="D799" s="204" t="s">
        <v>160</v>
      </c>
      <c r="E799" s="221" t="s">
        <v>1</v>
      </c>
      <c r="F799" s="222" t="s">
        <v>83</v>
      </c>
      <c r="G799" s="220"/>
      <c r="H799" s="223">
        <v>1</v>
      </c>
      <c r="I799" s="224"/>
      <c r="J799" s="224"/>
      <c r="K799" s="220"/>
      <c r="L799" s="220"/>
      <c r="M799" s="225"/>
      <c r="N799" s="226"/>
      <c r="O799" s="227"/>
      <c r="P799" s="227"/>
      <c r="Q799" s="227"/>
      <c r="R799" s="227"/>
      <c r="S799" s="227"/>
      <c r="T799" s="227"/>
      <c r="U799" s="227"/>
      <c r="V799" s="227"/>
      <c r="W799" s="227"/>
      <c r="X799" s="228"/>
      <c r="AT799" s="229" t="s">
        <v>160</v>
      </c>
      <c r="AU799" s="229" t="s">
        <v>85</v>
      </c>
      <c r="AV799" s="14" t="s">
        <v>85</v>
      </c>
      <c r="AW799" s="14" t="s">
        <v>5</v>
      </c>
      <c r="AX799" s="14" t="s">
        <v>75</v>
      </c>
      <c r="AY799" s="229" t="s">
        <v>149</v>
      </c>
    </row>
    <row r="800" spans="2:51" s="13" customFormat="1" ht="11.25">
      <c r="B800" s="209"/>
      <c r="C800" s="210"/>
      <c r="D800" s="204" t="s">
        <v>160</v>
      </c>
      <c r="E800" s="211" t="s">
        <v>1</v>
      </c>
      <c r="F800" s="212" t="s">
        <v>214</v>
      </c>
      <c r="G800" s="210"/>
      <c r="H800" s="211" t="s">
        <v>1</v>
      </c>
      <c r="I800" s="213"/>
      <c r="J800" s="213"/>
      <c r="K800" s="210"/>
      <c r="L800" s="210"/>
      <c r="M800" s="214"/>
      <c r="N800" s="215"/>
      <c r="O800" s="216"/>
      <c r="P800" s="216"/>
      <c r="Q800" s="216"/>
      <c r="R800" s="216"/>
      <c r="S800" s="216"/>
      <c r="T800" s="216"/>
      <c r="U800" s="216"/>
      <c r="V800" s="216"/>
      <c r="W800" s="216"/>
      <c r="X800" s="217"/>
      <c r="AT800" s="218" t="s">
        <v>160</v>
      </c>
      <c r="AU800" s="218" t="s">
        <v>85</v>
      </c>
      <c r="AV800" s="13" t="s">
        <v>83</v>
      </c>
      <c r="AW800" s="13" t="s">
        <v>5</v>
      </c>
      <c r="AX800" s="13" t="s">
        <v>75</v>
      </c>
      <c r="AY800" s="218" t="s">
        <v>149</v>
      </c>
    </row>
    <row r="801" spans="2:51" s="14" customFormat="1" ht="11.25">
      <c r="B801" s="219"/>
      <c r="C801" s="220"/>
      <c r="D801" s="204" t="s">
        <v>160</v>
      </c>
      <c r="E801" s="221" t="s">
        <v>1</v>
      </c>
      <c r="F801" s="222" t="s">
        <v>188</v>
      </c>
      <c r="G801" s="220"/>
      <c r="H801" s="223">
        <v>5</v>
      </c>
      <c r="I801" s="224"/>
      <c r="J801" s="224"/>
      <c r="K801" s="220"/>
      <c r="L801" s="220"/>
      <c r="M801" s="225"/>
      <c r="N801" s="226"/>
      <c r="O801" s="227"/>
      <c r="P801" s="227"/>
      <c r="Q801" s="227"/>
      <c r="R801" s="227"/>
      <c r="S801" s="227"/>
      <c r="T801" s="227"/>
      <c r="U801" s="227"/>
      <c r="V801" s="227"/>
      <c r="W801" s="227"/>
      <c r="X801" s="228"/>
      <c r="AT801" s="229" t="s">
        <v>160</v>
      </c>
      <c r="AU801" s="229" t="s">
        <v>85</v>
      </c>
      <c r="AV801" s="14" t="s">
        <v>85</v>
      </c>
      <c r="AW801" s="14" t="s">
        <v>5</v>
      </c>
      <c r="AX801" s="14" t="s">
        <v>75</v>
      </c>
      <c r="AY801" s="229" t="s">
        <v>149</v>
      </c>
    </row>
    <row r="802" spans="2:51" s="13" customFormat="1" ht="11.25">
      <c r="B802" s="209"/>
      <c r="C802" s="210"/>
      <c r="D802" s="204" t="s">
        <v>160</v>
      </c>
      <c r="E802" s="211" t="s">
        <v>1</v>
      </c>
      <c r="F802" s="212" t="s">
        <v>216</v>
      </c>
      <c r="G802" s="210"/>
      <c r="H802" s="211" t="s">
        <v>1</v>
      </c>
      <c r="I802" s="213"/>
      <c r="J802" s="213"/>
      <c r="K802" s="210"/>
      <c r="L802" s="210"/>
      <c r="M802" s="214"/>
      <c r="N802" s="215"/>
      <c r="O802" s="216"/>
      <c r="P802" s="216"/>
      <c r="Q802" s="216"/>
      <c r="R802" s="216"/>
      <c r="S802" s="216"/>
      <c r="T802" s="216"/>
      <c r="U802" s="216"/>
      <c r="V802" s="216"/>
      <c r="W802" s="216"/>
      <c r="X802" s="217"/>
      <c r="AT802" s="218" t="s">
        <v>160</v>
      </c>
      <c r="AU802" s="218" t="s">
        <v>85</v>
      </c>
      <c r="AV802" s="13" t="s">
        <v>83</v>
      </c>
      <c r="AW802" s="13" t="s">
        <v>5</v>
      </c>
      <c r="AX802" s="13" t="s">
        <v>75</v>
      </c>
      <c r="AY802" s="218" t="s">
        <v>149</v>
      </c>
    </row>
    <row r="803" spans="2:51" s="14" customFormat="1" ht="11.25">
      <c r="B803" s="219"/>
      <c r="C803" s="220"/>
      <c r="D803" s="204" t="s">
        <v>160</v>
      </c>
      <c r="E803" s="221" t="s">
        <v>1</v>
      </c>
      <c r="F803" s="222" t="s">
        <v>83</v>
      </c>
      <c r="G803" s="220"/>
      <c r="H803" s="223">
        <v>1</v>
      </c>
      <c r="I803" s="224"/>
      <c r="J803" s="224"/>
      <c r="K803" s="220"/>
      <c r="L803" s="220"/>
      <c r="M803" s="225"/>
      <c r="N803" s="226"/>
      <c r="O803" s="227"/>
      <c r="P803" s="227"/>
      <c r="Q803" s="227"/>
      <c r="R803" s="227"/>
      <c r="S803" s="227"/>
      <c r="T803" s="227"/>
      <c r="U803" s="227"/>
      <c r="V803" s="227"/>
      <c r="W803" s="227"/>
      <c r="X803" s="228"/>
      <c r="AT803" s="229" t="s">
        <v>160</v>
      </c>
      <c r="AU803" s="229" t="s">
        <v>85</v>
      </c>
      <c r="AV803" s="14" t="s">
        <v>85</v>
      </c>
      <c r="AW803" s="14" t="s">
        <v>5</v>
      </c>
      <c r="AX803" s="14" t="s">
        <v>75</v>
      </c>
      <c r="AY803" s="229" t="s">
        <v>149</v>
      </c>
    </row>
    <row r="804" spans="2:51" s="13" customFormat="1" ht="11.25">
      <c r="B804" s="209"/>
      <c r="C804" s="210"/>
      <c r="D804" s="204" t="s">
        <v>160</v>
      </c>
      <c r="E804" s="211" t="s">
        <v>1</v>
      </c>
      <c r="F804" s="212" t="s">
        <v>218</v>
      </c>
      <c r="G804" s="210"/>
      <c r="H804" s="211" t="s">
        <v>1</v>
      </c>
      <c r="I804" s="213"/>
      <c r="J804" s="213"/>
      <c r="K804" s="210"/>
      <c r="L804" s="210"/>
      <c r="M804" s="214"/>
      <c r="N804" s="215"/>
      <c r="O804" s="216"/>
      <c r="P804" s="216"/>
      <c r="Q804" s="216"/>
      <c r="R804" s="216"/>
      <c r="S804" s="216"/>
      <c r="T804" s="216"/>
      <c r="U804" s="216"/>
      <c r="V804" s="216"/>
      <c r="W804" s="216"/>
      <c r="X804" s="217"/>
      <c r="AT804" s="218" t="s">
        <v>160</v>
      </c>
      <c r="AU804" s="218" t="s">
        <v>85</v>
      </c>
      <c r="AV804" s="13" t="s">
        <v>83</v>
      </c>
      <c r="AW804" s="13" t="s">
        <v>5</v>
      </c>
      <c r="AX804" s="13" t="s">
        <v>75</v>
      </c>
      <c r="AY804" s="218" t="s">
        <v>149</v>
      </c>
    </row>
    <row r="805" spans="2:51" s="14" customFormat="1" ht="11.25">
      <c r="B805" s="219"/>
      <c r="C805" s="220"/>
      <c r="D805" s="204" t="s">
        <v>160</v>
      </c>
      <c r="E805" s="221" t="s">
        <v>1</v>
      </c>
      <c r="F805" s="222" t="s">
        <v>83</v>
      </c>
      <c r="G805" s="220"/>
      <c r="H805" s="223">
        <v>1</v>
      </c>
      <c r="I805" s="224"/>
      <c r="J805" s="224"/>
      <c r="K805" s="220"/>
      <c r="L805" s="220"/>
      <c r="M805" s="225"/>
      <c r="N805" s="226"/>
      <c r="O805" s="227"/>
      <c r="P805" s="227"/>
      <c r="Q805" s="227"/>
      <c r="R805" s="227"/>
      <c r="S805" s="227"/>
      <c r="T805" s="227"/>
      <c r="U805" s="227"/>
      <c r="V805" s="227"/>
      <c r="W805" s="227"/>
      <c r="X805" s="228"/>
      <c r="AT805" s="229" t="s">
        <v>160</v>
      </c>
      <c r="AU805" s="229" t="s">
        <v>85</v>
      </c>
      <c r="AV805" s="14" t="s">
        <v>85</v>
      </c>
      <c r="AW805" s="14" t="s">
        <v>5</v>
      </c>
      <c r="AX805" s="14" t="s">
        <v>75</v>
      </c>
      <c r="AY805" s="229" t="s">
        <v>149</v>
      </c>
    </row>
    <row r="806" spans="2:51" s="13" customFormat="1" ht="11.25">
      <c r="B806" s="209"/>
      <c r="C806" s="210"/>
      <c r="D806" s="204" t="s">
        <v>160</v>
      </c>
      <c r="E806" s="211" t="s">
        <v>1</v>
      </c>
      <c r="F806" s="212" t="s">
        <v>273</v>
      </c>
      <c r="G806" s="210"/>
      <c r="H806" s="211" t="s">
        <v>1</v>
      </c>
      <c r="I806" s="213"/>
      <c r="J806" s="213"/>
      <c r="K806" s="210"/>
      <c r="L806" s="210"/>
      <c r="M806" s="214"/>
      <c r="N806" s="215"/>
      <c r="O806" s="216"/>
      <c r="P806" s="216"/>
      <c r="Q806" s="216"/>
      <c r="R806" s="216"/>
      <c r="S806" s="216"/>
      <c r="T806" s="216"/>
      <c r="U806" s="216"/>
      <c r="V806" s="216"/>
      <c r="W806" s="216"/>
      <c r="X806" s="217"/>
      <c r="AT806" s="218" t="s">
        <v>160</v>
      </c>
      <c r="AU806" s="218" t="s">
        <v>85</v>
      </c>
      <c r="AV806" s="13" t="s">
        <v>83</v>
      </c>
      <c r="AW806" s="13" t="s">
        <v>5</v>
      </c>
      <c r="AX806" s="13" t="s">
        <v>75</v>
      </c>
      <c r="AY806" s="218" t="s">
        <v>149</v>
      </c>
    </row>
    <row r="807" spans="2:51" s="14" customFormat="1" ht="11.25">
      <c r="B807" s="219"/>
      <c r="C807" s="220"/>
      <c r="D807" s="204" t="s">
        <v>160</v>
      </c>
      <c r="E807" s="221" t="s">
        <v>1</v>
      </c>
      <c r="F807" s="222" t="s">
        <v>83</v>
      </c>
      <c r="G807" s="220"/>
      <c r="H807" s="223">
        <v>1</v>
      </c>
      <c r="I807" s="224"/>
      <c r="J807" s="224"/>
      <c r="K807" s="220"/>
      <c r="L807" s="220"/>
      <c r="M807" s="225"/>
      <c r="N807" s="226"/>
      <c r="O807" s="227"/>
      <c r="P807" s="227"/>
      <c r="Q807" s="227"/>
      <c r="R807" s="227"/>
      <c r="S807" s="227"/>
      <c r="T807" s="227"/>
      <c r="U807" s="227"/>
      <c r="V807" s="227"/>
      <c r="W807" s="227"/>
      <c r="X807" s="228"/>
      <c r="AT807" s="229" t="s">
        <v>160</v>
      </c>
      <c r="AU807" s="229" t="s">
        <v>85</v>
      </c>
      <c r="AV807" s="14" t="s">
        <v>85</v>
      </c>
      <c r="AW807" s="14" t="s">
        <v>5</v>
      </c>
      <c r="AX807" s="14" t="s">
        <v>75</v>
      </c>
      <c r="AY807" s="229" t="s">
        <v>149</v>
      </c>
    </row>
    <row r="808" spans="2:51" s="13" customFormat="1" ht="11.25">
      <c r="B808" s="209"/>
      <c r="C808" s="210"/>
      <c r="D808" s="204" t="s">
        <v>160</v>
      </c>
      <c r="E808" s="211" t="s">
        <v>1</v>
      </c>
      <c r="F808" s="212" t="s">
        <v>220</v>
      </c>
      <c r="G808" s="210"/>
      <c r="H808" s="211" t="s">
        <v>1</v>
      </c>
      <c r="I808" s="213"/>
      <c r="J808" s="213"/>
      <c r="K808" s="210"/>
      <c r="L808" s="210"/>
      <c r="M808" s="214"/>
      <c r="N808" s="215"/>
      <c r="O808" s="216"/>
      <c r="P808" s="216"/>
      <c r="Q808" s="216"/>
      <c r="R808" s="216"/>
      <c r="S808" s="216"/>
      <c r="T808" s="216"/>
      <c r="U808" s="216"/>
      <c r="V808" s="216"/>
      <c r="W808" s="216"/>
      <c r="X808" s="217"/>
      <c r="AT808" s="218" t="s">
        <v>160</v>
      </c>
      <c r="AU808" s="218" t="s">
        <v>85</v>
      </c>
      <c r="AV808" s="13" t="s">
        <v>83</v>
      </c>
      <c r="AW808" s="13" t="s">
        <v>5</v>
      </c>
      <c r="AX808" s="13" t="s">
        <v>75</v>
      </c>
      <c r="AY808" s="218" t="s">
        <v>149</v>
      </c>
    </row>
    <row r="809" spans="2:51" s="14" customFormat="1" ht="11.25">
      <c r="B809" s="219"/>
      <c r="C809" s="220"/>
      <c r="D809" s="204" t="s">
        <v>160</v>
      </c>
      <c r="E809" s="221" t="s">
        <v>1</v>
      </c>
      <c r="F809" s="222" t="s">
        <v>150</v>
      </c>
      <c r="G809" s="220"/>
      <c r="H809" s="223">
        <v>3</v>
      </c>
      <c r="I809" s="224"/>
      <c r="J809" s="224"/>
      <c r="K809" s="220"/>
      <c r="L809" s="220"/>
      <c r="M809" s="225"/>
      <c r="N809" s="226"/>
      <c r="O809" s="227"/>
      <c r="P809" s="227"/>
      <c r="Q809" s="227"/>
      <c r="R809" s="227"/>
      <c r="S809" s="227"/>
      <c r="T809" s="227"/>
      <c r="U809" s="227"/>
      <c r="V809" s="227"/>
      <c r="W809" s="227"/>
      <c r="X809" s="228"/>
      <c r="AT809" s="229" t="s">
        <v>160</v>
      </c>
      <c r="AU809" s="229" t="s">
        <v>85</v>
      </c>
      <c r="AV809" s="14" t="s">
        <v>85</v>
      </c>
      <c r="AW809" s="14" t="s">
        <v>5</v>
      </c>
      <c r="AX809" s="14" t="s">
        <v>75</v>
      </c>
      <c r="AY809" s="229" t="s">
        <v>149</v>
      </c>
    </row>
    <row r="810" spans="2:51" s="13" customFormat="1" ht="11.25">
      <c r="B810" s="209"/>
      <c r="C810" s="210"/>
      <c r="D810" s="204" t="s">
        <v>160</v>
      </c>
      <c r="E810" s="211" t="s">
        <v>1</v>
      </c>
      <c r="F810" s="212" t="s">
        <v>221</v>
      </c>
      <c r="G810" s="210"/>
      <c r="H810" s="211" t="s">
        <v>1</v>
      </c>
      <c r="I810" s="213"/>
      <c r="J810" s="213"/>
      <c r="K810" s="210"/>
      <c r="L810" s="210"/>
      <c r="M810" s="214"/>
      <c r="N810" s="215"/>
      <c r="O810" s="216"/>
      <c r="P810" s="216"/>
      <c r="Q810" s="216"/>
      <c r="R810" s="216"/>
      <c r="S810" s="216"/>
      <c r="T810" s="216"/>
      <c r="U810" s="216"/>
      <c r="V810" s="216"/>
      <c r="W810" s="216"/>
      <c r="X810" s="217"/>
      <c r="AT810" s="218" t="s">
        <v>160</v>
      </c>
      <c r="AU810" s="218" t="s">
        <v>85</v>
      </c>
      <c r="AV810" s="13" t="s">
        <v>83</v>
      </c>
      <c r="AW810" s="13" t="s">
        <v>5</v>
      </c>
      <c r="AX810" s="13" t="s">
        <v>75</v>
      </c>
      <c r="AY810" s="218" t="s">
        <v>149</v>
      </c>
    </row>
    <row r="811" spans="2:51" s="14" customFormat="1" ht="11.25">
      <c r="B811" s="219"/>
      <c r="C811" s="220"/>
      <c r="D811" s="204" t="s">
        <v>160</v>
      </c>
      <c r="E811" s="221" t="s">
        <v>1</v>
      </c>
      <c r="F811" s="222" t="s">
        <v>83</v>
      </c>
      <c r="G811" s="220"/>
      <c r="H811" s="223">
        <v>1</v>
      </c>
      <c r="I811" s="224"/>
      <c r="J811" s="224"/>
      <c r="K811" s="220"/>
      <c r="L811" s="220"/>
      <c r="M811" s="225"/>
      <c r="N811" s="226"/>
      <c r="O811" s="227"/>
      <c r="P811" s="227"/>
      <c r="Q811" s="227"/>
      <c r="R811" s="227"/>
      <c r="S811" s="227"/>
      <c r="T811" s="227"/>
      <c r="U811" s="227"/>
      <c r="V811" s="227"/>
      <c r="W811" s="227"/>
      <c r="X811" s="228"/>
      <c r="AT811" s="229" t="s">
        <v>160</v>
      </c>
      <c r="AU811" s="229" t="s">
        <v>85</v>
      </c>
      <c r="AV811" s="14" t="s">
        <v>85</v>
      </c>
      <c r="AW811" s="14" t="s">
        <v>5</v>
      </c>
      <c r="AX811" s="14" t="s">
        <v>75</v>
      </c>
      <c r="AY811" s="229" t="s">
        <v>149</v>
      </c>
    </row>
    <row r="812" spans="2:51" s="13" customFormat="1" ht="11.25">
      <c r="B812" s="209"/>
      <c r="C812" s="210"/>
      <c r="D812" s="204" t="s">
        <v>160</v>
      </c>
      <c r="E812" s="211" t="s">
        <v>1</v>
      </c>
      <c r="F812" s="212" t="s">
        <v>222</v>
      </c>
      <c r="G812" s="210"/>
      <c r="H812" s="211" t="s">
        <v>1</v>
      </c>
      <c r="I812" s="213"/>
      <c r="J812" s="213"/>
      <c r="K812" s="210"/>
      <c r="L812" s="210"/>
      <c r="M812" s="214"/>
      <c r="N812" s="215"/>
      <c r="O812" s="216"/>
      <c r="P812" s="216"/>
      <c r="Q812" s="216"/>
      <c r="R812" s="216"/>
      <c r="S812" s="216"/>
      <c r="T812" s="216"/>
      <c r="U812" s="216"/>
      <c r="V812" s="216"/>
      <c r="W812" s="216"/>
      <c r="X812" s="217"/>
      <c r="AT812" s="218" t="s">
        <v>160</v>
      </c>
      <c r="AU812" s="218" t="s">
        <v>85</v>
      </c>
      <c r="AV812" s="13" t="s">
        <v>83</v>
      </c>
      <c r="AW812" s="13" t="s">
        <v>5</v>
      </c>
      <c r="AX812" s="13" t="s">
        <v>75</v>
      </c>
      <c r="AY812" s="218" t="s">
        <v>149</v>
      </c>
    </row>
    <row r="813" spans="2:51" s="14" customFormat="1" ht="11.25">
      <c r="B813" s="219"/>
      <c r="C813" s="220"/>
      <c r="D813" s="204" t="s">
        <v>160</v>
      </c>
      <c r="E813" s="221" t="s">
        <v>1</v>
      </c>
      <c r="F813" s="222" t="s">
        <v>150</v>
      </c>
      <c r="G813" s="220"/>
      <c r="H813" s="223">
        <v>3</v>
      </c>
      <c r="I813" s="224"/>
      <c r="J813" s="224"/>
      <c r="K813" s="220"/>
      <c r="L813" s="220"/>
      <c r="M813" s="225"/>
      <c r="N813" s="226"/>
      <c r="O813" s="227"/>
      <c r="P813" s="227"/>
      <c r="Q813" s="227"/>
      <c r="R813" s="227"/>
      <c r="S813" s="227"/>
      <c r="T813" s="227"/>
      <c r="U813" s="227"/>
      <c r="V813" s="227"/>
      <c r="W813" s="227"/>
      <c r="X813" s="228"/>
      <c r="AT813" s="229" t="s">
        <v>160</v>
      </c>
      <c r="AU813" s="229" t="s">
        <v>85</v>
      </c>
      <c r="AV813" s="14" t="s">
        <v>85</v>
      </c>
      <c r="AW813" s="14" t="s">
        <v>5</v>
      </c>
      <c r="AX813" s="14" t="s">
        <v>75</v>
      </c>
      <c r="AY813" s="229" t="s">
        <v>149</v>
      </c>
    </row>
    <row r="814" spans="2:51" s="13" customFormat="1" ht="11.25">
      <c r="B814" s="209"/>
      <c r="C814" s="210"/>
      <c r="D814" s="204" t="s">
        <v>160</v>
      </c>
      <c r="E814" s="211" t="s">
        <v>1</v>
      </c>
      <c r="F814" s="212" t="s">
        <v>223</v>
      </c>
      <c r="G814" s="210"/>
      <c r="H814" s="211" t="s">
        <v>1</v>
      </c>
      <c r="I814" s="213"/>
      <c r="J814" s="213"/>
      <c r="K814" s="210"/>
      <c r="L814" s="210"/>
      <c r="M814" s="214"/>
      <c r="N814" s="215"/>
      <c r="O814" s="216"/>
      <c r="P814" s="216"/>
      <c r="Q814" s="216"/>
      <c r="R814" s="216"/>
      <c r="S814" s="216"/>
      <c r="T814" s="216"/>
      <c r="U814" s="216"/>
      <c r="V814" s="216"/>
      <c r="W814" s="216"/>
      <c r="X814" s="217"/>
      <c r="AT814" s="218" t="s">
        <v>160</v>
      </c>
      <c r="AU814" s="218" t="s">
        <v>85</v>
      </c>
      <c r="AV814" s="13" t="s">
        <v>83</v>
      </c>
      <c r="AW814" s="13" t="s">
        <v>5</v>
      </c>
      <c r="AX814" s="13" t="s">
        <v>75</v>
      </c>
      <c r="AY814" s="218" t="s">
        <v>149</v>
      </c>
    </row>
    <row r="815" spans="2:51" s="14" customFormat="1" ht="11.25">
      <c r="B815" s="219"/>
      <c r="C815" s="220"/>
      <c r="D815" s="204" t="s">
        <v>160</v>
      </c>
      <c r="E815" s="221" t="s">
        <v>1</v>
      </c>
      <c r="F815" s="222" t="s">
        <v>83</v>
      </c>
      <c r="G815" s="220"/>
      <c r="H815" s="223">
        <v>1</v>
      </c>
      <c r="I815" s="224"/>
      <c r="J815" s="224"/>
      <c r="K815" s="220"/>
      <c r="L815" s="220"/>
      <c r="M815" s="225"/>
      <c r="N815" s="226"/>
      <c r="O815" s="227"/>
      <c r="P815" s="227"/>
      <c r="Q815" s="227"/>
      <c r="R815" s="227"/>
      <c r="S815" s="227"/>
      <c r="T815" s="227"/>
      <c r="U815" s="227"/>
      <c r="V815" s="227"/>
      <c r="W815" s="227"/>
      <c r="X815" s="228"/>
      <c r="AT815" s="229" t="s">
        <v>160</v>
      </c>
      <c r="AU815" s="229" t="s">
        <v>85</v>
      </c>
      <c r="AV815" s="14" t="s">
        <v>85</v>
      </c>
      <c r="AW815" s="14" t="s">
        <v>5</v>
      </c>
      <c r="AX815" s="14" t="s">
        <v>75</v>
      </c>
      <c r="AY815" s="229" t="s">
        <v>149</v>
      </c>
    </row>
    <row r="816" spans="2:51" s="13" customFormat="1" ht="11.25">
      <c r="B816" s="209"/>
      <c r="C816" s="210"/>
      <c r="D816" s="204" t="s">
        <v>160</v>
      </c>
      <c r="E816" s="211" t="s">
        <v>1</v>
      </c>
      <c r="F816" s="212" t="s">
        <v>224</v>
      </c>
      <c r="G816" s="210"/>
      <c r="H816" s="211" t="s">
        <v>1</v>
      </c>
      <c r="I816" s="213"/>
      <c r="J816" s="213"/>
      <c r="K816" s="210"/>
      <c r="L816" s="210"/>
      <c r="M816" s="214"/>
      <c r="N816" s="215"/>
      <c r="O816" s="216"/>
      <c r="P816" s="216"/>
      <c r="Q816" s="216"/>
      <c r="R816" s="216"/>
      <c r="S816" s="216"/>
      <c r="T816" s="216"/>
      <c r="U816" s="216"/>
      <c r="V816" s="216"/>
      <c r="W816" s="216"/>
      <c r="X816" s="217"/>
      <c r="AT816" s="218" t="s">
        <v>160</v>
      </c>
      <c r="AU816" s="218" t="s">
        <v>85</v>
      </c>
      <c r="AV816" s="13" t="s">
        <v>83</v>
      </c>
      <c r="AW816" s="13" t="s">
        <v>5</v>
      </c>
      <c r="AX816" s="13" t="s">
        <v>75</v>
      </c>
      <c r="AY816" s="218" t="s">
        <v>149</v>
      </c>
    </row>
    <row r="817" spans="2:51" s="14" customFormat="1" ht="11.25">
      <c r="B817" s="219"/>
      <c r="C817" s="220"/>
      <c r="D817" s="204" t="s">
        <v>160</v>
      </c>
      <c r="E817" s="221" t="s">
        <v>1</v>
      </c>
      <c r="F817" s="222" t="s">
        <v>83</v>
      </c>
      <c r="G817" s="220"/>
      <c r="H817" s="223">
        <v>1</v>
      </c>
      <c r="I817" s="224"/>
      <c r="J817" s="224"/>
      <c r="K817" s="220"/>
      <c r="L817" s="220"/>
      <c r="M817" s="225"/>
      <c r="N817" s="226"/>
      <c r="O817" s="227"/>
      <c r="P817" s="227"/>
      <c r="Q817" s="227"/>
      <c r="R817" s="227"/>
      <c r="S817" s="227"/>
      <c r="T817" s="227"/>
      <c r="U817" s="227"/>
      <c r="V817" s="227"/>
      <c r="W817" s="227"/>
      <c r="X817" s="228"/>
      <c r="AT817" s="229" t="s">
        <v>160</v>
      </c>
      <c r="AU817" s="229" t="s">
        <v>85</v>
      </c>
      <c r="AV817" s="14" t="s">
        <v>85</v>
      </c>
      <c r="AW817" s="14" t="s">
        <v>5</v>
      </c>
      <c r="AX817" s="14" t="s">
        <v>75</v>
      </c>
      <c r="AY817" s="229" t="s">
        <v>149</v>
      </c>
    </row>
    <row r="818" spans="2:51" s="15" customFormat="1" ht="11.25">
      <c r="B818" s="230"/>
      <c r="C818" s="231"/>
      <c r="D818" s="204" t="s">
        <v>160</v>
      </c>
      <c r="E818" s="232" t="s">
        <v>1</v>
      </c>
      <c r="F818" s="233" t="s">
        <v>174</v>
      </c>
      <c r="G818" s="231"/>
      <c r="H818" s="234">
        <v>29</v>
      </c>
      <c r="I818" s="235"/>
      <c r="J818" s="235"/>
      <c r="K818" s="231"/>
      <c r="L818" s="231"/>
      <c r="M818" s="236"/>
      <c r="N818" s="237"/>
      <c r="O818" s="238"/>
      <c r="P818" s="238"/>
      <c r="Q818" s="238"/>
      <c r="R818" s="238"/>
      <c r="S818" s="238"/>
      <c r="T818" s="238"/>
      <c r="U818" s="238"/>
      <c r="V818" s="238"/>
      <c r="W818" s="238"/>
      <c r="X818" s="239"/>
      <c r="AT818" s="240" t="s">
        <v>160</v>
      </c>
      <c r="AU818" s="240" t="s">
        <v>85</v>
      </c>
      <c r="AV818" s="15" t="s">
        <v>157</v>
      </c>
      <c r="AW818" s="15" t="s">
        <v>5</v>
      </c>
      <c r="AX818" s="15" t="s">
        <v>83</v>
      </c>
      <c r="AY818" s="240" t="s">
        <v>149</v>
      </c>
    </row>
    <row r="819" spans="1:65" s="2" customFormat="1" ht="16.5" customHeight="1">
      <c r="A819" s="35"/>
      <c r="B819" s="36"/>
      <c r="C819" s="190" t="s">
        <v>683</v>
      </c>
      <c r="D819" s="190" t="s">
        <v>152</v>
      </c>
      <c r="E819" s="191" t="s">
        <v>684</v>
      </c>
      <c r="F819" s="192" t="s">
        <v>685</v>
      </c>
      <c r="G819" s="193" t="s">
        <v>374</v>
      </c>
      <c r="H819" s="194">
        <v>306.02</v>
      </c>
      <c r="I819" s="195"/>
      <c r="J819" s="195"/>
      <c r="K819" s="196">
        <f>ROUND(P819*H819,2)</f>
        <v>0</v>
      </c>
      <c r="L819" s="192" t="s">
        <v>1</v>
      </c>
      <c r="M819" s="40"/>
      <c r="N819" s="197" t="s">
        <v>1</v>
      </c>
      <c r="O819" s="198" t="s">
        <v>38</v>
      </c>
      <c r="P819" s="199">
        <f>I819+J819</f>
        <v>0</v>
      </c>
      <c r="Q819" s="199">
        <f>ROUND(I819*H819,2)</f>
        <v>0</v>
      </c>
      <c r="R819" s="199">
        <f>ROUND(J819*H819,2)</f>
        <v>0</v>
      </c>
      <c r="S819" s="72"/>
      <c r="T819" s="200">
        <f>S819*H819</f>
        <v>0</v>
      </c>
      <c r="U819" s="200">
        <v>0</v>
      </c>
      <c r="V819" s="200">
        <f>U819*H819</f>
        <v>0</v>
      </c>
      <c r="W819" s="200">
        <v>0</v>
      </c>
      <c r="X819" s="201">
        <f>W819*H819</f>
        <v>0</v>
      </c>
      <c r="Y819" s="35"/>
      <c r="Z819" s="35"/>
      <c r="AA819" s="35"/>
      <c r="AB819" s="35"/>
      <c r="AC819" s="35"/>
      <c r="AD819" s="35"/>
      <c r="AE819" s="35"/>
      <c r="AR819" s="202" t="s">
        <v>329</v>
      </c>
      <c r="AT819" s="202" t="s">
        <v>152</v>
      </c>
      <c r="AU819" s="202" t="s">
        <v>85</v>
      </c>
      <c r="AY819" s="18" t="s">
        <v>149</v>
      </c>
      <c r="BE819" s="203">
        <f>IF(O819="základní",K819,0)</f>
        <v>0</v>
      </c>
      <c r="BF819" s="203">
        <f>IF(O819="snížená",K819,0)</f>
        <v>0</v>
      </c>
      <c r="BG819" s="203">
        <f>IF(O819="zákl. přenesená",K819,0)</f>
        <v>0</v>
      </c>
      <c r="BH819" s="203">
        <f>IF(O819="sníž. přenesená",K819,0)</f>
        <v>0</v>
      </c>
      <c r="BI819" s="203">
        <f>IF(O819="nulová",K819,0)</f>
        <v>0</v>
      </c>
      <c r="BJ819" s="18" t="s">
        <v>83</v>
      </c>
      <c r="BK819" s="203">
        <f>ROUND(P819*H819,2)</f>
        <v>0</v>
      </c>
      <c r="BL819" s="18" t="s">
        <v>329</v>
      </c>
      <c r="BM819" s="202" t="s">
        <v>686</v>
      </c>
    </row>
    <row r="820" spans="1:47" s="2" customFormat="1" ht="11.25">
      <c r="A820" s="35"/>
      <c r="B820" s="36"/>
      <c r="C820" s="37"/>
      <c r="D820" s="204" t="s">
        <v>159</v>
      </c>
      <c r="E820" s="37"/>
      <c r="F820" s="205" t="s">
        <v>685</v>
      </c>
      <c r="G820" s="37"/>
      <c r="H820" s="37"/>
      <c r="I820" s="206"/>
      <c r="J820" s="206"/>
      <c r="K820" s="37"/>
      <c r="L820" s="37"/>
      <c r="M820" s="40"/>
      <c r="N820" s="207"/>
      <c r="O820" s="208"/>
      <c r="P820" s="72"/>
      <c r="Q820" s="72"/>
      <c r="R820" s="72"/>
      <c r="S820" s="72"/>
      <c r="T820" s="72"/>
      <c r="U820" s="72"/>
      <c r="V820" s="72"/>
      <c r="W820" s="72"/>
      <c r="X820" s="73"/>
      <c r="Y820" s="35"/>
      <c r="Z820" s="35"/>
      <c r="AA820" s="35"/>
      <c r="AB820" s="35"/>
      <c r="AC820" s="35"/>
      <c r="AD820" s="35"/>
      <c r="AE820" s="35"/>
      <c r="AT820" s="18" t="s">
        <v>159</v>
      </c>
      <c r="AU820" s="18" t="s">
        <v>85</v>
      </c>
    </row>
    <row r="821" spans="2:51" s="13" customFormat="1" ht="11.25">
      <c r="B821" s="209"/>
      <c r="C821" s="210"/>
      <c r="D821" s="204" t="s">
        <v>160</v>
      </c>
      <c r="E821" s="211" t="s">
        <v>1</v>
      </c>
      <c r="F821" s="212" t="s">
        <v>192</v>
      </c>
      <c r="G821" s="210"/>
      <c r="H821" s="211" t="s">
        <v>1</v>
      </c>
      <c r="I821" s="213"/>
      <c r="J821" s="213"/>
      <c r="K821" s="210"/>
      <c r="L821" s="210"/>
      <c r="M821" s="214"/>
      <c r="N821" s="215"/>
      <c r="O821" s="216"/>
      <c r="P821" s="216"/>
      <c r="Q821" s="216"/>
      <c r="R821" s="216"/>
      <c r="S821" s="216"/>
      <c r="T821" s="216"/>
      <c r="U821" s="216"/>
      <c r="V821" s="216"/>
      <c r="W821" s="216"/>
      <c r="X821" s="217"/>
      <c r="AT821" s="218" t="s">
        <v>160</v>
      </c>
      <c r="AU821" s="218" t="s">
        <v>85</v>
      </c>
      <c r="AV821" s="13" t="s">
        <v>83</v>
      </c>
      <c r="AW821" s="13" t="s">
        <v>5</v>
      </c>
      <c r="AX821" s="13" t="s">
        <v>75</v>
      </c>
      <c r="AY821" s="218" t="s">
        <v>149</v>
      </c>
    </row>
    <row r="822" spans="2:51" s="14" customFormat="1" ht="11.25">
      <c r="B822" s="219"/>
      <c r="C822" s="220"/>
      <c r="D822" s="204" t="s">
        <v>160</v>
      </c>
      <c r="E822" s="221" t="s">
        <v>1</v>
      </c>
      <c r="F822" s="222" t="s">
        <v>687</v>
      </c>
      <c r="G822" s="220"/>
      <c r="H822" s="223">
        <v>35.1</v>
      </c>
      <c r="I822" s="224"/>
      <c r="J822" s="224"/>
      <c r="K822" s="220"/>
      <c r="L822" s="220"/>
      <c r="M822" s="225"/>
      <c r="N822" s="226"/>
      <c r="O822" s="227"/>
      <c r="P822" s="227"/>
      <c r="Q822" s="227"/>
      <c r="R822" s="227"/>
      <c r="S822" s="227"/>
      <c r="T822" s="227"/>
      <c r="U822" s="227"/>
      <c r="V822" s="227"/>
      <c r="W822" s="227"/>
      <c r="X822" s="228"/>
      <c r="AT822" s="229" t="s">
        <v>160</v>
      </c>
      <c r="AU822" s="229" t="s">
        <v>85</v>
      </c>
      <c r="AV822" s="14" t="s">
        <v>85</v>
      </c>
      <c r="AW822" s="14" t="s">
        <v>5</v>
      </c>
      <c r="AX822" s="14" t="s">
        <v>75</v>
      </c>
      <c r="AY822" s="229" t="s">
        <v>149</v>
      </c>
    </row>
    <row r="823" spans="2:51" s="13" customFormat="1" ht="11.25">
      <c r="B823" s="209"/>
      <c r="C823" s="210"/>
      <c r="D823" s="204" t="s">
        <v>160</v>
      </c>
      <c r="E823" s="211" t="s">
        <v>1</v>
      </c>
      <c r="F823" s="212" t="s">
        <v>196</v>
      </c>
      <c r="G823" s="210"/>
      <c r="H823" s="211" t="s">
        <v>1</v>
      </c>
      <c r="I823" s="213"/>
      <c r="J823" s="213"/>
      <c r="K823" s="210"/>
      <c r="L823" s="210"/>
      <c r="M823" s="214"/>
      <c r="N823" s="215"/>
      <c r="O823" s="216"/>
      <c r="P823" s="216"/>
      <c r="Q823" s="216"/>
      <c r="R823" s="216"/>
      <c r="S823" s="216"/>
      <c r="T823" s="216"/>
      <c r="U823" s="216"/>
      <c r="V823" s="216"/>
      <c r="W823" s="216"/>
      <c r="X823" s="217"/>
      <c r="AT823" s="218" t="s">
        <v>160</v>
      </c>
      <c r="AU823" s="218" t="s">
        <v>85</v>
      </c>
      <c r="AV823" s="13" t="s">
        <v>83</v>
      </c>
      <c r="AW823" s="13" t="s">
        <v>5</v>
      </c>
      <c r="AX823" s="13" t="s">
        <v>75</v>
      </c>
      <c r="AY823" s="218" t="s">
        <v>149</v>
      </c>
    </row>
    <row r="824" spans="2:51" s="14" customFormat="1" ht="11.25">
      <c r="B824" s="219"/>
      <c r="C824" s="220"/>
      <c r="D824" s="204" t="s">
        <v>160</v>
      </c>
      <c r="E824" s="221" t="s">
        <v>1</v>
      </c>
      <c r="F824" s="222" t="s">
        <v>688</v>
      </c>
      <c r="G824" s="220"/>
      <c r="H824" s="223">
        <v>8.09</v>
      </c>
      <c r="I824" s="224"/>
      <c r="J824" s="224"/>
      <c r="K824" s="220"/>
      <c r="L824" s="220"/>
      <c r="M824" s="225"/>
      <c r="N824" s="226"/>
      <c r="O824" s="227"/>
      <c r="P824" s="227"/>
      <c r="Q824" s="227"/>
      <c r="R824" s="227"/>
      <c r="S824" s="227"/>
      <c r="T824" s="227"/>
      <c r="U824" s="227"/>
      <c r="V824" s="227"/>
      <c r="W824" s="227"/>
      <c r="X824" s="228"/>
      <c r="AT824" s="229" t="s">
        <v>160</v>
      </c>
      <c r="AU824" s="229" t="s">
        <v>85</v>
      </c>
      <c r="AV824" s="14" t="s">
        <v>85</v>
      </c>
      <c r="AW824" s="14" t="s">
        <v>5</v>
      </c>
      <c r="AX824" s="14" t="s">
        <v>75</v>
      </c>
      <c r="AY824" s="229" t="s">
        <v>149</v>
      </c>
    </row>
    <row r="825" spans="2:51" s="13" customFormat="1" ht="11.25">
      <c r="B825" s="209"/>
      <c r="C825" s="210"/>
      <c r="D825" s="204" t="s">
        <v>160</v>
      </c>
      <c r="E825" s="211" t="s">
        <v>1</v>
      </c>
      <c r="F825" s="212" t="s">
        <v>198</v>
      </c>
      <c r="G825" s="210"/>
      <c r="H825" s="211" t="s">
        <v>1</v>
      </c>
      <c r="I825" s="213"/>
      <c r="J825" s="213"/>
      <c r="K825" s="210"/>
      <c r="L825" s="210"/>
      <c r="M825" s="214"/>
      <c r="N825" s="215"/>
      <c r="O825" s="216"/>
      <c r="P825" s="216"/>
      <c r="Q825" s="216"/>
      <c r="R825" s="216"/>
      <c r="S825" s="216"/>
      <c r="T825" s="216"/>
      <c r="U825" s="216"/>
      <c r="V825" s="216"/>
      <c r="W825" s="216"/>
      <c r="X825" s="217"/>
      <c r="AT825" s="218" t="s">
        <v>160</v>
      </c>
      <c r="AU825" s="218" t="s">
        <v>85</v>
      </c>
      <c r="AV825" s="13" t="s">
        <v>83</v>
      </c>
      <c r="AW825" s="13" t="s">
        <v>5</v>
      </c>
      <c r="AX825" s="13" t="s">
        <v>75</v>
      </c>
      <c r="AY825" s="218" t="s">
        <v>149</v>
      </c>
    </row>
    <row r="826" spans="2:51" s="14" customFormat="1" ht="11.25">
      <c r="B826" s="219"/>
      <c r="C826" s="220"/>
      <c r="D826" s="204" t="s">
        <v>160</v>
      </c>
      <c r="E826" s="221" t="s">
        <v>1</v>
      </c>
      <c r="F826" s="222" t="s">
        <v>689</v>
      </c>
      <c r="G826" s="220"/>
      <c r="H826" s="223">
        <v>8.81</v>
      </c>
      <c r="I826" s="224"/>
      <c r="J826" s="224"/>
      <c r="K826" s="220"/>
      <c r="L826" s="220"/>
      <c r="M826" s="225"/>
      <c r="N826" s="226"/>
      <c r="O826" s="227"/>
      <c r="P826" s="227"/>
      <c r="Q826" s="227"/>
      <c r="R826" s="227"/>
      <c r="S826" s="227"/>
      <c r="T826" s="227"/>
      <c r="U826" s="227"/>
      <c r="V826" s="227"/>
      <c r="W826" s="227"/>
      <c r="X826" s="228"/>
      <c r="AT826" s="229" t="s">
        <v>160</v>
      </c>
      <c r="AU826" s="229" t="s">
        <v>85</v>
      </c>
      <c r="AV826" s="14" t="s">
        <v>85</v>
      </c>
      <c r="AW826" s="14" t="s">
        <v>5</v>
      </c>
      <c r="AX826" s="14" t="s">
        <v>75</v>
      </c>
      <c r="AY826" s="229" t="s">
        <v>149</v>
      </c>
    </row>
    <row r="827" spans="2:51" s="13" customFormat="1" ht="11.25">
      <c r="B827" s="209"/>
      <c r="C827" s="210"/>
      <c r="D827" s="204" t="s">
        <v>160</v>
      </c>
      <c r="E827" s="211" t="s">
        <v>1</v>
      </c>
      <c r="F827" s="212" t="s">
        <v>200</v>
      </c>
      <c r="G827" s="210"/>
      <c r="H827" s="211" t="s">
        <v>1</v>
      </c>
      <c r="I827" s="213"/>
      <c r="J827" s="213"/>
      <c r="K827" s="210"/>
      <c r="L827" s="210"/>
      <c r="M827" s="214"/>
      <c r="N827" s="215"/>
      <c r="O827" s="216"/>
      <c r="P827" s="216"/>
      <c r="Q827" s="216"/>
      <c r="R827" s="216"/>
      <c r="S827" s="216"/>
      <c r="T827" s="216"/>
      <c r="U827" s="216"/>
      <c r="V827" s="216"/>
      <c r="W827" s="216"/>
      <c r="X827" s="217"/>
      <c r="AT827" s="218" t="s">
        <v>160</v>
      </c>
      <c r="AU827" s="218" t="s">
        <v>85</v>
      </c>
      <c r="AV827" s="13" t="s">
        <v>83</v>
      </c>
      <c r="AW827" s="13" t="s">
        <v>5</v>
      </c>
      <c r="AX827" s="13" t="s">
        <v>75</v>
      </c>
      <c r="AY827" s="218" t="s">
        <v>149</v>
      </c>
    </row>
    <row r="828" spans="2:51" s="14" customFormat="1" ht="11.25">
      <c r="B828" s="219"/>
      <c r="C828" s="220"/>
      <c r="D828" s="204" t="s">
        <v>160</v>
      </c>
      <c r="E828" s="221" t="s">
        <v>1</v>
      </c>
      <c r="F828" s="222" t="s">
        <v>690</v>
      </c>
      <c r="G828" s="220"/>
      <c r="H828" s="223">
        <v>30.67</v>
      </c>
      <c r="I828" s="224"/>
      <c r="J828" s="224"/>
      <c r="K828" s="220"/>
      <c r="L828" s="220"/>
      <c r="M828" s="225"/>
      <c r="N828" s="226"/>
      <c r="O828" s="227"/>
      <c r="P828" s="227"/>
      <c r="Q828" s="227"/>
      <c r="R828" s="227"/>
      <c r="S828" s="227"/>
      <c r="T828" s="227"/>
      <c r="U828" s="227"/>
      <c r="V828" s="227"/>
      <c r="W828" s="227"/>
      <c r="X828" s="228"/>
      <c r="AT828" s="229" t="s">
        <v>160</v>
      </c>
      <c r="AU828" s="229" t="s">
        <v>85</v>
      </c>
      <c r="AV828" s="14" t="s">
        <v>85</v>
      </c>
      <c r="AW828" s="14" t="s">
        <v>5</v>
      </c>
      <c r="AX828" s="14" t="s">
        <v>75</v>
      </c>
      <c r="AY828" s="229" t="s">
        <v>149</v>
      </c>
    </row>
    <row r="829" spans="2:51" s="13" customFormat="1" ht="11.25">
      <c r="B829" s="209"/>
      <c r="C829" s="210"/>
      <c r="D829" s="204" t="s">
        <v>160</v>
      </c>
      <c r="E829" s="211" t="s">
        <v>1</v>
      </c>
      <c r="F829" s="212" t="s">
        <v>202</v>
      </c>
      <c r="G829" s="210"/>
      <c r="H829" s="211" t="s">
        <v>1</v>
      </c>
      <c r="I829" s="213"/>
      <c r="J829" s="213"/>
      <c r="K829" s="210"/>
      <c r="L829" s="210"/>
      <c r="M829" s="214"/>
      <c r="N829" s="215"/>
      <c r="O829" s="216"/>
      <c r="P829" s="216"/>
      <c r="Q829" s="216"/>
      <c r="R829" s="216"/>
      <c r="S829" s="216"/>
      <c r="T829" s="216"/>
      <c r="U829" s="216"/>
      <c r="V829" s="216"/>
      <c r="W829" s="216"/>
      <c r="X829" s="217"/>
      <c r="AT829" s="218" t="s">
        <v>160</v>
      </c>
      <c r="AU829" s="218" t="s">
        <v>85</v>
      </c>
      <c r="AV829" s="13" t="s">
        <v>83</v>
      </c>
      <c r="AW829" s="13" t="s">
        <v>5</v>
      </c>
      <c r="AX829" s="13" t="s">
        <v>75</v>
      </c>
      <c r="AY829" s="218" t="s">
        <v>149</v>
      </c>
    </row>
    <row r="830" spans="2:51" s="14" customFormat="1" ht="11.25">
      <c r="B830" s="219"/>
      <c r="C830" s="220"/>
      <c r="D830" s="204" t="s">
        <v>160</v>
      </c>
      <c r="E830" s="221" t="s">
        <v>1</v>
      </c>
      <c r="F830" s="222" t="s">
        <v>691</v>
      </c>
      <c r="G830" s="220"/>
      <c r="H830" s="223">
        <v>11.34</v>
      </c>
      <c r="I830" s="224"/>
      <c r="J830" s="224"/>
      <c r="K830" s="220"/>
      <c r="L830" s="220"/>
      <c r="M830" s="225"/>
      <c r="N830" s="226"/>
      <c r="O830" s="227"/>
      <c r="P830" s="227"/>
      <c r="Q830" s="227"/>
      <c r="R830" s="227"/>
      <c r="S830" s="227"/>
      <c r="T830" s="227"/>
      <c r="U830" s="227"/>
      <c r="V830" s="227"/>
      <c r="W830" s="227"/>
      <c r="X830" s="228"/>
      <c r="AT830" s="229" t="s">
        <v>160</v>
      </c>
      <c r="AU830" s="229" t="s">
        <v>85</v>
      </c>
      <c r="AV830" s="14" t="s">
        <v>85</v>
      </c>
      <c r="AW830" s="14" t="s">
        <v>5</v>
      </c>
      <c r="AX830" s="14" t="s">
        <v>75</v>
      </c>
      <c r="AY830" s="229" t="s">
        <v>149</v>
      </c>
    </row>
    <row r="831" spans="2:51" s="13" customFormat="1" ht="11.25">
      <c r="B831" s="209"/>
      <c r="C831" s="210"/>
      <c r="D831" s="204" t="s">
        <v>160</v>
      </c>
      <c r="E831" s="211" t="s">
        <v>1</v>
      </c>
      <c r="F831" s="212" t="s">
        <v>204</v>
      </c>
      <c r="G831" s="210"/>
      <c r="H831" s="211" t="s">
        <v>1</v>
      </c>
      <c r="I831" s="213"/>
      <c r="J831" s="213"/>
      <c r="K831" s="210"/>
      <c r="L831" s="210"/>
      <c r="M831" s="214"/>
      <c r="N831" s="215"/>
      <c r="O831" s="216"/>
      <c r="P831" s="216"/>
      <c r="Q831" s="216"/>
      <c r="R831" s="216"/>
      <c r="S831" s="216"/>
      <c r="T831" s="216"/>
      <c r="U831" s="216"/>
      <c r="V831" s="216"/>
      <c r="W831" s="216"/>
      <c r="X831" s="217"/>
      <c r="AT831" s="218" t="s">
        <v>160</v>
      </c>
      <c r="AU831" s="218" t="s">
        <v>85</v>
      </c>
      <c r="AV831" s="13" t="s">
        <v>83</v>
      </c>
      <c r="AW831" s="13" t="s">
        <v>5</v>
      </c>
      <c r="AX831" s="13" t="s">
        <v>75</v>
      </c>
      <c r="AY831" s="218" t="s">
        <v>149</v>
      </c>
    </row>
    <row r="832" spans="2:51" s="14" customFormat="1" ht="11.25">
      <c r="B832" s="219"/>
      <c r="C832" s="220"/>
      <c r="D832" s="204" t="s">
        <v>160</v>
      </c>
      <c r="E832" s="221" t="s">
        <v>1</v>
      </c>
      <c r="F832" s="222" t="s">
        <v>692</v>
      </c>
      <c r="G832" s="220"/>
      <c r="H832" s="223">
        <v>20.44</v>
      </c>
      <c r="I832" s="224"/>
      <c r="J832" s="224"/>
      <c r="K832" s="220"/>
      <c r="L832" s="220"/>
      <c r="M832" s="225"/>
      <c r="N832" s="226"/>
      <c r="O832" s="227"/>
      <c r="P832" s="227"/>
      <c r="Q832" s="227"/>
      <c r="R832" s="227"/>
      <c r="S832" s="227"/>
      <c r="T832" s="227"/>
      <c r="U832" s="227"/>
      <c r="V832" s="227"/>
      <c r="W832" s="227"/>
      <c r="X832" s="228"/>
      <c r="AT832" s="229" t="s">
        <v>160</v>
      </c>
      <c r="AU832" s="229" t="s">
        <v>85</v>
      </c>
      <c r="AV832" s="14" t="s">
        <v>85</v>
      </c>
      <c r="AW832" s="14" t="s">
        <v>5</v>
      </c>
      <c r="AX832" s="14" t="s">
        <v>75</v>
      </c>
      <c r="AY832" s="229" t="s">
        <v>149</v>
      </c>
    </row>
    <row r="833" spans="2:51" s="13" customFormat="1" ht="11.25">
      <c r="B833" s="209"/>
      <c r="C833" s="210"/>
      <c r="D833" s="204" t="s">
        <v>160</v>
      </c>
      <c r="E833" s="211" t="s">
        <v>1</v>
      </c>
      <c r="F833" s="212" t="s">
        <v>267</v>
      </c>
      <c r="G833" s="210"/>
      <c r="H833" s="211" t="s">
        <v>1</v>
      </c>
      <c r="I833" s="213"/>
      <c r="J833" s="213"/>
      <c r="K833" s="210"/>
      <c r="L833" s="210"/>
      <c r="M833" s="214"/>
      <c r="N833" s="215"/>
      <c r="O833" s="216"/>
      <c r="P833" s="216"/>
      <c r="Q833" s="216"/>
      <c r="R833" s="216"/>
      <c r="S833" s="216"/>
      <c r="T833" s="216"/>
      <c r="U833" s="216"/>
      <c r="V833" s="216"/>
      <c r="W833" s="216"/>
      <c r="X833" s="217"/>
      <c r="AT833" s="218" t="s">
        <v>160</v>
      </c>
      <c r="AU833" s="218" t="s">
        <v>85</v>
      </c>
      <c r="AV833" s="13" t="s">
        <v>83</v>
      </c>
      <c r="AW833" s="13" t="s">
        <v>5</v>
      </c>
      <c r="AX833" s="13" t="s">
        <v>75</v>
      </c>
      <c r="AY833" s="218" t="s">
        <v>149</v>
      </c>
    </row>
    <row r="834" spans="2:51" s="14" customFormat="1" ht="11.25">
      <c r="B834" s="219"/>
      <c r="C834" s="220"/>
      <c r="D834" s="204" t="s">
        <v>160</v>
      </c>
      <c r="E834" s="221" t="s">
        <v>1</v>
      </c>
      <c r="F834" s="222" t="s">
        <v>677</v>
      </c>
      <c r="G834" s="220"/>
      <c r="H834" s="223">
        <v>7</v>
      </c>
      <c r="I834" s="224"/>
      <c r="J834" s="224"/>
      <c r="K834" s="220"/>
      <c r="L834" s="220"/>
      <c r="M834" s="225"/>
      <c r="N834" s="226"/>
      <c r="O834" s="227"/>
      <c r="P834" s="227"/>
      <c r="Q834" s="227"/>
      <c r="R834" s="227"/>
      <c r="S834" s="227"/>
      <c r="T834" s="227"/>
      <c r="U834" s="227"/>
      <c r="V834" s="227"/>
      <c r="W834" s="227"/>
      <c r="X834" s="228"/>
      <c r="AT834" s="229" t="s">
        <v>160</v>
      </c>
      <c r="AU834" s="229" t="s">
        <v>85</v>
      </c>
      <c r="AV834" s="14" t="s">
        <v>85</v>
      </c>
      <c r="AW834" s="14" t="s">
        <v>5</v>
      </c>
      <c r="AX834" s="14" t="s">
        <v>75</v>
      </c>
      <c r="AY834" s="229" t="s">
        <v>149</v>
      </c>
    </row>
    <row r="835" spans="2:51" s="13" customFormat="1" ht="11.25">
      <c r="B835" s="209"/>
      <c r="C835" s="210"/>
      <c r="D835" s="204" t="s">
        <v>160</v>
      </c>
      <c r="E835" s="211" t="s">
        <v>1</v>
      </c>
      <c r="F835" s="212" t="s">
        <v>269</v>
      </c>
      <c r="G835" s="210"/>
      <c r="H835" s="211" t="s">
        <v>1</v>
      </c>
      <c r="I835" s="213"/>
      <c r="J835" s="213"/>
      <c r="K835" s="210"/>
      <c r="L835" s="210"/>
      <c r="M835" s="214"/>
      <c r="N835" s="215"/>
      <c r="O835" s="216"/>
      <c r="P835" s="216"/>
      <c r="Q835" s="216"/>
      <c r="R835" s="216"/>
      <c r="S835" s="216"/>
      <c r="T835" s="216"/>
      <c r="U835" s="216"/>
      <c r="V835" s="216"/>
      <c r="W835" s="216"/>
      <c r="X835" s="217"/>
      <c r="AT835" s="218" t="s">
        <v>160</v>
      </c>
      <c r="AU835" s="218" t="s">
        <v>85</v>
      </c>
      <c r="AV835" s="13" t="s">
        <v>83</v>
      </c>
      <c r="AW835" s="13" t="s">
        <v>5</v>
      </c>
      <c r="AX835" s="13" t="s">
        <v>75</v>
      </c>
      <c r="AY835" s="218" t="s">
        <v>149</v>
      </c>
    </row>
    <row r="836" spans="2:51" s="14" customFormat="1" ht="11.25">
      <c r="B836" s="219"/>
      <c r="C836" s="220"/>
      <c r="D836" s="204" t="s">
        <v>160</v>
      </c>
      <c r="E836" s="221" t="s">
        <v>1</v>
      </c>
      <c r="F836" s="222" t="s">
        <v>678</v>
      </c>
      <c r="G836" s="220"/>
      <c r="H836" s="223">
        <v>13.3</v>
      </c>
      <c r="I836" s="224"/>
      <c r="J836" s="224"/>
      <c r="K836" s="220"/>
      <c r="L836" s="220"/>
      <c r="M836" s="225"/>
      <c r="N836" s="226"/>
      <c r="O836" s="227"/>
      <c r="P836" s="227"/>
      <c r="Q836" s="227"/>
      <c r="R836" s="227"/>
      <c r="S836" s="227"/>
      <c r="T836" s="227"/>
      <c r="U836" s="227"/>
      <c r="V836" s="227"/>
      <c r="W836" s="227"/>
      <c r="X836" s="228"/>
      <c r="AT836" s="229" t="s">
        <v>160</v>
      </c>
      <c r="AU836" s="229" t="s">
        <v>85</v>
      </c>
      <c r="AV836" s="14" t="s">
        <v>85</v>
      </c>
      <c r="AW836" s="14" t="s">
        <v>5</v>
      </c>
      <c r="AX836" s="14" t="s">
        <v>75</v>
      </c>
      <c r="AY836" s="229" t="s">
        <v>149</v>
      </c>
    </row>
    <row r="837" spans="2:51" s="13" customFormat="1" ht="11.25">
      <c r="B837" s="209"/>
      <c r="C837" s="210"/>
      <c r="D837" s="204" t="s">
        <v>160</v>
      </c>
      <c r="E837" s="211" t="s">
        <v>1</v>
      </c>
      <c r="F837" s="212" t="s">
        <v>210</v>
      </c>
      <c r="G837" s="210"/>
      <c r="H837" s="211" t="s">
        <v>1</v>
      </c>
      <c r="I837" s="213"/>
      <c r="J837" s="213"/>
      <c r="K837" s="210"/>
      <c r="L837" s="210"/>
      <c r="M837" s="214"/>
      <c r="N837" s="215"/>
      <c r="O837" s="216"/>
      <c r="P837" s="216"/>
      <c r="Q837" s="216"/>
      <c r="R837" s="216"/>
      <c r="S837" s="216"/>
      <c r="T837" s="216"/>
      <c r="U837" s="216"/>
      <c r="V837" s="216"/>
      <c r="W837" s="216"/>
      <c r="X837" s="217"/>
      <c r="AT837" s="218" t="s">
        <v>160</v>
      </c>
      <c r="AU837" s="218" t="s">
        <v>85</v>
      </c>
      <c r="AV837" s="13" t="s">
        <v>83</v>
      </c>
      <c r="AW837" s="13" t="s">
        <v>5</v>
      </c>
      <c r="AX837" s="13" t="s">
        <v>75</v>
      </c>
      <c r="AY837" s="218" t="s">
        <v>149</v>
      </c>
    </row>
    <row r="838" spans="2:51" s="14" customFormat="1" ht="11.25">
      <c r="B838" s="219"/>
      <c r="C838" s="220"/>
      <c r="D838" s="204" t="s">
        <v>160</v>
      </c>
      <c r="E838" s="221" t="s">
        <v>1</v>
      </c>
      <c r="F838" s="222" t="s">
        <v>693</v>
      </c>
      <c r="G838" s="220"/>
      <c r="H838" s="223">
        <v>18.05</v>
      </c>
      <c r="I838" s="224"/>
      <c r="J838" s="224"/>
      <c r="K838" s="220"/>
      <c r="L838" s="220"/>
      <c r="M838" s="225"/>
      <c r="N838" s="226"/>
      <c r="O838" s="227"/>
      <c r="P838" s="227"/>
      <c r="Q838" s="227"/>
      <c r="R838" s="227"/>
      <c r="S838" s="227"/>
      <c r="T838" s="227"/>
      <c r="U838" s="227"/>
      <c r="V838" s="227"/>
      <c r="W838" s="227"/>
      <c r="X838" s="228"/>
      <c r="AT838" s="229" t="s">
        <v>160</v>
      </c>
      <c r="AU838" s="229" t="s">
        <v>85</v>
      </c>
      <c r="AV838" s="14" t="s">
        <v>85</v>
      </c>
      <c r="AW838" s="14" t="s">
        <v>5</v>
      </c>
      <c r="AX838" s="14" t="s">
        <v>75</v>
      </c>
      <c r="AY838" s="229" t="s">
        <v>149</v>
      </c>
    </row>
    <row r="839" spans="2:51" s="13" customFormat="1" ht="11.25">
      <c r="B839" s="209"/>
      <c r="C839" s="210"/>
      <c r="D839" s="204" t="s">
        <v>160</v>
      </c>
      <c r="E839" s="211" t="s">
        <v>1</v>
      </c>
      <c r="F839" s="212" t="s">
        <v>212</v>
      </c>
      <c r="G839" s="210"/>
      <c r="H839" s="211" t="s">
        <v>1</v>
      </c>
      <c r="I839" s="213"/>
      <c r="J839" s="213"/>
      <c r="K839" s="210"/>
      <c r="L839" s="210"/>
      <c r="M839" s="214"/>
      <c r="N839" s="215"/>
      <c r="O839" s="216"/>
      <c r="P839" s="216"/>
      <c r="Q839" s="216"/>
      <c r="R839" s="216"/>
      <c r="S839" s="216"/>
      <c r="T839" s="216"/>
      <c r="U839" s="216"/>
      <c r="V839" s="216"/>
      <c r="W839" s="216"/>
      <c r="X839" s="217"/>
      <c r="AT839" s="218" t="s">
        <v>160</v>
      </c>
      <c r="AU839" s="218" t="s">
        <v>85</v>
      </c>
      <c r="AV839" s="13" t="s">
        <v>83</v>
      </c>
      <c r="AW839" s="13" t="s">
        <v>5</v>
      </c>
      <c r="AX839" s="13" t="s">
        <v>75</v>
      </c>
      <c r="AY839" s="218" t="s">
        <v>149</v>
      </c>
    </row>
    <row r="840" spans="2:51" s="14" customFormat="1" ht="11.25">
      <c r="B840" s="219"/>
      <c r="C840" s="220"/>
      <c r="D840" s="204" t="s">
        <v>160</v>
      </c>
      <c r="E840" s="221" t="s">
        <v>1</v>
      </c>
      <c r="F840" s="222" t="s">
        <v>694</v>
      </c>
      <c r="G840" s="220"/>
      <c r="H840" s="223">
        <v>12.82</v>
      </c>
      <c r="I840" s="224"/>
      <c r="J840" s="224"/>
      <c r="K840" s="220"/>
      <c r="L840" s="220"/>
      <c r="M840" s="225"/>
      <c r="N840" s="226"/>
      <c r="O840" s="227"/>
      <c r="P840" s="227"/>
      <c r="Q840" s="227"/>
      <c r="R840" s="227"/>
      <c r="S840" s="227"/>
      <c r="T840" s="227"/>
      <c r="U840" s="227"/>
      <c r="V840" s="227"/>
      <c r="W840" s="227"/>
      <c r="X840" s="228"/>
      <c r="AT840" s="229" t="s">
        <v>160</v>
      </c>
      <c r="AU840" s="229" t="s">
        <v>85</v>
      </c>
      <c r="AV840" s="14" t="s">
        <v>85</v>
      </c>
      <c r="AW840" s="14" t="s">
        <v>5</v>
      </c>
      <c r="AX840" s="14" t="s">
        <v>75</v>
      </c>
      <c r="AY840" s="229" t="s">
        <v>149</v>
      </c>
    </row>
    <row r="841" spans="2:51" s="13" customFormat="1" ht="11.25">
      <c r="B841" s="209"/>
      <c r="C841" s="210"/>
      <c r="D841" s="204" t="s">
        <v>160</v>
      </c>
      <c r="E841" s="211" t="s">
        <v>1</v>
      </c>
      <c r="F841" s="212" t="s">
        <v>214</v>
      </c>
      <c r="G841" s="210"/>
      <c r="H841" s="211" t="s">
        <v>1</v>
      </c>
      <c r="I841" s="213"/>
      <c r="J841" s="213"/>
      <c r="K841" s="210"/>
      <c r="L841" s="210"/>
      <c r="M841" s="214"/>
      <c r="N841" s="215"/>
      <c r="O841" s="216"/>
      <c r="P841" s="216"/>
      <c r="Q841" s="216"/>
      <c r="R841" s="216"/>
      <c r="S841" s="216"/>
      <c r="T841" s="216"/>
      <c r="U841" s="216"/>
      <c r="V841" s="216"/>
      <c r="W841" s="216"/>
      <c r="X841" s="217"/>
      <c r="AT841" s="218" t="s">
        <v>160</v>
      </c>
      <c r="AU841" s="218" t="s">
        <v>85</v>
      </c>
      <c r="AV841" s="13" t="s">
        <v>83</v>
      </c>
      <c r="AW841" s="13" t="s">
        <v>5</v>
      </c>
      <c r="AX841" s="13" t="s">
        <v>75</v>
      </c>
      <c r="AY841" s="218" t="s">
        <v>149</v>
      </c>
    </row>
    <row r="842" spans="2:51" s="14" customFormat="1" ht="11.25">
      <c r="B842" s="219"/>
      <c r="C842" s="220"/>
      <c r="D842" s="204" t="s">
        <v>160</v>
      </c>
      <c r="E842" s="221" t="s">
        <v>1</v>
      </c>
      <c r="F842" s="222" t="s">
        <v>695</v>
      </c>
      <c r="G842" s="220"/>
      <c r="H842" s="223">
        <v>24.12</v>
      </c>
      <c r="I842" s="224"/>
      <c r="J842" s="224"/>
      <c r="K842" s="220"/>
      <c r="L842" s="220"/>
      <c r="M842" s="225"/>
      <c r="N842" s="226"/>
      <c r="O842" s="227"/>
      <c r="P842" s="227"/>
      <c r="Q842" s="227"/>
      <c r="R842" s="227"/>
      <c r="S842" s="227"/>
      <c r="T842" s="227"/>
      <c r="U842" s="227"/>
      <c r="V842" s="227"/>
      <c r="W842" s="227"/>
      <c r="X842" s="228"/>
      <c r="AT842" s="229" t="s">
        <v>160</v>
      </c>
      <c r="AU842" s="229" t="s">
        <v>85</v>
      </c>
      <c r="AV842" s="14" t="s">
        <v>85</v>
      </c>
      <c r="AW842" s="14" t="s">
        <v>5</v>
      </c>
      <c r="AX842" s="14" t="s">
        <v>75</v>
      </c>
      <c r="AY842" s="229" t="s">
        <v>149</v>
      </c>
    </row>
    <row r="843" spans="2:51" s="13" customFormat="1" ht="11.25">
      <c r="B843" s="209"/>
      <c r="C843" s="210"/>
      <c r="D843" s="204" t="s">
        <v>160</v>
      </c>
      <c r="E843" s="211" t="s">
        <v>1</v>
      </c>
      <c r="F843" s="212" t="s">
        <v>216</v>
      </c>
      <c r="G843" s="210"/>
      <c r="H843" s="211" t="s">
        <v>1</v>
      </c>
      <c r="I843" s="213"/>
      <c r="J843" s="213"/>
      <c r="K843" s="210"/>
      <c r="L843" s="210"/>
      <c r="M843" s="214"/>
      <c r="N843" s="215"/>
      <c r="O843" s="216"/>
      <c r="P843" s="216"/>
      <c r="Q843" s="216"/>
      <c r="R843" s="216"/>
      <c r="S843" s="216"/>
      <c r="T843" s="216"/>
      <c r="U843" s="216"/>
      <c r="V843" s="216"/>
      <c r="W843" s="216"/>
      <c r="X843" s="217"/>
      <c r="AT843" s="218" t="s">
        <v>160</v>
      </c>
      <c r="AU843" s="218" t="s">
        <v>85</v>
      </c>
      <c r="AV843" s="13" t="s">
        <v>83</v>
      </c>
      <c r="AW843" s="13" t="s">
        <v>5</v>
      </c>
      <c r="AX843" s="13" t="s">
        <v>75</v>
      </c>
      <c r="AY843" s="218" t="s">
        <v>149</v>
      </c>
    </row>
    <row r="844" spans="2:51" s="14" customFormat="1" ht="11.25">
      <c r="B844" s="219"/>
      <c r="C844" s="220"/>
      <c r="D844" s="204" t="s">
        <v>160</v>
      </c>
      <c r="E844" s="221" t="s">
        <v>1</v>
      </c>
      <c r="F844" s="222" t="s">
        <v>696</v>
      </c>
      <c r="G844" s="220"/>
      <c r="H844" s="223">
        <v>11.72</v>
      </c>
      <c r="I844" s="224"/>
      <c r="J844" s="224"/>
      <c r="K844" s="220"/>
      <c r="L844" s="220"/>
      <c r="M844" s="225"/>
      <c r="N844" s="226"/>
      <c r="O844" s="227"/>
      <c r="P844" s="227"/>
      <c r="Q844" s="227"/>
      <c r="R844" s="227"/>
      <c r="S844" s="227"/>
      <c r="T844" s="227"/>
      <c r="U844" s="227"/>
      <c r="V844" s="227"/>
      <c r="W844" s="227"/>
      <c r="X844" s="228"/>
      <c r="AT844" s="229" t="s">
        <v>160</v>
      </c>
      <c r="AU844" s="229" t="s">
        <v>85</v>
      </c>
      <c r="AV844" s="14" t="s">
        <v>85</v>
      </c>
      <c r="AW844" s="14" t="s">
        <v>5</v>
      </c>
      <c r="AX844" s="14" t="s">
        <v>75</v>
      </c>
      <c r="AY844" s="229" t="s">
        <v>149</v>
      </c>
    </row>
    <row r="845" spans="2:51" s="13" customFormat="1" ht="11.25">
      <c r="B845" s="209"/>
      <c r="C845" s="210"/>
      <c r="D845" s="204" t="s">
        <v>160</v>
      </c>
      <c r="E845" s="211" t="s">
        <v>1</v>
      </c>
      <c r="F845" s="212" t="s">
        <v>218</v>
      </c>
      <c r="G845" s="210"/>
      <c r="H845" s="211" t="s">
        <v>1</v>
      </c>
      <c r="I845" s="213"/>
      <c r="J845" s="213"/>
      <c r="K845" s="210"/>
      <c r="L845" s="210"/>
      <c r="M845" s="214"/>
      <c r="N845" s="215"/>
      <c r="O845" s="216"/>
      <c r="P845" s="216"/>
      <c r="Q845" s="216"/>
      <c r="R845" s="216"/>
      <c r="S845" s="216"/>
      <c r="T845" s="216"/>
      <c r="U845" s="216"/>
      <c r="V845" s="216"/>
      <c r="W845" s="216"/>
      <c r="X845" s="217"/>
      <c r="AT845" s="218" t="s">
        <v>160</v>
      </c>
      <c r="AU845" s="218" t="s">
        <v>85</v>
      </c>
      <c r="AV845" s="13" t="s">
        <v>83</v>
      </c>
      <c r="AW845" s="13" t="s">
        <v>5</v>
      </c>
      <c r="AX845" s="13" t="s">
        <v>75</v>
      </c>
      <c r="AY845" s="218" t="s">
        <v>149</v>
      </c>
    </row>
    <row r="846" spans="2:51" s="14" customFormat="1" ht="11.25">
      <c r="B846" s="219"/>
      <c r="C846" s="220"/>
      <c r="D846" s="204" t="s">
        <v>160</v>
      </c>
      <c r="E846" s="221" t="s">
        <v>1</v>
      </c>
      <c r="F846" s="222" t="s">
        <v>697</v>
      </c>
      <c r="G846" s="220"/>
      <c r="H846" s="223">
        <v>7.88</v>
      </c>
      <c r="I846" s="224"/>
      <c r="J846" s="224"/>
      <c r="K846" s="220"/>
      <c r="L846" s="220"/>
      <c r="M846" s="225"/>
      <c r="N846" s="226"/>
      <c r="O846" s="227"/>
      <c r="P846" s="227"/>
      <c r="Q846" s="227"/>
      <c r="R846" s="227"/>
      <c r="S846" s="227"/>
      <c r="T846" s="227"/>
      <c r="U846" s="227"/>
      <c r="V846" s="227"/>
      <c r="W846" s="227"/>
      <c r="X846" s="228"/>
      <c r="AT846" s="229" t="s">
        <v>160</v>
      </c>
      <c r="AU846" s="229" t="s">
        <v>85</v>
      </c>
      <c r="AV846" s="14" t="s">
        <v>85</v>
      </c>
      <c r="AW846" s="14" t="s">
        <v>5</v>
      </c>
      <c r="AX846" s="14" t="s">
        <v>75</v>
      </c>
      <c r="AY846" s="229" t="s">
        <v>149</v>
      </c>
    </row>
    <row r="847" spans="2:51" s="13" customFormat="1" ht="11.25">
      <c r="B847" s="209"/>
      <c r="C847" s="210"/>
      <c r="D847" s="204" t="s">
        <v>160</v>
      </c>
      <c r="E847" s="211" t="s">
        <v>1</v>
      </c>
      <c r="F847" s="212" t="s">
        <v>272</v>
      </c>
      <c r="G847" s="210"/>
      <c r="H847" s="211" t="s">
        <v>1</v>
      </c>
      <c r="I847" s="213"/>
      <c r="J847" s="213"/>
      <c r="K847" s="210"/>
      <c r="L847" s="210"/>
      <c r="M847" s="214"/>
      <c r="N847" s="215"/>
      <c r="O847" s="216"/>
      <c r="P847" s="216"/>
      <c r="Q847" s="216"/>
      <c r="R847" s="216"/>
      <c r="S847" s="216"/>
      <c r="T847" s="216"/>
      <c r="U847" s="216"/>
      <c r="V847" s="216"/>
      <c r="W847" s="216"/>
      <c r="X847" s="217"/>
      <c r="AT847" s="218" t="s">
        <v>160</v>
      </c>
      <c r="AU847" s="218" t="s">
        <v>85</v>
      </c>
      <c r="AV847" s="13" t="s">
        <v>83</v>
      </c>
      <c r="AW847" s="13" t="s">
        <v>5</v>
      </c>
      <c r="AX847" s="13" t="s">
        <v>75</v>
      </c>
      <c r="AY847" s="218" t="s">
        <v>149</v>
      </c>
    </row>
    <row r="848" spans="2:51" s="14" customFormat="1" ht="11.25">
      <c r="B848" s="219"/>
      <c r="C848" s="220"/>
      <c r="D848" s="204" t="s">
        <v>160</v>
      </c>
      <c r="E848" s="221" t="s">
        <v>1</v>
      </c>
      <c r="F848" s="222" t="s">
        <v>677</v>
      </c>
      <c r="G848" s="220"/>
      <c r="H848" s="223">
        <v>7</v>
      </c>
      <c r="I848" s="224"/>
      <c r="J848" s="224"/>
      <c r="K848" s="220"/>
      <c r="L848" s="220"/>
      <c r="M848" s="225"/>
      <c r="N848" s="226"/>
      <c r="O848" s="227"/>
      <c r="P848" s="227"/>
      <c r="Q848" s="227"/>
      <c r="R848" s="227"/>
      <c r="S848" s="227"/>
      <c r="T848" s="227"/>
      <c r="U848" s="227"/>
      <c r="V848" s="227"/>
      <c r="W848" s="227"/>
      <c r="X848" s="228"/>
      <c r="AT848" s="229" t="s">
        <v>160</v>
      </c>
      <c r="AU848" s="229" t="s">
        <v>85</v>
      </c>
      <c r="AV848" s="14" t="s">
        <v>85</v>
      </c>
      <c r="AW848" s="14" t="s">
        <v>5</v>
      </c>
      <c r="AX848" s="14" t="s">
        <v>75</v>
      </c>
      <c r="AY848" s="229" t="s">
        <v>149</v>
      </c>
    </row>
    <row r="849" spans="2:51" s="13" customFormat="1" ht="11.25">
      <c r="B849" s="209"/>
      <c r="C849" s="210"/>
      <c r="D849" s="204" t="s">
        <v>160</v>
      </c>
      <c r="E849" s="211" t="s">
        <v>1</v>
      </c>
      <c r="F849" s="212" t="s">
        <v>273</v>
      </c>
      <c r="G849" s="210"/>
      <c r="H849" s="211" t="s">
        <v>1</v>
      </c>
      <c r="I849" s="213"/>
      <c r="J849" s="213"/>
      <c r="K849" s="210"/>
      <c r="L849" s="210"/>
      <c r="M849" s="214"/>
      <c r="N849" s="215"/>
      <c r="O849" s="216"/>
      <c r="P849" s="216"/>
      <c r="Q849" s="216"/>
      <c r="R849" s="216"/>
      <c r="S849" s="216"/>
      <c r="T849" s="216"/>
      <c r="U849" s="216"/>
      <c r="V849" s="216"/>
      <c r="W849" s="216"/>
      <c r="X849" s="217"/>
      <c r="AT849" s="218" t="s">
        <v>160</v>
      </c>
      <c r="AU849" s="218" t="s">
        <v>85</v>
      </c>
      <c r="AV849" s="13" t="s">
        <v>83</v>
      </c>
      <c r="AW849" s="13" t="s">
        <v>5</v>
      </c>
      <c r="AX849" s="13" t="s">
        <v>75</v>
      </c>
      <c r="AY849" s="218" t="s">
        <v>149</v>
      </c>
    </row>
    <row r="850" spans="2:51" s="14" customFormat="1" ht="11.25">
      <c r="B850" s="219"/>
      <c r="C850" s="220"/>
      <c r="D850" s="204" t="s">
        <v>160</v>
      </c>
      <c r="E850" s="221" t="s">
        <v>1</v>
      </c>
      <c r="F850" s="222" t="s">
        <v>678</v>
      </c>
      <c r="G850" s="220"/>
      <c r="H850" s="223">
        <v>13.3</v>
      </c>
      <c r="I850" s="224"/>
      <c r="J850" s="224"/>
      <c r="K850" s="220"/>
      <c r="L850" s="220"/>
      <c r="M850" s="225"/>
      <c r="N850" s="226"/>
      <c r="O850" s="227"/>
      <c r="P850" s="227"/>
      <c r="Q850" s="227"/>
      <c r="R850" s="227"/>
      <c r="S850" s="227"/>
      <c r="T850" s="227"/>
      <c r="U850" s="227"/>
      <c r="V850" s="227"/>
      <c r="W850" s="227"/>
      <c r="X850" s="228"/>
      <c r="AT850" s="229" t="s">
        <v>160</v>
      </c>
      <c r="AU850" s="229" t="s">
        <v>85</v>
      </c>
      <c r="AV850" s="14" t="s">
        <v>85</v>
      </c>
      <c r="AW850" s="14" t="s">
        <v>5</v>
      </c>
      <c r="AX850" s="14" t="s">
        <v>75</v>
      </c>
      <c r="AY850" s="229" t="s">
        <v>149</v>
      </c>
    </row>
    <row r="851" spans="2:51" s="13" customFormat="1" ht="11.25">
      <c r="B851" s="209"/>
      <c r="C851" s="210"/>
      <c r="D851" s="204" t="s">
        <v>160</v>
      </c>
      <c r="E851" s="211" t="s">
        <v>1</v>
      </c>
      <c r="F851" s="212" t="s">
        <v>220</v>
      </c>
      <c r="G851" s="210"/>
      <c r="H851" s="211" t="s">
        <v>1</v>
      </c>
      <c r="I851" s="213"/>
      <c r="J851" s="213"/>
      <c r="K851" s="210"/>
      <c r="L851" s="210"/>
      <c r="M851" s="214"/>
      <c r="N851" s="215"/>
      <c r="O851" s="216"/>
      <c r="P851" s="216"/>
      <c r="Q851" s="216"/>
      <c r="R851" s="216"/>
      <c r="S851" s="216"/>
      <c r="T851" s="216"/>
      <c r="U851" s="216"/>
      <c r="V851" s="216"/>
      <c r="W851" s="216"/>
      <c r="X851" s="217"/>
      <c r="AT851" s="218" t="s">
        <v>160</v>
      </c>
      <c r="AU851" s="218" t="s">
        <v>85</v>
      </c>
      <c r="AV851" s="13" t="s">
        <v>83</v>
      </c>
      <c r="AW851" s="13" t="s">
        <v>5</v>
      </c>
      <c r="AX851" s="13" t="s">
        <v>75</v>
      </c>
      <c r="AY851" s="218" t="s">
        <v>149</v>
      </c>
    </row>
    <row r="852" spans="2:51" s="14" customFormat="1" ht="11.25">
      <c r="B852" s="219"/>
      <c r="C852" s="220"/>
      <c r="D852" s="204" t="s">
        <v>160</v>
      </c>
      <c r="E852" s="221" t="s">
        <v>1</v>
      </c>
      <c r="F852" s="222" t="s">
        <v>698</v>
      </c>
      <c r="G852" s="220"/>
      <c r="H852" s="223">
        <v>25.96</v>
      </c>
      <c r="I852" s="224"/>
      <c r="J852" s="224"/>
      <c r="K852" s="220"/>
      <c r="L852" s="220"/>
      <c r="M852" s="225"/>
      <c r="N852" s="226"/>
      <c r="O852" s="227"/>
      <c r="P852" s="227"/>
      <c r="Q852" s="227"/>
      <c r="R852" s="227"/>
      <c r="S852" s="227"/>
      <c r="T852" s="227"/>
      <c r="U852" s="227"/>
      <c r="V852" s="227"/>
      <c r="W852" s="227"/>
      <c r="X852" s="228"/>
      <c r="AT852" s="229" t="s">
        <v>160</v>
      </c>
      <c r="AU852" s="229" t="s">
        <v>85</v>
      </c>
      <c r="AV852" s="14" t="s">
        <v>85</v>
      </c>
      <c r="AW852" s="14" t="s">
        <v>5</v>
      </c>
      <c r="AX852" s="14" t="s">
        <v>75</v>
      </c>
      <c r="AY852" s="229" t="s">
        <v>149</v>
      </c>
    </row>
    <row r="853" spans="2:51" s="13" customFormat="1" ht="11.25">
      <c r="B853" s="209"/>
      <c r="C853" s="210"/>
      <c r="D853" s="204" t="s">
        <v>160</v>
      </c>
      <c r="E853" s="211" t="s">
        <v>1</v>
      </c>
      <c r="F853" s="212" t="s">
        <v>221</v>
      </c>
      <c r="G853" s="210"/>
      <c r="H853" s="211" t="s">
        <v>1</v>
      </c>
      <c r="I853" s="213"/>
      <c r="J853" s="213"/>
      <c r="K853" s="210"/>
      <c r="L853" s="210"/>
      <c r="M853" s="214"/>
      <c r="N853" s="215"/>
      <c r="O853" s="216"/>
      <c r="P853" s="216"/>
      <c r="Q853" s="216"/>
      <c r="R853" s="216"/>
      <c r="S853" s="216"/>
      <c r="T853" s="216"/>
      <c r="U853" s="216"/>
      <c r="V853" s="216"/>
      <c r="W853" s="216"/>
      <c r="X853" s="217"/>
      <c r="AT853" s="218" t="s">
        <v>160</v>
      </c>
      <c r="AU853" s="218" t="s">
        <v>85</v>
      </c>
      <c r="AV853" s="13" t="s">
        <v>83</v>
      </c>
      <c r="AW853" s="13" t="s">
        <v>5</v>
      </c>
      <c r="AX853" s="13" t="s">
        <v>75</v>
      </c>
      <c r="AY853" s="218" t="s">
        <v>149</v>
      </c>
    </row>
    <row r="854" spans="2:51" s="14" customFormat="1" ht="11.25">
      <c r="B854" s="219"/>
      <c r="C854" s="220"/>
      <c r="D854" s="204" t="s">
        <v>160</v>
      </c>
      <c r="E854" s="221" t="s">
        <v>1</v>
      </c>
      <c r="F854" s="222" t="s">
        <v>699</v>
      </c>
      <c r="G854" s="220"/>
      <c r="H854" s="223">
        <v>11.93</v>
      </c>
      <c r="I854" s="224"/>
      <c r="J854" s="224"/>
      <c r="K854" s="220"/>
      <c r="L854" s="220"/>
      <c r="M854" s="225"/>
      <c r="N854" s="226"/>
      <c r="O854" s="227"/>
      <c r="P854" s="227"/>
      <c r="Q854" s="227"/>
      <c r="R854" s="227"/>
      <c r="S854" s="227"/>
      <c r="T854" s="227"/>
      <c r="U854" s="227"/>
      <c r="V854" s="227"/>
      <c r="W854" s="227"/>
      <c r="X854" s="228"/>
      <c r="AT854" s="229" t="s">
        <v>160</v>
      </c>
      <c r="AU854" s="229" t="s">
        <v>85</v>
      </c>
      <c r="AV854" s="14" t="s">
        <v>85</v>
      </c>
      <c r="AW854" s="14" t="s">
        <v>5</v>
      </c>
      <c r="AX854" s="14" t="s">
        <v>75</v>
      </c>
      <c r="AY854" s="229" t="s">
        <v>149</v>
      </c>
    </row>
    <row r="855" spans="2:51" s="13" customFormat="1" ht="11.25">
      <c r="B855" s="209"/>
      <c r="C855" s="210"/>
      <c r="D855" s="204" t="s">
        <v>160</v>
      </c>
      <c r="E855" s="211" t="s">
        <v>1</v>
      </c>
      <c r="F855" s="212" t="s">
        <v>222</v>
      </c>
      <c r="G855" s="210"/>
      <c r="H855" s="211" t="s">
        <v>1</v>
      </c>
      <c r="I855" s="213"/>
      <c r="J855" s="213"/>
      <c r="K855" s="210"/>
      <c r="L855" s="210"/>
      <c r="M855" s="214"/>
      <c r="N855" s="215"/>
      <c r="O855" s="216"/>
      <c r="P855" s="216"/>
      <c r="Q855" s="216"/>
      <c r="R855" s="216"/>
      <c r="S855" s="216"/>
      <c r="T855" s="216"/>
      <c r="U855" s="216"/>
      <c r="V855" s="216"/>
      <c r="W855" s="216"/>
      <c r="X855" s="217"/>
      <c r="AT855" s="218" t="s">
        <v>160</v>
      </c>
      <c r="AU855" s="218" t="s">
        <v>85</v>
      </c>
      <c r="AV855" s="13" t="s">
        <v>83</v>
      </c>
      <c r="AW855" s="13" t="s">
        <v>5</v>
      </c>
      <c r="AX855" s="13" t="s">
        <v>75</v>
      </c>
      <c r="AY855" s="218" t="s">
        <v>149</v>
      </c>
    </row>
    <row r="856" spans="2:51" s="14" customFormat="1" ht="11.25">
      <c r="B856" s="219"/>
      <c r="C856" s="220"/>
      <c r="D856" s="204" t="s">
        <v>160</v>
      </c>
      <c r="E856" s="221" t="s">
        <v>1</v>
      </c>
      <c r="F856" s="222" t="s">
        <v>700</v>
      </c>
      <c r="G856" s="220"/>
      <c r="H856" s="223">
        <v>18.87</v>
      </c>
      <c r="I856" s="224"/>
      <c r="J856" s="224"/>
      <c r="K856" s="220"/>
      <c r="L856" s="220"/>
      <c r="M856" s="225"/>
      <c r="N856" s="226"/>
      <c r="O856" s="227"/>
      <c r="P856" s="227"/>
      <c r="Q856" s="227"/>
      <c r="R856" s="227"/>
      <c r="S856" s="227"/>
      <c r="T856" s="227"/>
      <c r="U856" s="227"/>
      <c r="V856" s="227"/>
      <c r="W856" s="227"/>
      <c r="X856" s="228"/>
      <c r="AT856" s="229" t="s">
        <v>160</v>
      </c>
      <c r="AU856" s="229" t="s">
        <v>85</v>
      </c>
      <c r="AV856" s="14" t="s">
        <v>85</v>
      </c>
      <c r="AW856" s="14" t="s">
        <v>5</v>
      </c>
      <c r="AX856" s="14" t="s">
        <v>75</v>
      </c>
      <c r="AY856" s="229" t="s">
        <v>149</v>
      </c>
    </row>
    <row r="857" spans="2:51" s="13" customFormat="1" ht="11.25">
      <c r="B857" s="209"/>
      <c r="C857" s="210"/>
      <c r="D857" s="204" t="s">
        <v>160</v>
      </c>
      <c r="E857" s="211" t="s">
        <v>1</v>
      </c>
      <c r="F857" s="212" t="s">
        <v>223</v>
      </c>
      <c r="G857" s="210"/>
      <c r="H857" s="211" t="s">
        <v>1</v>
      </c>
      <c r="I857" s="213"/>
      <c r="J857" s="213"/>
      <c r="K857" s="210"/>
      <c r="L857" s="210"/>
      <c r="M857" s="214"/>
      <c r="N857" s="215"/>
      <c r="O857" s="216"/>
      <c r="P857" s="216"/>
      <c r="Q857" s="216"/>
      <c r="R857" s="216"/>
      <c r="S857" s="216"/>
      <c r="T857" s="216"/>
      <c r="U857" s="216"/>
      <c r="V857" s="216"/>
      <c r="W857" s="216"/>
      <c r="X857" s="217"/>
      <c r="AT857" s="218" t="s">
        <v>160</v>
      </c>
      <c r="AU857" s="218" t="s">
        <v>85</v>
      </c>
      <c r="AV857" s="13" t="s">
        <v>83</v>
      </c>
      <c r="AW857" s="13" t="s">
        <v>5</v>
      </c>
      <c r="AX857" s="13" t="s">
        <v>75</v>
      </c>
      <c r="AY857" s="218" t="s">
        <v>149</v>
      </c>
    </row>
    <row r="858" spans="2:51" s="14" customFormat="1" ht="11.25">
      <c r="B858" s="219"/>
      <c r="C858" s="220"/>
      <c r="D858" s="204" t="s">
        <v>160</v>
      </c>
      <c r="E858" s="221" t="s">
        <v>1</v>
      </c>
      <c r="F858" s="222" t="s">
        <v>701</v>
      </c>
      <c r="G858" s="220"/>
      <c r="H858" s="223">
        <v>11.72</v>
      </c>
      <c r="I858" s="224"/>
      <c r="J858" s="224"/>
      <c r="K858" s="220"/>
      <c r="L858" s="220"/>
      <c r="M858" s="225"/>
      <c r="N858" s="226"/>
      <c r="O858" s="227"/>
      <c r="P858" s="227"/>
      <c r="Q858" s="227"/>
      <c r="R858" s="227"/>
      <c r="S858" s="227"/>
      <c r="T858" s="227"/>
      <c r="U858" s="227"/>
      <c r="V858" s="227"/>
      <c r="W858" s="227"/>
      <c r="X858" s="228"/>
      <c r="AT858" s="229" t="s">
        <v>160</v>
      </c>
      <c r="AU858" s="229" t="s">
        <v>85</v>
      </c>
      <c r="AV858" s="14" t="s">
        <v>85</v>
      </c>
      <c r="AW858" s="14" t="s">
        <v>5</v>
      </c>
      <c r="AX858" s="14" t="s">
        <v>75</v>
      </c>
      <c r="AY858" s="229" t="s">
        <v>149</v>
      </c>
    </row>
    <row r="859" spans="2:51" s="13" customFormat="1" ht="11.25">
      <c r="B859" s="209"/>
      <c r="C859" s="210"/>
      <c r="D859" s="204" t="s">
        <v>160</v>
      </c>
      <c r="E859" s="211" t="s">
        <v>1</v>
      </c>
      <c r="F859" s="212" t="s">
        <v>224</v>
      </c>
      <c r="G859" s="210"/>
      <c r="H859" s="211" t="s">
        <v>1</v>
      </c>
      <c r="I859" s="213"/>
      <c r="J859" s="213"/>
      <c r="K859" s="210"/>
      <c r="L859" s="210"/>
      <c r="M859" s="214"/>
      <c r="N859" s="215"/>
      <c r="O859" s="216"/>
      <c r="P859" s="216"/>
      <c r="Q859" s="216"/>
      <c r="R859" s="216"/>
      <c r="S859" s="216"/>
      <c r="T859" s="216"/>
      <c r="U859" s="216"/>
      <c r="V859" s="216"/>
      <c r="W859" s="216"/>
      <c r="X859" s="217"/>
      <c r="AT859" s="218" t="s">
        <v>160</v>
      </c>
      <c r="AU859" s="218" t="s">
        <v>85</v>
      </c>
      <c r="AV859" s="13" t="s">
        <v>83</v>
      </c>
      <c r="AW859" s="13" t="s">
        <v>5</v>
      </c>
      <c r="AX859" s="13" t="s">
        <v>75</v>
      </c>
      <c r="AY859" s="218" t="s">
        <v>149</v>
      </c>
    </row>
    <row r="860" spans="2:51" s="14" customFormat="1" ht="11.25">
      <c r="B860" s="219"/>
      <c r="C860" s="220"/>
      <c r="D860" s="204" t="s">
        <v>160</v>
      </c>
      <c r="E860" s="221" t="s">
        <v>1</v>
      </c>
      <c r="F860" s="222" t="s">
        <v>702</v>
      </c>
      <c r="G860" s="220"/>
      <c r="H860" s="223">
        <v>7.9</v>
      </c>
      <c r="I860" s="224"/>
      <c r="J860" s="224"/>
      <c r="K860" s="220"/>
      <c r="L860" s="220"/>
      <c r="M860" s="225"/>
      <c r="N860" s="226"/>
      <c r="O860" s="227"/>
      <c r="P860" s="227"/>
      <c r="Q860" s="227"/>
      <c r="R860" s="227"/>
      <c r="S860" s="227"/>
      <c r="T860" s="227"/>
      <c r="U860" s="227"/>
      <c r="V860" s="227"/>
      <c r="W860" s="227"/>
      <c r="X860" s="228"/>
      <c r="AT860" s="229" t="s">
        <v>160</v>
      </c>
      <c r="AU860" s="229" t="s">
        <v>85</v>
      </c>
      <c r="AV860" s="14" t="s">
        <v>85</v>
      </c>
      <c r="AW860" s="14" t="s">
        <v>5</v>
      </c>
      <c r="AX860" s="14" t="s">
        <v>75</v>
      </c>
      <c r="AY860" s="229" t="s">
        <v>149</v>
      </c>
    </row>
    <row r="861" spans="2:51" s="15" customFormat="1" ht="11.25">
      <c r="B861" s="230"/>
      <c r="C861" s="231"/>
      <c r="D861" s="204" t="s">
        <v>160</v>
      </c>
      <c r="E861" s="232" t="s">
        <v>1</v>
      </c>
      <c r="F861" s="233" t="s">
        <v>174</v>
      </c>
      <c r="G861" s="231"/>
      <c r="H861" s="234">
        <v>306.02000000000004</v>
      </c>
      <c r="I861" s="235"/>
      <c r="J861" s="235"/>
      <c r="K861" s="231"/>
      <c r="L861" s="231"/>
      <c r="M861" s="236"/>
      <c r="N861" s="237"/>
      <c r="O861" s="238"/>
      <c r="P861" s="238"/>
      <c r="Q861" s="238"/>
      <c r="R861" s="238"/>
      <c r="S861" s="238"/>
      <c r="T861" s="238"/>
      <c r="U861" s="238"/>
      <c r="V861" s="238"/>
      <c r="W861" s="238"/>
      <c r="X861" s="239"/>
      <c r="AT861" s="240" t="s">
        <v>160</v>
      </c>
      <c r="AU861" s="240" t="s">
        <v>85</v>
      </c>
      <c r="AV861" s="15" t="s">
        <v>157</v>
      </c>
      <c r="AW861" s="15" t="s">
        <v>5</v>
      </c>
      <c r="AX861" s="15" t="s">
        <v>83</v>
      </c>
      <c r="AY861" s="240" t="s">
        <v>149</v>
      </c>
    </row>
    <row r="862" spans="1:65" s="2" customFormat="1" ht="49.15" customHeight="1">
      <c r="A862" s="35"/>
      <c r="B862" s="36"/>
      <c r="C862" s="190" t="s">
        <v>703</v>
      </c>
      <c r="D862" s="190" t="s">
        <v>152</v>
      </c>
      <c r="E862" s="191" t="s">
        <v>704</v>
      </c>
      <c r="F862" s="192" t="s">
        <v>705</v>
      </c>
      <c r="G862" s="193" t="s">
        <v>305</v>
      </c>
      <c r="H862" s="194">
        <v>5.756</v>
      </c>
      <c r="I862" s="195"/>
      <c r="J862" s="195"/>
      <c r="K862" s="196">
        <f>ROUND(P862*H862,2)</f>
        <v>0</v>
      </c>
      <c r="L862" s="192" t="s">
        <v>156</v>
      </c>
      <c r="M862" s="40"/>
      <c r="N862" s="197" t="s">
        <v>1</v>
      </c>
      <c r="O862" s="198" t="s">
        <v>38</v>
      </c>
      <c r="P862" s="199">
        <f>I862+J862</f>
        <v>0</v>
      </c>
      <c r="Q862" s="199">
        <f>ROUND(I862*H862,2)</f>
        <v>0</v>
      </c>
      <c r="R862" s="199">
        <f>ROUND(J862*H862,2)</f>
        <v>0</v>
      </c>
      <c r="S862" s="72"/>
      <c r="T862" s="200">
        <f>S862*H862</f>
        <v>0</v>
      </c>
      <c r="U862" s="200">
        <v>0</v>
      </c>
      <c r="V862" s="200">
        <f>U862*H862</f>
        <v>0</v>
      </c>
      <c r="W862" s="200">
        <v>0</v>
      </c>
      <c r="X862" s="201">
        <f>W862*H862</f>
        <v>0</v>
      </c>
      <c r="Y862" s="35"/>
      <c r="Z862" s="35"/>
      <c r="AA862" s="35"/>
      <c r="AB862" s="35"/>
      <c r="AC862" s="35"/>
      <c r="AD862" s="35"/>
      <c r="AE862" s="35"/>
      <c r="AR862" s="202" t="s">
        <v>329</v>
      </c>
      <c r="AT862" s="202" t="s">
        <v>152</v>
      </c>
      <c r="AU862" s="202" t="s">
        <v>85</v>
      </c>
      <c r="AY862" s="18" t="s">
        <v>149</v>
      </c>
      <c r="BE862" s="203">
        <f>IF(O862="základní",K862,0)</f>
        <v>0</v>
      </c>
      <c r="BF862" s="203">
        <f>IF(O862="snížená",K862,0)</f>
        <v>0</v>
      </c>
      <c r="BG862" s="203">
        <f>IF(O862="zákl. přenesená",K862,0)</f>
        <v>0</v>
      </c>
      <c r="BH862" s="203">
        <f>IF(O862="sníž. přenesená",K862,0)</f>
        <v>0</v>
      </c>
      <c r="BI862" s="203">
        <f>IF(O862="nulová",K862,0)</f>
        <v>0</v>
      </c>
      <c r="BJ862" s="18" t="s">
        <v>83</v>
      </c>
      <c r="BK862" s="203">
        <f>ROUND(P862*H862,2)</f>
        <v>0</v>
      </c>
      <c r="BL862" s="18" t="s">
        <v>329</v>
      </c>
      <c r="BM862" s="202" t="s">
        <v>706</v>
      </c>
    </row>
    <row r="863" spans="1:47" s="2" customFormat="1" ht="29.25">
      <c r="A863" s="35"/>
      <c r="B863" s="36"/>
      <c r="C863" s="37"/>
      <c r="D863" s="204" t="s">
        <v>159</v>
      </c>
      <c r="E863" s="37"/>
      <c r="F863" s="205" t="s">
        <v>705</v>
      </c>
      <c r="G863" s="37"/>
      <c r="H863" s="37"/>
      <c r="I863" s="206"/>
      <c r="J863" s="206"/>
      <c r="K863" s="37"/>
      <c r="L863" s="37"/>
      <c r="M863" s="40"/>
      <c r="N863" s="207"/>
      <c r="O863" s="208"/>
      <c r="P863" s="72"/>
      <c r="Q863" s="72"/>
      <c r="R863" s="72"/>
      <c r="S863" s="72"/>
      <c r="T863" s="72"/>
      <c r="U863" s="72"/>
      <c r="V863" s="72"/>
      <c r="W863" s="72"/>
      <c r="X863" s="73"/>
      <c r="Y863" s="35"/>
      <c r="Z863" s="35"/>
      <c r="AA863" s="35"/>
      <c r="AB863" s="35"/>
      <c r="AC863" s="35"/>
      <c r="AD863" s="35"/>
      <c r="AE863" s="35"/>
      <c r="AT863" s="18" t="s">
        <v>159</v>
      </c>
      <c r="AU863" s="18" t="s">
        <v>85</v>
      </c>
    </row>
    <row r="864" spans="2:63" s="12" customFormat="1" ht="22.9" customHeight="1">
      <c r="B864" s="173"/>
      <c r="C864" s="174"/>
      <c r="D864" s="175" t="s">
        <v>74</v>
      </c>
      <c r="E864" s="188" t="s">
        <v>707</v>
      </c>
      <c r="F864" s="188" t="s">
        <v>708</v>
      </c>
      <c r="G864" s="174"/>
      <c r="H864" s="174"/>
      <c r="I864" s="177"/>
      <c r="J864" s="177"/>
      <c r="K864" s="189">
        <f>BK864</f>
        <v>0</v>
      </c>
      <c r="L864" s="174"/>
      <c r="M864" s="179"/>
      <c r="N864" s="180"/>
      <c r="O864" s="181"/>
      <c r="P864" s="181"/>
      <c r="Q864" s="182">
        <f>SUM(Q865:Q869)</f>
        <v>0</v>
      </c>
      <c r="R864" s="182">
        <f>SUM(R865:R869)</f>
        <v>0</v>
      </c>
      <c r="S864" s="181"/>
      <c r="T864" s="183">
        <f>SUM(T865:T869)</f>
        <v>0</v>
      </c>
      <c r="U864" s="181"/>
      <c r="V864" s="183">
        <f>SUM(V865:V869)</f>
        <v>0</v>
      </c>
      <c r="W864" s="181"/>
      <c r="X864" s="184">
        <f>SUM(X865:X869)</f>
        <v>0</v>
      </c>
      <c r="AR864" s="185" t="s">
        <v>85</v>
      </c>
      <c r="AT864" s="186" t="s">
        <v>74</v>
      </c>
      <c r="AU864" s="186" t="s">
        <v>83</v>
      </c>
      <c r="AY864" s="185" t="s">
        <v>149</v>
      </c>
      <c r="BK864" s="187">
        <f>SUM(BK865:BK869)</f>
        <v>0</v>
      </c>
    </row>
    <row r="865" spans="1:65" s="2" customFormat="1" ht="24.2" customHeight="1">
      <c r="A865" s="35"/>
      <c r="B865" s="36"/>
      <c r="C865" s="190" t="s">
        <v>709</v>
      </c>
      <c r="D865" s="190" t="s">
        <v>152</v>
      </c>
      <c r="E865" s="191" t="s">
        <v>710</v>
      </c>
      <c r="F865" s="192" t="s">
        <v>711</v>
      </c>
      <c r="G865" s="193" t="s">
        <v>155</v>
      </c>
      <c r="H865" s="194">
        <v>7.8</v>
      </c>
      <c r="I865" s="195"/>
      <c r="J865" s="195"/>
      <c r="K865" s="196">
        <f>ROUND(P865*H865,2)</f>
        <v>0</v>
      </c>
      <c r="L865" s="192" t="s">
        <v>156</v>
      </c>
      <c r="M865" s="40"/>
      <c r="N865" s="197" t="s">
        <v>1</v>
      </c>
      <c r="O865" s="198" t="s">
        <v>38</v>
      </c>
      <c r="P865" s="199">
        <f>I865+J865</f>
        <v>0</v>
      </c>
      <c r="Q865" s="199">
        <f>ROUND(I865*H865,2)</f>
        <v>0</v>
      </c>
      <c r="R865" s="199">
        <f>ROUND(J865*H865,2)</f>
        <v>0</v>
      </c>
      <c r="S865" s="72"/>
      <c r="T865" s="200">
        <f>S865*H865</f>
        <v>0</v>
      </c>
      <c r="U865" s="200">
        <v>0</v>
      </c>
      <c r="V865" s="200">
        <f>U865*H865</f>
        <v>0</v>
      </c>
      <c r="W865" s="200">
        <v>0</v>
      </c>
      <c r="X865" s="201">
        <f>W865*H865</f>
        <v>0</v>
      </c>
      <c r="Y865" s="35"/>
      <c r="Z865" s="35"/>
      <c r="AA865" s="35"/>
      <c r="AB865" s="35"/>
      <c r="AC865" s="35"/>
      <c r="AD865" s="35"/>
      <c r="AE865" s="35"/>
      <c r="AR865" s="202" t="s">
        <v>329</v>
      </c>
      <c r="AT865" s="202" t="s">
        <v>152</v>
      </c>
      <c r="AU865" s="202" t="s">
        <v>85</v>
      </c>
      <c r="AY865" s="18" t="s">
        <v>149</v>
      </c>
      <c r="BE865" s="203">
        <f>IF(O865="základní",K865,0)</f>
        <v>0</v>
      </c>
      <c r="BF865" s="203">
        <f>IF(O865="snížená",K865,0)</f>
        <v>0</v>
      </c>
      <c r="BG865" s="203">
        <f>IF(O865="zákl. přenesená",K865,0)</f>
        <v>0</v>
      </c>
      <c r="BH865" s="203">
        <f>IF(O865="sníž. přenesená",K865,0)</f>
        <v>0</v>
      </c>
      <c r="BI865" s="203">
        <f>IF(O865="nulová",K865,0)</f>
        <v>0</v>
      </c>
      <c r="BJ865" s="18" t="s">
        <v>83</v>
      </c>
      <c r="BK865" s="203">
        <f>ROUND(P865*H865,2)</f>
        <v>0</v>
      </c>
      <c r="BL865" s="18" t="s">
        <v>329</v>
      </c>
      <c r="BM865" s="202" t="s">
        <v>712</v>
      </c>
    </row>
    <row r="866" spans="1:47" s="2" customFormat="1" ht="11.25">
      <c r="A866" s="35"/>
      <c r="B866" s="36"/>
      <c r="C866" s="37"/>
      <c r="D866" s="204" t="s">
        <v>159</v>
      </c>
      <c r="E866" s="37"/>
      <c r="F866" s="205" t="s">
        <v>711</v>
      </c>
      <c r="G866" s="37"/>
      <c r="H866" s="37"/>
      <c r="I866" s="206"/>
      <c r="J866" s="206"/>
      <c r="K866" s="37"/>
      <c r="L866" s="37"/>
      <c r="M866" s="40"/>
      <c r="N866" s="207"/>
      <c r="O866" s="208"/>
      <c r="P866" s="72"/>
      <c r="Q866" s="72"/>
      <c r="R866" s="72"/>
      <c r="S866" s="72"/>
      <c r="T866" s="72"/>
      <c r="U866" s="72"/>
      <c r="V866" s="72"/>
      <c r="W866" s="72"/>
      <c r="X866" s="73"/>
      <c r="Y866" s="35"/>
      <c r="Z866" s="35"/>
      <c r="AA866" s="35"/>
      <c r="AB866" s="35"/>
      <c r="AC866" s="35"/>
      <c r="AD866" s="35"/>
      <c r="AE866" s="35"/>
      <c r="AT866" s="18" t="s">
        <v>159</v>
      </c>
      <c r="AU866" s="18" t="s">
        <v>85</v>
      </c>
    </row>
    <row r="867" spans="2:51" s="13" customFormat="1" ht="11.25">
      <c r="B867" s="209"/>
      <c r="C867" s="210"/>
      <c r="D867" s="204" t="s">
        <v>160</v>
      </c>
      <c r="E867" s="211" t="s">
        <v>1</v>
      </c>
      <c r="F867" s="212" t="s">
        <v>192</v>
      </c>
      <c r="G867" s="210"/>
      <c r="H867" s="211" t="s">
        <v>1</v>
      </c>
      <c r="I867" s="213"/>
      <c r="J867" s="213"/>
      <c r="K867" s="210"/>
      <c r="L867" s="210"/>
      <c r="M867" s="214"/>
      <c r="N867" s="215"/>
      <c r="O867" s="216"/>
      <c r="P867" s="216"/>
      <c r="Q867" s="216"/>
      <c r="R867" s="216"/>
      <c r="S867" s="216"/>
      <c r="T867" s="216"/>
      <c r="U867" s="216"/>
      <c r="V867" s="216"/>
      <c r="W867" s="216"/>
      <c r="X867" s="217"/>
      <c r="AT867" s="218" t="s">
        <v>160</v>
      </c>
      <c r="AU867" s="218" t="s">
        <v>85</v>
      </c>
      <c r="AV867" s="13" t="s">
        <v>83</v>
      </c>
      <c r="AW867" s="13" t="s">
        <v>5</v>
      </c>
      <c r="AX867" s="13" t="s">
        <v>75</v>
      </c>
      <c r="AY867" s="218" t="s">
        <v>149</v>
      </c>
    </row>
    <row r="868" spans="2:51" s="14" customFormat="1" ht="11.25">
      <c r="B868" s="219"/>
      <c r="C868" s="220"/>
      <c r="D868" s="204" t="s">
        <v>160</v>
      </c>
      <c r="E868" s="221" t="s">
        <v>1</v>
      </c>
      <c r="F868" s="222" t="s">
        <v>400</v>
      </c>
      <c r="G868" s="220"/>
      <c r="H868" s="223">
        <v>7.8</v>
      </c>
      <c r="I868" s="224"/>
      <c r="J868" s="224"/>
      <c r="K868" s="220"/>
      <c r="L868" s="220"/>
      <c r="M868" s="225"/>
      <c r="N868" s="226"/>
      <c r="O868" s="227"/>
      <c r="P868" s="227"/>
      <c r="Q868" s="227"/>
      <c r="R868" s="227"/>
      <c r="S868" s="227"/>
      <c r="T868" s="227"/>
      <c r="U868" s="227"/>
      <c r="V868" s="227"/>
      <c r="W868" s="227"/>
      <c r="X868" s="228"/>
      <c r="AT868" s="229" t="s">
        <v>160</v>
      </c>
      <c r="AU868" s="229" t="s">
        <v>85</v>
      </c>
      <c r="AV868" s="14" t="s">
        <v>85</v>
      </c>
      <c r="AW868" s="14" t="s">
        <v>5</v>
      </c>
      <c r="AX868" s="14" t="s">
        <v>75</v>
      </c>
      <c r="AY868" s="229" t="s">
        <v>149</v>
      </c>
    </row>
    <row r="869" spans="2:51" s="15" customFormat="1" ht="11.25">
      <c r="B869" s="230"/>
      <c r="C869" s="231"/>
      <c r="D869" s="204" t="s">
        <v>160</v>
      </c>
      <c r="E869" s="232" t="s">
        <v>1</v>
      </c>
      <c r="F869" s="233" t="s">
        <v>174</v>
      </c>
      <c r="G869" s="231"/>
      <c r="H869" s="234">
        <v>7.8</v>
      </c>
      <c r="I869" s="235"/>
      <c r="J869" s="235"/>
      <c r="K869" s="231"/>
      <c r="L869" s="231"/>
      <c r="M869" s="236"/>
      <c r="N869" s="237"/>
      <c r="O869" s="238"/>
      <c r="P869" s="238"/>
      <c r="Q869" s="238"/>
      <c r="R869" s="238"/>
      <c r="S869" s="238"/>
      <c r="T869" s="238"/>
      <c r="U869" s="238"/>
      <c r="V869" s="238"/>
      <c r="W869" s="238"/>
      <c r="X869" s="239"/>
      <c r="AT869" s="240" t="s">
        <v>160</v>
      </c>
      <c r="AU869" s="240" t="s">
        <v>85</v>
      </c>
      <c r="AV869" s="15" t="s">
        <v>157</v>
      </c>
      <c r="AW869" s="15" t="s">
        <v>5</v>
      </c>
      <c r="AX869" s="15" t="s">
        <v>83</v>
      </c>
      <c r="AY869" s="240" t="s">
        <v>149</v>
      </c>
    </row>
    <row r="870" spans="2:63" s="12" customFormat="1" ht="22.9" customHeight="1">
      <c r="B870" s="173"/>
      <c r="C870" s="174"/>
      <c r="D870" s="175" t="s">
        <v>74</v>
      </c>
      <c r="E870" s="188" t="s">
        <v>713</v>
      </c>
      <c r="F870" s="188" t="s">
        <v>714</v>
      </c>
      <c r="G870" s="174"/>
      <c r="H870" s="174"/>
      <c r="I870" s="177"/>
      <c r="J870" s="177"/>
      <c r="K870" s="189">
        <f>BK870</f>
        <v>0</v>
      </c>
      <c r="L870" s="174"/>
      <c r="M870" s="179"/>
      <c r="N870" s="180"/>
      <c r="O870" s="181"/>
      <c r="P870" s="181"/>
      <c r="Q870" s="182">
        <f>SUM(Q871:Q886)</f>
        <v>0</v>
      </c>
      <c r="R870" s="182">
        <f>SUM(R871:R886)</f>
        <v>0</v>
      </c>
      <c r="S870" s="181"/>
      <c r="T870" s="183">
        <f>SUM(T871:T886)</f>
        <v>0</v>
      </c>
      <c r="U870" s="181"/>
      <c r="V870" s="183">
        <f>SUM(V871:V886)</f>
        <v>0</v>
      </c>
      <c r="W870" s="181"/>
      <c r="X870" s="184">
        <f>SUM(X871:X886)</f>
        <v>0</v>
      </c>
      <c r="AR870" s="185" t="s">
        <v>85</v>
      </c>
      <c r="AT870" s="186" t="s">
        <v>74</v>
      </c>
      <c r="AU870" s="186" t="s">
        <v>83</v>
      </c>
      <c r="AY870" s="185" t="s">
        <v>149</v>
      </c>
      <c r="BK870" s="187">
        <f>SUM(BK871:BK886)</f>
        <v>0</v>
      </c>
    </row>
    <row r="871" spans="1:65" s="2" customFormat="1" ht="24.2" customHeight="1">
      <c r="A871" s="35"/>
      <c r="B871" s="36"/>
      <c r="C871" s="190" t="s">
        <v>715</v>
      </c>
      <c r="D871" s="190" t="s">
        <v>152</v>
      </c>
      <c r="E871" s="191" t="s">
        <v>646</v>
      </c>
      <c r="F871" s="192" t="s">
        <v>647</v>
      </c>
      <c r="G871" s="193" t="s">
        <v>155</v>
      </c>
      <c r="H871" s="194">
        <v>7.1</v>
      </c>
      <c r="I871" s="195"/>
      <c r="J871" s="195"/>
      <c r="K871" s="196">
        <f>ROUND(P871*H871,2)</f>
        <v>0</v>
      </c>
      <c r="L871" s="192" t="s">
        <v>156</v>
      </c>
      <c r="M871" s="40"/>
      <c r="N871" s="197" t="s">
        <v>1</v>
      </c>
      <c r="O871" s="198" t="s">
        <v>38</v>
      </c>
      <c r="P871" s="199">
        <f>I871+J871</f>
        <v>0</v>
      </c>
      <c r="Q871" s="199">
        <f>ROUND(I871*H871,2)</f>
        <v>0</v>
      </c>
      <c r="R871" s="199">
        <f>ROUND(J871*H871,2)</f>
        <v>0</v>
      </c>
      <c r="S871" s="72"/>
      <c r="T871" s="200">
        <f>S871*H871</f>
        <v>0</v>
      </c>
      <c r="U871" s="200">
        <v>0</v>
      </c>
      <c r="V871" s="200">
        <f>U871*H871</f>
        <v>0</v>
      </c>
      <c r="W871" s="200">
        <v>0</v>
      </c>
      <c r="X871" s="201">
        <f>W871*H871</f>
        <v>0</v>
      </c>
      <c r="Y871" s="35"/>
      <c r="Z871" s="35"/>
      <c r="AA871" s="35"/>
      <c r="AB871" s="35"/>
      <c r="AC871" s="35"/>
      <c r="AD871" s="35"/>
      <c r="AE871" s="35"/>
      <c r="AR871" s="202" t="s">
        <v>329</v>
      </c>
      <c r="AT871" s="202" t="s">
        <v>152</v>
      </c>
      <c r="AU871" s="202" t="s">
        <v>85</v>
      </c>
      <c r="AY871" s="18" t="s">
        <v>149</v>
      </c>
      <c r="BE871" s="203">
        <f>IF(O871="základní",K871,0)</f>
        <v>0</v>
      </c>
      <c r="BF871" s="203">
        <f>IF(O871="snížená",K871,0)</f>
        <v>0</v>
      </c>
      <c r="BG871" s="203">
        <f>IF(O871="zákl. přenesená",K871,0)</f>
        <v>0</v>
      </c>
      <c r="BH871" s="203">
        <f>IF(O871="sníž. přenesená",K871,0)</f>
        <v>0</v>
      </c>
      <c r="BI871" s="203">
        <f>IF(O871="nulová",K871,0)</f>
        <v>0</v>
      </c>
      <c r="BJ871" s="18" t="s">
        <v>83</v>
      </c>
      <c r="BK871" s="203">
        <f>ROUND(P871*H871,2)</f>
        <v>0</v>
      </c>
      <c r="BL871" s="18" t="s">
        <v>329</v>
      </c>
      <c r="BM871" s="202" t="s">
        <v>716</v>
      </c>
    </row>
    <row r="872" spans="1:47" s="2" customFormat="1" ht="11.25">
      <c r="A872" s="35"/>
      <c r="B872" s="36"/>
      <c r="C872" s="37"/>
      <c r="D872" s="204" t="s">
        <v>159</v>
      </c>
      <c r="E872" s="37"/>
      <c r="F872" s="205" t="s">
        <v>647</v>
      </c>
      <c r="G872" s="37"/>
      <c r="H872" s="37"/>
      <c r="I872" s="206"/>
      <c r="J872" s="206"/>
      <c r="K872" s="37"/>
      <c r="L872" s="37"/>
      <c r="M872" s="40"/>
      <c r="N872" s="207"/>
      <c r="O872" s="208"/>
      <c r="P872" s="72"/>
      <c r="Q872" s="72"/>
      <c r="R872" s="72"/>
      <c r="S872" s="72"/>
      <c r="T872" s="72"/>
      <c r="U872" s="72"/>
      <c r="V872" s="72"/>
      <c r="W872" s="72"/>
      <c r="X872" s="73"/>
      <c r="Y872" s="35"/>
      <c r="Z872" s="35"/>
      <c r="AA872" s="35"/>
      <c r="AB872" s="35"/>
      <c r="AC872" s="35"/>
      <c r="AD872" s="35"/>
      <c r="AE872" s="35"/>
      <c r="AT872" s="18" t="s">
        <v>159</v>
      </c>
      <c r="AU872" s="18" t="s">
        <v>85</v>
      </c>
    </row>
    <row r="873" spans="2:51" s="13" customFormat="1" ht="11.25">
      <c r="B873" s="209"/>
      <c r="C873" s="210"/>
      <c r="D873" s="204" t="s">
        <v>160</v>
      </c>
      <c r="E873" s="211" t="s">
        <v>1</v>
      </c>
      <c r="F873" s="212" t="s">
        <v>194</v>
      </c>
      <c r="G873" s="210"/>
      <c r="H873" s="211" t="s">
        <v>1</v>
      </c>
      <c r="I873" s="213"/>
      <c r="J873" s="213"/>
      <c r="K873" s="210"/>
      <c r="L873" s="210"/>
      <c r="M873" s="214"/>
      <c r="N873" s="215"/>
      <c r="O873" s="216"/>
      <c r="P873" s="216"/>
      <c r="Q873" s="216"/>
      <c r="R873" s="216"/>
      <c r="S873" s="216"/>
      <c r="T873" s="216"/>
      <c r="U873" s="216"/>
      <c r="V873" s="216"/>
      <c r="W873" s="216"/>
      <c r="X873" s="217"/>
      <c r="AT873" s="218" t="s">
        <v>160</v>
      </c>
      <c r="AU873" s="218" t="s">
        <v>85</v>
      </c>
      <c r="AV873" s="13" t="s">
        <v>83</v>
      </c>
      <c r="AW873" s="13" t="s">
        <v>5</v>
      </c>
      <c r="AX873" s="13" t="s">
        <v>75</v>
      </c>
      <c r="AY873" s="218" t="s">
        <v>149</v>
      </c>
    </row>
    <row r="874" spans="2:51" s="14" customFormat="1" ht="11.25">
      <c r="B874" s="219"/>
      <c r="C874" s="220"/>
      <c r="D874" s="204" t="s">
        <v>160</v>
      </c>
      <c r="E874" s="221" t="s">
        <v>1</v>
      </c>
      <c r="F874" s="222" t="s">
        <v>195</v>
      </c>
      <c r="G874" s="220"/>
      <c r="H874" s="223">
        <v>7.1</v>
      </c>
      <c r="I874" s="224"/>
      <c r="J874" s="224"/>
      <c r="K874" s="220"/>
      <c r="L874" s="220"/>
      <c r="M874" s="225"/>
      <c r="N874" s="226"/>
      <c r="O874" s="227"/>
      <c r="P874" s="227"/>
      <c r="Q874" s="227"/>
      <c r="R874" s="227"/>
      <c r="S874" s="227"/>
      <c r="T874" s="227"/>
      <c r="U874" s="227"/>
      <c r="V874" s="227"/>
      <c r="W874" s="227"/>
      <c r="X874" s="228"/>
      <c r="AT874" s="229" t="s">
        <v>160</v>
      </c>
      <c r="AU874" s="229" t="s">
        <v>85</v>
      </c>
      <c r="AV874" s="14" t="s">
        <v>85</v>
      </c>
      <c r="AW874" s="14" t="s">
        <v>5</v>
      </c>
      <c r="AX874" s="14" t="s">
        <v>75</v>
      </c>
      <c r="AY874" s="229" t="s">
        <v>149</v>
      </c>
    </row>
    <row r="875" spans="2:51" s="15" customFormat="1" ht="11.25">
      <c r="B875" s="230"/>
      <c r="C875" s="231"/>
      <c r="D875" s="204" t="s">
        <v>160</v>
      </c>
      <c r="E875" s="232" t="s">
        <v>1</v>
      </c>
      <c r="F875" s="233" t="s">
        <v>174</v>
      </c>
      <c r="G875" s="231"/>
      <c r="H875" s="234">
        <v>7.1</v>
      </c>
      <c r="I875" s="235"/>
      <c r="J875" s="235"/>
      <c r="K875" s="231"/>
      <c r="L875" s="231"/>
      <c r="M875" s="236"/>
      <c r="N875" s="237"/>
      <c r="O875" s="238"/>
      <c r="P875" s="238"/>
      <c r="Q875" s="238"/>
      <c r="R875" s="238"/>
      <c r="S875" s="238"/>
      <c r="T875" s="238"/>
      <c r="U875" s="238"/>
      <c r="V875" s="238"/>
      <c r="W875" s="238"/>
      <c r="X875" s="239"/>
      <c r="AT875" s="240" t="s">
        <v>160</v>
      </c>
      <c r="AU875" s="240" t="s">
        <v>85</v>
      </c>
      <c r="AV875" s="15" t="s">
        <v>157</v>
      </c>
      <c r="AW875" s="15" t="s">
        <v>5</v>
      </c>
      <c r="AX875" s="15" t="s">
        <v>83</v>
      </c>
      <c r="AY875" s="240" t="s">
        <v>149</v>
      </c>
    </row>
    <row r="876" spans="1:65" s="2" customFormat="1" ht="24.2" customHeight="1">
      <c r="A876" s="35"/>
      <c r="B876" s="36"/>
      <c r="C876" s="190" t="s">
        <v>717</v>
      </c>
      <c r="D876" s="190" t="s">
        <v>152</v>
      </c>
      <c r="E876" s="191" t="s">
        <v>650</v>
      </c>
      <c r="F876" s="192" t="s">
        <v>651</v>
      </c>
      <c r="G876" s="193" t="s">
        <v>155</v>
      </c>
      <c r="H876" s="194">
        <v>7.1</v>
      </c>
      <c r="I876" s="195"/>
      <c r="J876" s="195"/>
      <c r="K876" s="196">
        <f>ROUND(P876*H876,2)</f>
        <v>0</v>
      </c>
      <c r="L876" s="192" t="s">
        <v>156</v>
      </c>
      <c r="M876" s="40"/>
      <c r="N876" s="197" t="s">
        <v>1</v>
      </c>
      <c r="O876" s="198" t="s">
        <v>38</v>
      </c>
      <c r="P876" s="199">
        <f>I876+J876</f>
        <v>0</v>
      </c>
      <c r="Q876" s="199">
        <f>ROUND(I876*H876,2)</f>
        <v>0</v>
      </c>
      <c r="R876" s="199">
        <f>ROUND(J876*H876,2)</f>
        <v>0</v>
      </c>
      <c r="S876" s="72"/>
      <c r="T876" s="200">
        <f>S876*H876</f>
        <v>0</v>
      </c>
      <c r="U876" s="200">
        <v>0</v>
      </c>
      <c r="V876" s="200">
        <f>U876*H876</f>
        <v>0</v>
      </c>
      <c r="W876" s="200">
        <v>0</v>
      </c>
      <c r="X876" s="201">
        <f>W876*H876</f>
        <v>0</v>
      </c>
      <c r="Y876" s="35"/>
      <c r="Z876" s="35"/>
      <c r="AA876" s="35"/>
      <c r="AB876" s="35"/>
      <c r="AC876" s="35"/>
      <c r="AD876" s="35"/>
      <c r="AE876" s="35"/>
      <c r="AR876" s="202" t="s">
        <v>329</v>
      </c>
      <c r="AT876" s="202" t="s">
        <v>152</v>
      </c>
      <c r="AU876" s="202" t="s">
        <v>85</v>
      </c>
      <c r="AY876" s="18" t="s">
        <v>149</v>
      </c>
      <c r="BE876" s="203">
        <f>IF(O876="základní",K876,0)</f>
        <v>0</v>
      </c>
      <c r="BF876" s="203">
        <f>IF(O876="snížená",K876,0)</f>
        <v>0</v>
      </c>
      <c r="BG876" s="203">
        <f>IF(O876="zákl. přenesená",K876,0)</f>
        <v>0</v>
      </c>
      <c r="BH876" s="203">
        <f>IF(O876="sníž. přenesená",K876,0)</f>
        <v>0</v>
      </c>
      <c r="BI876" s="203">
        <f>IF(O876="nulová",K876,0)</f>
        <v>0</v>
      </c>
      <c r="BJ876" s="18" t="s">
        <v>83</v>
      </c>
      <c r="BK876" s="203">
        <f>ROUND(P876*H876,2)</f>
        <v>0</v>
      </c>
      <c r="BL876" s="18" t="s">
        <v>329</v>
      </c>
      <c r="BM876" s="202" t="s">
        <v>718</v>
      </c>
    </row>
    <row r="877" spans="1:47" s="2" customFormat="1" ht="19.5">
      <c r="A877" s="35"/>
      <c r="B877" s="36"/>
      <c r="C877" s="37"/>
      <c r="D877" s="204" t="s">
        <v>159</v>
      </c>
      <c r="E877" s="37"/>
      <c r="F877" s="205" t="s">
        <v>651</v>
      </c>
      <c r="G877" s="37"/>
      <c r="H877" s="37"/>
      <c r="I877" s="206"/>
      <c r="J877" s="206"/>
      <c r="K877" s="37"/>
      <c r="L877" s="37"/>
      <c r="M877" s="40"/>
      <c r="N877" s="207"/>
      <c r="O877" s="208"/>
      <c r="P877" s="72"/>
      <c r="Q877" s="72"/>
      <c r="R877" s="72"/>
      <c r="S877" s="72"/>
      <c r="T877" s="72"/>
      <c r="U877" s="72"/>
      <c r="V877" s="72"/>
      <c r="W877" s="72"/>
      <c r="X877" s="73"/>
      <c r="Y877" s="35"/>
      <c r="Z877" s="35"/>
      <c r="AA877" s="35"/>
      <c r="AB877" s="35"/>
      <c r="AC877" s="35"/>
      <c r="AD877" s="35"/>
      <c r="AE877" s="35"/>
      <c r="AT877" s="18" t="s">
        <v>159</v>
      </c>
      <c r="AU877" s="18" t="s">
        <v>85</v>
      </c>
    </row>
    <row r="878" spans="1:65" s="2" customFormat="1" ht="37.9" customHeight="1">
      <c r="A878" s="35"/>
      <c r="B878" s="36"/>
      <c r="C878" s="190" t="s">
        <v>719</v>
      </c>
      <c r="D878" s="190" t="s">
        <v>152</v>
      </c>
      <c r="E878" s="191" t="s">
        <v>654</v>
      </c>
      <c r="F878" s="192" t="s">
        <v>655</v>
      </c>
      <c r="G878" s="193" t="s">
        <v>155</v>
      </c>
      <c r="H878" s="194">
        <v>7.1</v>
      </c>
      <c r="I878" s="195"/>
      <c r="J878" s="195"/>
      <c r="K878" s="196">
        <f>ROUND(P878*H878,2)</f>
        <v>0</v>
      </c>
      <c r="L878" s="192" t="s">
        <v>156</v>
      </c>
      <c r="M878" s="40"/>
      <c r="N878" s="197" t="s">
        <v>1</v>
      </c>
      <c r="O878" s="198" t="s">
        <v>38</v>
      </c>
      <c r="P878" s="199">
        <f>I878+J878</f>
        <v>0</v>
      </c>
      <c r="Q878" s="199">
        <f>ROUND(I878*H878,2)</f>
        <v>0</v>
      </c>
      <c r="R878" s="199">
        <f>ROUND(J878*H878,2)</f>
        <v>0</v>
      </c>
      <c r="S878" s="72"/>
      <c r="T878" s="200">
        <f>S878*H878</f>
        <v>0</v>
      </c>
      <c r="U878" s="200">
        <v>0</v>
      </c>
      <c r="V878" s="200">
        <f>U878*H878</f>
        <v>0</v>
      </c>
      <c r="W878" s="200">
        <v>0</v>
      </c>
      <c r="X878" s="201">
        <f>W878*H878</f>
        <v>0</v>
      </c>
      <c r="Y878" s="35"/>
      <c r="Z878" s="35"/>
      <c r="AA878" s="35"/>
      <c r="AB878" s="35"/>
      <c r="AC878" s="35"/>
      <c r="AD878" s="35"/>
      <c r="AE878" s="35"/>
      <c r="AR878" s="202" t="s">
        <v>329</v>
      </c>
      <c r="AT878" s="202" t="s">
        <v>152</v>
      </c>
      <c r="AU878" s="202" t="s">
        <v>85</v>
      </c>
      <c r="AY878" s="18" t="s">
        <v>149</v>
      </c>
      <c r="BE878" s="203">
        <f>IF(O878="základní",K878,0)</f>
        <v>0</v>
      </c>
      <c r="BF878" s="203">
        <f>IF(O878="snížená",K878,0)</f>
        <v>0</v>
      </c>
      <c r="BG878" s="203">
        <f>IF(O878="zákl. přenesená",K878,0)</f>
        <v>0</v>
      </c>
      <c r="BH878" s="203">
        <f>IF(O878="sníž. přenesená",K878,0)</f>
        <v>0</v>
      </c>
      <c r="BI878" s="203">
        <f>IF(O878="nulová",K878,0)</f>
        <v>0</v>
      </c>
      <c r="BJ878" s="18" t="s">
        <v>83</v>
      </c>
      <c r="BK878" s="203">
        <f>ROUND(P878*H878,2)</f>
        <v>0</v>
      </c>
      <c r="BL878" s="18" t="s">
        <v>329</v>
      </c>
      <c r="BM878" s="202" t="s">
        <v>720</v>
      </c>
    </row>
    <row r="879" spans="1:47" s="2" customFormat="1" ht="19.5">
      <c r="A879" s="35"/>
      <c r="B879" s="36"/>
      <c r="C879" s="37"/>
      <c r="D879" s="204" t="s">
        <v>159</v>
      </c>
      <c r="E879" s="37"/>
      <c r="F879" s="205" t="s">
        <v>655</v>
      </c>
      <c r="G879" s="37"/>
      <c r="H879" s="37"/>
      <c r="I879" s="206"/>
      <c r="J879" s="206"/>
      <c r="K879" s="37"/>
      <c r="L879" s="37"/>
      <c r="M879" s="40"/>
      <c r="N879" s="207"/>
      <c r="O879" s="208"/>
      <c r="P879" s="72"/>
      <c r="Q879" s="72"/>
      <c r="R879" s="72"/>
      <c r="S879" s="72"/>
      <c r="T879" s="72"/>
      <c r="U879" s="72"/>
      <c r="V879" s="72"/>
      <c r="W879" s="72"/>
      <c r="X879" s="73"/>
      <c r="Y879" s="35"/>
      <c r="Z879" s="35"/>
      <c r="AA879" s="35"/>
      <c r="AB879" s="35"/>
      <c r="AC879" s="35"/>
      <c r="AD879" s="35"/>
      <c r="AE879" s="35"/>
      <c r="AT879" s="18" t="s">
        <v>159</v>
      </c>
      <c r="AU879" s="18" t="s">
        <v>85</v>
      </c>
    </row>
    <row r="880" spans="1:65" s="2" customFormat="1" ht="24.2" customHeight="1">
      <c r="A880" s="35"/>
      <c r="B880" s="36"/>
      <c r="C880" s="190" t="s">
        <v>721</v>
      </c>
      <c r="D880" s="190" t="s">
        <v>152</v>
      </c>
      <c r="E880" s="191" t="s">
        <v>722</v>
      </c>
      <c r="F880" s="192" t="s">
        <v>723</v>
      </c>
      <c r="G880" s="193" t="s">
        <v>155</v>
      </c>
      <c r="H880" s="194">
        <v>7.1</v>
      </c>
      <c r="I880" s="195"/>
      <c r="J880" s="195"/>
      <c r="K880" s="196">
        <f>ROUND(P880*H880,2)</f>
        <v>0</v>
      </c>
      <c r="L880" s="192" t="s">
        <v>156</v>
      </c>
      <c r="M880" s="40"/>
      <c r="N880" s="197" t="s">
        <v>1</v>
      </c>
      <c r="O880" s="198" t="s">
        <v>38</v>
      </c>
      <c r="P880" s="199">
        <f>I880+J880</f>
        <v>0</v>
      </c>
      <c r="Q880" s="199">
        <f>ROUND(I880*H880,2)</f>
        <v>0</v>
      </c>
      <c r="R880" s="199">
        <f>ROUND(J880*H880,2)</f>
        <v>0</v>
      </c>
      <c r="S880" s="72"/>
      <c r="T880" s="200">
        <f>S880*H880</f>
        <v>0</v>
      </c>
      <c r="U880" s="200">
        <v>0</v>
      </c>
      <c r="V880" s="200">
        <f>U880*H880</f>
        <v>0</v>
      </c>
      <c r="W880" s="200">
        <v>0</v>
      </c>
      <c r="X880" s="201">
        <f>W880*H880</f>
        <v>0</v>
      </c>
      <c r="Y880" s="35"/>
      <c r="Z880" s="35"/>
      <c r="AA880" s="35"/>
      <c r="AB880" s="35"/>
      <c r="AC880" s="35"/>
      <c r="AD880" s="35"/>
      <c r="AE880" s="35"/>
      <c r="AR880" s="202" t="s">
        <v>329</v>
      </c>
      <c r="AT880" s="202" t="s">
        <v>152</v>
      </c>
      <c r="AU880" s="202" t="s">
        <v>85</v>
      </c>
      <c r="AY880" s="18" t="s">
        <v>149</v>
      </c>
      <c r="BE880" s="203">
        <f>IF(O880="základní",K880,0)</f>
        <v>0</v>
      </c>
      <c r="BF880" s="203">
        <f>IF(O880="snížená",K880,0)</f>
        <v>0</v>
      </c>
      <c r="BG880" s="203">
        <f>IF(O880="zákl. přenesená",K880,0)</f>
        <v>0</v>
      </c>
      <c r="BH880" s="203">
        <f>IF(O880="sníž. přenesená",K880,0)</f>
        <v>0</v>
      </c>
      <c r="BI880" s="203">
        <f>IF(O880="nulová",K880,0)</f>
        <v>0</v>
      </c>
      <c r="BJ880" s="18" t="s">
        <v>83</v>
      </c>
      <c r="BK880" s="203">
        <f>ROUND(P880*H880,2)</f>
        <v>0</v>
      </c>
      <c r="BL880" s="18" t="s">
        <v>329</v>
      </c>
      <c r="BM880" s="202" t="s">
        <v>724</v>
      </c>
    </row>
    <row r="881" spans="1:47" s="2" customFormat="1" ht="11.25">
      <c r="A881" s="35"/>
      <c r="B881" s="36"/>
      <c r="C881" s="37"/>
      <c r="D881" s="204" t="s">
        <v>159</v>
      </c>
      <c r="E881" s="37"/>
      <c r="F881" s="205" t="s">
        <v>723</v>
      </c>
      <c r="G881" s="37"/>
      <c r="H881" s="37"/>
      <c r="I881" s="206"/>
      <c r="J881" s="206"/>
      <c r="K881" s="37"/>
      <c r="L881" s="37"/>
      <c r="M881" s="40"/>
      <c r="N881" s="207"/>
      <c r="O881" s="208"/>
      <c r="P881" s="72"/>
      <c r="Q881" s="72"/>
      <c r="R881" s="72"/>
      <c r="S881" s="72"/>
      <c r="T881" s="72"/>
      <c r="U881" s="72"/>
      <c r="V881" s="72"/>
      <c r="W881" s="72"/>
      <c r="X881" s="73"/>
      <c r="Y881" s="35"/>
      <c r="Z881" s="35"/>
      <c r="AA881" s="35"/>
      <c r="AB881" s="35"/>
      <c r="AC881" s="35"/>
      <c r="AD881" s="35"/>
      <c r="AE881" s="35"/>
      <c r="AT881" s="18" t="s">
        <v>159</v>
      </c>
      <c r="AU881" s="18" t="s">
        <v>85</v>
      </c>
    </row>
    <row r="882" spans="2:51" s="13" customFormat="1" ht="11.25">
      <c r="B882" s="209"/>
      <c r="C882" s="210"/>
      <c r="D882" s="204" t="s">
        <v>160</v>
      </c>
      <c r="E882" s="211" t="s">
        <v>1</v>
      </c>
      <c r="F882" s="212" t="s">
        <v>194</v>
      </c>
      <c r="G882" s="210"/>
      <c r="H882" s="211" t="s">
        <v>1</v>
      </c>
      <c r="I882" s="213"/>
      <c r="J882" s="213"/>
      <c r="K882" s="210"/>
      <c r="L882" s="210"/>
      <c r="M882" s="214"/>
      <c r="N882" s="215"/>
      <c r="O882" s="216"/>
      <c r="P882" s="216"/>
      <c r="Q882" s="216"/>
      <c r="R882" s="216"/>
      <c r="S882" s="216"/>
      <c r="T882" s="216"/>
      <c r="U882" s="216"/>
      <c r="V882" s="216"/>
      <c r="W882" s="216"/>
      <c r="X882" s="217"/>
      <c r="AT882" s="218" t="s">
        <v>160</v>
      </c>
      <c r="AU882" s="218" t="s">
        <v>85</v>
      </c>
      <c r="AV882" s="13" t="s">
        <v>83</v>
      </c>
      <c r="AW882" s="13" t="s">
        <v>5</v>
      </c>
      <c r="AX882" s="13" t="s">
        <v>75</v>
      </c>
      <c r="AY882" s="218" t="s">
        <v>149</v>
      </c>
    </row>
    <row r="883" spans="2:51" s="14" customFormat="1" ht="11.25">
      <c r="B883" s="219"/>
      <c r="C883" s="220"/>
      <c r="D883" s="204" t="s">
        <v>160</v>
      </c>
      <c r="E883" s="221" t="s">
        <v>1</v>
      </c>
      <c r="F883" s="222" t="s">
        <v>195</v>
      </c>
      <c r="G883" s="220"/>
      <c r="H883" s="223">
        <v>7.1</v>
      </c>
      <c r="I883" s="224"/>
      <c r="J883" s="224"/>
      <c r="K883" s="220"/>
      <c r="L883" s="220"/>
      <c r="M883" s="225"/>
      <c r="N883" s="226"/>
      <c r="O883" s="227"/>
      <c r="P883" s="227"/>
      <c r="Q883" s="227"/>
      <c r="R883" s="227"/>
      <c r="S883" s="227"/>
      <c r="T883" s="227"/>
      <c r="U883" s="227"/>
      <c r="V883" s="227"/>
      <c r="W883" s="227"/>
      <c r="X883" s="228"/>
      <c r="AT883" s="229" t="s">
        <v>160</v>
      </c>
      <c r="AU883" s="229" t="s">
        <v>85</v>
      </c>
      <c r="AV883" s="14" t="s">
        <v>85</v>
      </c>
      <c r="AW883" s="14" t="s">
        <v>5</v>
      </c>
      <c r="AX883" s="14" t="s">
        <v>75</v>
      </c>
      <c r="AY883" s="229" t="s">
        <v>149</v>
      </c>
    </row>
    <row r="884" spans="2:51" s="15" customFormat="1" ht="11.25">
      <c r="B884" s="230"/>
      <c r="C884" s="231"/>
      <c r="D884" s="204" t="s">
        <v>160</v>
      </c>
      <c r="E884" s="232" t="s">
        <v>1</v>
      </c>
      <c r="F884" s="233" t="s">
        <v>174</v>
      </c>
      <c r="G884" s="231"/>
      <c r="H884" s="234">
        <v>7.1</v>
      </c>
      <c r="I884" s="235"/>
      <c r="J884" s="235"/>
      <c r="K884" s="231"/>
      <c r="L884" s="231"/>
      <c r="M884" s="236"/>
      <c r="N884" s="237"/>
      <c r="O884" s="238"/>
      <c r="P884" s="238"/>
      <c r="Q884" s="238"/>
      <c r="R884" s="238"/>
      <c r="S884" s="238"/>
      <c r="T884" s="238"/>
      <c r="U884" s="238"/>
      <c r="V884" s="238"/>
      <c r="W884" s="238"/>
      <c r="X884" s="239"/>
      <c r="AT884" s="240" t="s">
        <v>160</v>
      </c>
      <c r="AU884" s="240" t="s">
        <v>85</v>
      </c>
      <c r="AV884" s="15" t="s">
        <v>157</v>
      </c>
      <c r="AW884" s="15" t="s">
        <v>5</v>
      </c>
      <c r="AX884" s="15" t="s">
        <v>83</v>
      </c>
      <c r="AY884" s="240" t="s">
        <v>149</v>
      </c>
    </row>
    <row r="885" spans="1:65" s="2" customFormat="1" ht="44.25" customHeight="1">
      <c r="A885" s="35"/>
      <c r="B885" s="36"/>
      <c r="C885" s="190" t="s">
        <v>725</v>
      </c>
      <c r="D885" s="190" t="s">
        <v>152</v>
      </c>
      <c r="E885" s="191" t="s">
        <v>726</v>
      </c>
      <c r="F885" s="192" t="s">
        <v>727</v>
      </c>
      <c r="G885" s="193" t="s">
        <v>305</v>
      </c>
      <c r="H885" s="194">
        <v>0.113</v>
      </c>
      <c r="I885" s="195"/>
      <c r="J885" s="195"/>
      <c r="K885" s="196">
        <f>ROUND(P885*H885,2)</f>
        <v>0</v>
      </c>
      <c r="L885" s="192" t="s">
        <v>156</v>
      </c>
      <c r="M885" s="40"/>
      <c r="N885" s="197" t="s">
        <v>1</v>
      </c>
      <c r="O885" s="198" t="s">
        <v>38</v>
      </c>
      <c r="P885" s="199">
        <f>I885+J885</f>
        <v>0</v>
      </c>
      <c r="Q885" s="199">
        <f>ROUND(I885*H885,2)</f>
        <v>0</v>
      </c>
      <c r="R885" s="199">
        <f>ROUND(J885*H885,2)</f>
        <v>0</v>
      </c>
      <c r="S885" s="72"/>
      <c r="T885" s="200">
        <f>S885*H885</f>
        <v>0</v>
      </c>
      <c r="U885" s="200">
        <v>0</v>
      </c>
      <c r="V885" s="200">
        <f>U885*H885</f>
        <v>0</v>
      </c>
      <c r="W885" s="200">
        <v>0</v>
      </c>
      <c r="X885" s="201">
        <f>W885*H885</f>
        <v>0</v>
      </c>
      <c r="Y885" s="35"/>
      <c r="Z885" s="35"/>
      <c r="AA885" s="35"/>
      <c r="AB885" s="35"/>
      <c r="AC885" s="35"/>
      <c r="AD885" s="35"/>
      <c r="AE885" s="35"/>
      <c r="AR885" s="202" t="s">
        <v>329</v>
      </c>
      <c r="AT885" s="202" t="s">
        <v>152</v>
      </c>
      <c r="AU885" s="202" t="s">
        <v>85</v>
      </c>
      <c r="AY885" s="18" t="s">
        <v>149</v>
      </c>
      <c r="BE885" s="203">
        <f>IF(O885="základní",K885,0)</f>
        <v>0</v>
      </c>
      <c r="BF885" s="203">
        <f>IF(O885="snížená",K885,0)</f>
        <v>0</v>
      </c>
      <c r="BG885" s="203">
        <f>IF(O885="zákl. přenesená",K885,0)</f>
        <v>0</v>
      </c>
      <c r="BH885" s="203">
        <f>IF(O885="sníž. přenesená",K885,0)</f>
        <v>0</v>
      </c>
      <c r="BI885" s="203">
        <f>IF(O885="nulová",K885,0)</f>
        <v>0</v>
      </c>
      <c r="BJ885" s="18" t="s">
        <v>83</v>
      </c>
      <c r="BK885" s="203">
        <f>ROUND(P885*H885,2)</f>
        <v>0</v>
      </c>
      <c r="BL885" s="18" t="s">
        <v>329</v>
      </c>
      <c r="BM885" s="202" t="s">
        <v>728</v>
      </c>
    </row>
    <row r="886" spans="1:47" s="2" customFormat="1" ht="29.25">
      <c r="A886" s="35"/>
      <c r="B886" s="36"/>
      <c r="C886" s="37"/>
      <c r="D886" s="204" t="s">
        <v>159</v>
      </c>
      <c r="E886" s="37"/>
      <c r="F886" s="205" t="s">
        <v>727</v>
      </c>
      <c r="G886" s="37"/>
      <c r="H886" s="37"/>
      <c r="I886" s="206"/>
      <c r="J886" s="206"/>
      <c r="K886" s="37"/>
      <c r="L886" s="37"/>
      <c r="M886" s="40"/>
      <c r="N886" s="207"/>
      <c r="O886" s="208"/>
      <c r="P886" s="72"/>
      <c r="Q886" s="72"/>
      <c r="R886" s="72"/>
      <c r="S886" s="72"/>
      <c r="T886" s="72"/>
      <c r="U886" s="72"/>
      <c r="V886" s="72"/>
      <c r="W886" s="72"/>
      <c r="X886" s="73"/>
      <c r="Y886" s="35"/>
      <c r="Z886" s="35"/>
      <c r="AA886" s="35"/>
      <c r="AB886" s="35"/>
      <c r="AC886" s="35"/>
      <c r="AD886" s="35"/>
      <c r="AE886" s="35"/>
      <c r="AT886" s="18" t="s">
        <v>159</v>
      </c>
      <c r="AU886" s="18" t="s">
        <v>85</v>
      </c>
    </row>
    <row r="887" spans="2:63" s="12" customFormat="1" ht="22.9" customHeight="1">
      <c r="B887" s="173"/>
      <c r="C887" s="174"/>
      <c r="D887" s="175" t="s">
        <v>74</v>
      </c>
      <c r="E887" s="188" t="s">
        <v>729</v>
      </c>
      <c r="F887" s="188" t="s">
        <v>730</v>
      </c>
      <c r="G887" s="174"/>
      <c r="H887" s="174"/>
      <c r="I887" s="177"/>
      <c r="J887" s="177"/>
      <c r="K887" s="189">
        <f>BK887</f>
        <v>0</v>
      </c>
      <c r="L887" s="174"/>
      <c r="M887" s="179"/>
      <c r="N887" s="180"/>
      <c r="O887" s="181"/>
      <c r="P887" s="181"/>
      <c r="Q887" s="182">
        <f>SUM(Q888:Q1108)</f>
        <v>0</v>
      </c>
      <c r="R887" s="182">
        <f>SUM(R888:R1108)</f>
        <v>0</v>
      </c>
      <c r="S887" s="181"/>
      <c r="T887" s="183">
        <f>SUM(T888:T1108)</f>
        <v>0</v>
      </c>
      <c r="U887" s="181"/>
      <c r="V887" s="183">
        <f>SUM(V888:V1108)</f>
        <v>0</v>
      </c>
      <c r="W887" s="181"/>
      <c r="X887" s="184">
        <f>SUM(X888:X1108)</f>
        <v>0</v>
      </c>
      <c r="AR887" s="185" t="s">
        <v>85</v>
      </c>
      <c r="AT887" s="186" t="s">
        <v>74</v>
      </c>
      <c r="AU887" s="186" t="s">
        <v>83</v>
      </c>
      <c r="AY887" s="185" t="s">
        <v>149</v>
      </c>
      <c r="BK887" s="187">
        <f>SUM(BK888:BK1108)</f>
        <v>0</v>
      </c>
    </row>
    <row r="888" spans="1:65" s="2" customFormat="1" ht="24">
      <c r="A888" s="35"/>
      <c r="B888" s="36"/>
      <c r="C888" s="190" t="s">
        <v>731</v>
      </c>
      <c r="D888" s="190" t="s">
        <v>152</v>
      </c>
      <c r="E888" s="191" t="s">
        <v>732</v>
      </c>
      <c r="F888" s="192" t="s">
        <v>733</v>
      </c>
      <c r="G888" s="193" t="s">
        <v>155</v>
      </c>
      <c r="H888" s="194">
        <v>400.42</v>
      </c>
      <c r="I888" s="195"/>
      <c r="J888" s="195"/>
      <c r="K888" s="196">
        <f>ROUND(P888*H888,2)</f>
        <v>0</v>
      </c>
      <c r="L888" s="192" t="s">
        <v>156</v>
      </c>
      <c r="M888" s="40"/>
      <c r="N888" s="197" t="s">
        <v>1</v>
      </c>
      <c r="O888" s="198" t="s">
        <v>38</v>
      </c>
      <c r="P888" s="199">
        <f>I888+J888</f>
        <v>0</v>
      </c>
      <c r="Q888" s="199">
        <f>ROUND(I888*H888,2)</f>
        <v>0</v>
      </c>
      <c r="R888" s="199">
        <f>ROUND(J888*H888,2)</f>
        <v>0</v>
      </c>
      <c r="S888" s="72"/>
      <c r="T888" s="200">
        <f>S888*H888</f>
        <v>0</v>
      </c>
      <c r="U888" s="200">
        <v>0</v>
      </c>
      <c r="V888" s="200">
        <f>U888*H888</f>
        <v>0</v>
      </c>
      <c r="W888" s="200">
        <v>0</v>
      </c>
      <c r="X888" s="201">
        <f>W888*H888</f>
        <v>0</v>
      </c>
      <c r="Y888" s="35"/>
      <c r="Z888" s="35"/>
      <c r="AA888" s="35"/>
      <c r="AB888" s="35"/>
      <c r="AC888" s="35"/>
      <c r="AD888" s="35"/>
      <c r="AE888" s="35"/>
      <c r="AR888" s="202" t="s">
        <v>329</v>
      </c>
      <c r="AT888" s="202" t="s">
        <v>152</v>
      </c>
      <c r="AU888" s="202" t="s">
        <v>85</v>
      </c>
      <c r="AY888" s="18" t="s">
        <v>149</v>
      </c>
      <c r="BE888" s="203">
        <f>IF(O888="základní",K888,0)</f>
        <v>0</v>
      </c>
      <c r="BF888" s="203">
        <f>IF(O888="snížená",K888,0)</f>
        <v>0</v>
      </c>
      <c r="BG888" s="203">
        <f>IF(O888="zákl. přenesená",K888,0)</f>
        <v>0</v>
      </c>
      <c r="BH888" s="203">
        <f>IF(O888="sníž. přenesená",K888,0)</f>
        <v>0</v>
      </c>
      <c r="BI888" s="203">
        <f>IF(O888="nulová",K888,0)</f>
        <v>0</v>
      </c>
      <c r="BJ888" s="18" t="s">
        <v>83</v>
      </c>
      <c r="BK888" s="203">
        <f>ROUND(P888*H888,2)</f>
        <v>0</v>
      </c>
      <c r="BL888" s="18" t="s">
        <v>329</v>
      </c>
      <c r="BM888" s="202" t="s">
        <v>734</v>
      </c>
    </row>
    <row r="889" spans="1:47" s="2" customFormat="1" ht="11.25">
      <c r="A889" s="35"/>
      <c r="B889" s="36"/>
      <c r="C889" s="37"/>
      <c r="D889" s="204" t="s">
        <v>159</v>
      </c>
      <c r="E889" s="37"/>
      <c r="F889" s="205" t="s">
        <v>733</v>
      </c>
      <c r="G889" s="37"/>
      <c r="H889" s="37"/>
      <c r="I889" s="206"/>
      <c r="J889" s="206"/>
      <c r="K889" s="37"/>
      <c r="L889" s="37"/>
      <c r="M889" s="40"/>
      <c r="N889" s="207"/>
      <c r="O889" s="208"/>
      <c r="P889" s="72"/>
      <c r="Q889" s="72"/>
      <c r="R889" s="72"/>
      <c r="S889" s="72"/>
      <c r="T889" s="72"/>
      <c r="U889" s="72"/>
      <c r="V889" s="72"/>
      <c r="W889" s="72"/>
      <c r="X889" s="73"/>
      <c r="Y889" s="35"/>
      <c r="Z889" s="35"/>
      <c r="AA889" s="35"/>
      <c r="AB889" s="35"/>
      <c r="AC889" s="35"/>
      <c r="AD889" s="35"/>
      <c r="AE889" s="35"/>
      <c r="AT889" s="18" t="s">
        <v>159</v>
      </c>
      <c r="AU889" s="18" t="s">
        <v>85</v>
      </c>
    </row>
    <row r="890" spans="2:51" s="13" customFormat="1" ht="11.25">
      <c r="B890" s="209"/>
      <c r="C890" s="210"/>
      <c r="D890" s="204" t="s">
        <v>160</v>
      </c>
      <c r="E890" s="211" t="s">
        <v>1</v>
      </c>
      <c r="F890" s="212" t="s">
        <v>192</v>
      </c>
      <c r="G890" s="210"/>
      <c r="H890" s="211" t="s">
        <v>1</v>
      </c>
      <c r="I890" s="213"/>
      <c r="J890" s="213"/>
      <c r="K890" s="210"/>
      <c r="L890" s="210"/>
      <c r="M890" s="214"/>
      <c r="N890" s="215"/>
      <c r="O890" s="216"/>
      <c r="P890" s="216"/>
      <c r="Q890" s="216"/>
      <c r="R890" s="216"/>
      <c r="S890" s="216"/>
      <c r="T890" s="216"/>
      <c r="U890" s="216"/>
      <c r="V890" s="216"/>
      <c r="W890" s="216"/>
      <c r="X890" s="217"/>
      <c r="AT890" s="218" t="s">
        <v>160</v>
      </c>
      <c r="AU890" s="218" t="s">
        <v>85</v>
      </c>
      <c r="AV890" s="13" t="s">
        <v>83</v>
      </c>
      <c r="AW890" s="13" t="s">
        <v>5</v>
      </c>
      <c r="AX890" s="13" t="s">
        <v>75</v>
      </c>
      <c r="AY890" s="218" t="s">
        <v>149</v>
      </c>
    </row>
    <row r="891" spans="2:51" s="14" customFormat="1" ht="11.25">
      <c r="B891" s="219"/>
      <c r="C891" s="220"/>
      <c r="D891" s="204" t="s">
        <v>160</v>
      </c>
      <c r="E891" s="221" t="s">
        <v>1</v>
      </c>
      <c r="F891" s="222" t="s">
        <v>735</v>
      </c>
      <c r="G891" s="220"/>
      <c r="H891" s="223">
        <v>7.14</v>
      </c>
      <c r="I891" s="224"/>
      <c r="J891" s="224"/>
      <c r="K891" s="220"/>
      <c r="L891" s="220"/>
      <c r="M891" s="225"/>
      <c r="N891" s="226"/>
      <c r="O891" s="227"/>
      <c r="P891" s="227"/>
      <c r="Q891" s="227"/>
      <c r="R891" s="227"/>
      <c r="S891" s="227"/>
      <c r="T891" s="227"/>
      <c r="U891" s="227"/>
      <c r="V891" s="227"/>
      <c r="W891" s="227"/>
      <c r="X891" s="228"/>
      <c r="AT891" s="229" t="s">
        <v>160</v>
      </c>
      <c r="AU891" s="229" t="s">
        <v>85</v>
      </c>
      <c r="AV891" s="14" t="s">
        <v>85</v>
      </c>
      <c r="AW891" s="14" t="s">
        <v>5</v>
      </c>
      <c r="AX891" s="14" t="s">
        <v>75</v>
      </c>
      <c r="AY891" s="229" t="s">
        <v>149</v>
      </c>
    </row>
    <row r="892" spans="2:51" s="13" customFormat="1" ht="11.25">
      <c r="B892" s="209"/>
      <c r="C892" s="210"/>
      <c r="D892" s="204" t="s">
        <v>160</v>
      </c>
      <c r="E892" s="211" t="s">
        <v>1</v>
      </c>
      <c r="F892" s="212" t="s">
        <v>194</v>
      </c>
      <c r="G892" s="210"/>
      <c r="H892" s="211" t="s">
        <v>1</v>
      </c>
      <c r="I892" s="213"/>
      <c r="J892" s="213"/>
      <c r="K892" s="210"/>
      <c r="L892" s="210"/>
      <c r="M892" s="214"/>
      <c r="N892" s="215"/>
      <c r="O892" s="216"/>
      <c r="P892" s="216"/>
      <c r="Q892" s="216"/>
      <c r="R892" s="216"/>
      <c r="S892" s="216"/>
      <c r="T892" s="216"/>
      <c r="U892" s="216"/>
      <c r="V892" s="216"/>
      <c r="W892" s="216"/>
      <c r="X892" s="217"/>
      <c r="AT892" s="218" t="s">
        <v>160</v>
      </c>
      <c r="AU892" s="218" t="s">
        <v>85</v>
      </c>
      <c r="AV892" s="13" t="s">
        <v>83</v>
      </c>
      <c r="AW892" s="13" t="s">
        <v>5</v>
      </c>
      <c r="AX892" s="13" t="s">
        <v>75</v>
      </c>
      <c r="AY892" s="218" t="s">
        <v>149</v>
      </c>
    </row>
    <row r="893" spans="2:51" s="14" customFormat="1" ht="11.25">
      <c r="B893" s="219"/>
      <c r="C893" s="220"/>
      <c r="D893" s="204" t="s">
        <v>160</v>
      </c>
      <c r="E893" s="221" t="s">
        <v>1</v>
      </c>
      <c r="F893" s="222" t="s">
        <v>736</v>
      </c>
      <c r="G893" s="220"/>
      <c r="H893" s="223">
        <v>24.064</v>
      </c>
      <c r="I893" s="224"/>
      <c r="J893" s="224"/>
      <c r="K893" s="220"/>
      <c r="L893" s="220"/>
      <c r="M893" s="225"/>
      <c r="N893" s="226"/>
      <c r="O893" s="227"/>
      <c r="P893" s="227"/>
      <c r="Q893" s="227"/>
      <c r="R893" s="227"/>
      <c r="S893" s="227"/>
      <c r="T893" s="227"/>
      <c r="U893" s="227"/>
      <c r="V893" s="227"/>
      <c r="W893" s="227"/>
      <c r="X893" s="228"/>
      <c r="AT893" s="229" t="s">
        <v>160</v>
      </c>
      <c r="AU893" s="229" t="s">
        <v>85</v>
      </c>
      <c r="AV893" s="14" t="s">
        <v>85</v>
      </c>
      <c r="AW893" s="14" t="s">
        <v>5</v>
      </c>
      <c r="AX893" s="14" t="s">
        <v>75</v>
      </c>
      <c r="AY893" s="229" t="s">
        <v>149</v>
      </c>
    </row>
    <row r="894" spans="2:51" s="13" customFormat="1" ht="11.25">
      <c r="B894" s="209"/>
      <c r="C894" s="210"/>
      <c r="D894" s="204" t="s">
        <v>160</v>
      </c>
      <c r="E894" s="211" t="s">
        <v>1</v>
      </c>
      <c r="F894" s="212" t="s">
        <v>196</v>
      </c>
      <c r="G894" s="210"/>
      <c r="H894" s="211" t="s">
        <v>1</v>
      </c>
      <c r="I894" s="213"/>
      <c r="J894" s="213"/>
      <c r="K894" s="210"/>
      <c r="L894" s="210"/>
      <c r="M894" s="214"/>
      <c r="N894" s="215"/>
      <c r="O894" s="216"/>
      <c r="P894" s="216"/>
      <c r="Q894" s="216"/>
      <c r="R894" s="216"/>
      <c r="S894" s="216"/>
      <c r="T894" s="216"/>
      <c r="U894" s="216"/>
      <c r="V894" s="216"/>
      <c r="W894" s="216"/>
      <c r="X894" s="217"/>
      <c r="AT894" s="218" t="s">
        <v>160</v>
      </c>
      <c r="AU894" s="218" t="s">
        <v>85</v>
      </c>
      <c r="AV894" s="13" t="s">
        <v>83</v>
      </c>
      <c r="AW894" s="13" t="s">
        <v>5</v>
      </c>
      <c r="AX894" s="13" t="s">
        <v>75</v>
      </c>
      <c r="AY894" s="218" t="s">
        <v>149</v>
      </c>
    </row>
    <row r="895" spans="2:51" s="14" customFormat="1" ht="11.25">
      <c r="B895" s="219"/>
      <c r="C895" s="220"/>
      <c r="D895" s="204" t="s">
        <v>160</v>
      </c>
      <c r="E895" s="221" t="s">
        <v>1</v>
      </c>
      <c r="F895" s="222" t="s">
        <v>737</v>
      </c>
      <c r="G895" s="220"/>
      <c r="H895" s="223">
        <v>21.564</v>
      </c>
      <c r="I895" s="224"/>
      <c r="J895" s="224"/>
      <c r="K895" s="220"/>
      <c r="L895" s="220"/>
      <c r="M895" s="225"/>
      <c r="N895" s="226"/>
      <c r="O895" s="227"/>
      <c r="P895" s="227"/>
      <c r="Q895" s="227"/>
      <c r="R895" s="227"/>
      <c r="S895" s="227"/>
      <c r="T895" s="227"/>
      <c r="U895" s="227"/>
      <c r="V895" s="227"/>
      <c r="W895" s="227"/>
      <c r="X895" s="228"/>
      <c r="AT895" s="229" t="s">
        <v>160</v>
      </c>
      <c r="AU895" s="229" t="s">
        <v>85</v>
      </c>
      <c r="AV895" s="14" t="s">
        <v>85</v>
      </c>
      <c r="AW895" s="14" t="s">
        <v>5</v>
      </c>
      <c r="AX895" s="14" t="s">
        <v>75</v>
      </c>
      <c r="AY895" s="229" t="s">
        <v>149</v>
      </c>
    </row>
    <row r="896" spans="2:51" s="13" customFormat="1" ht="11.25">
      <c r="B896" s="209"/>
      <c r="C896" s="210"/>
      <c r="D896" s="204" t="s">
        <v>160</v>
      </c>
      <c r="E896" s="211" t="s">
        <v>1</v>
      </c>
      <c r="F896" s="212" t="s">
        <v>198</v>
      </c>
      <c r="G896" s="210"/>
      <c r="H896" s="211" t="s">
        <v>1</v>
      </c>
      <c r="I896" s="213"/>
      <c r="J896" s="213"/>
      <c r="K896" s="210"/>
      <c r="L896" s="210"/>
      <c r="M896" s="214"/>
      <c r="N896" s="215"/>
      <c r="O896" s="216"/>
      <c r="P896" s="216"/>
      <c r="Q896" s="216"/>
      <c r="R896" s="216"/>
      <c r="S896" s="216"/>
      <c r="T896" s="216"/>
      <c r="U896" s="216"/>
      <c r="V896" s="216"/>
      <c r="W896" s="216"/>
      <c r="X896" s="217"/>
      <c r="AT896" s="218" t="s">
        <v>160</v>
      </c>
      <c r="AU896" s="218" t="s">
        <v>85</v>
      </c>
      <c r="AV896" s="13" t="s">
        <v>83</v>
      </c>
      <c r="AW896" s="13" t="s">
        <v>5</v>
      </c>
      <c r="AX896" s="13" t="s">
        <v>75</v>
      </c>
      <c r="AY896" s="218" t="s">
        <v>149</v>
      </c>
    </row>
    <row r="897" spans="2:51" s="14" customFormat="1" ht="11.25">
      <c r="B897" s="219"/>
      <c r="C897" s="220"/>
      <c r="D897" s="204" t="s">
        <v>160</v>
      </c>
      <c r="E897" s="221" t="s">
        <v>1</v>
      </c>
      <c r="F897" s="222" t="s">
        <v>738</v>
      </c>
      <c r="G897" s="220"/>
      <c r="H897" s="223">
        <v>19.107</v>
      </c>
      <c r="I897" s="224"/>
      <c r="J897" s="224"/>
      <c r="K897" s="220"/>
      <c r="L897" s="220"/>
      <c r="M897" s="225"/>
      <c r="N897" s="226"/>
      <c r="O897" s="227"/>
      <c r="P897" s="227"/>
      <c r="Q897" s="227"/>
      <c r="R897" s="227"/>
      <c r="S897" s="227"/>
      <c r="T897" s="227"/>
      <c r="U897" s="227"/>
      <c r="V897" s="227"/>
      <c r="W897" s="227"/>
      <c r="X897" s="228"/>
      <c r="AT897" s="229" t="s">
        <v>160</v>
      </c>
      <c r="AU897" s="229" t="s">
        <v>85</v>
      </c>
      <c r="AV897" s="14" t="s">
        <v>85</v>
      </c>
      <c r="AW897" s="14" t="s">
        <v>5</v>
      </c>
      <c r="AX897" s="14" t="s">
        <v>75</v>
      </c>
      <c r="AY897" s="229" t="s">
        <v>149</v>
      </c>
    </row>
    <row r="898" spans="2:51" s="13" customFormat="1" ht="11.25">
      <c r="B898" s="209"/>
      <c r="C898" s="210"/>
      <c r="D898" s="204" t="s">
        <v>160</v>
      </c>
      <c r="E898" s="211" t="s">
        <v>1</v>
      </c>
      <c r="F898" s="212" t="s">
        <v>200</v>
      </c>
      <c r="G898" s="210"/>
      <c r="H898" s="211" t="s">
        <v>1</v>
      </c>
      <c r="I898" s="213"/>
      <c r="J898" s="213"/>
      <c r="K898" s="210"/>
      <c r="L898" s="210"/>
      <c r="M898" s="214"/>
      <c r="N898" s="215"/>
      <c r="O898" s="216"/>
      <c r="P898" s="216"/>
      <c r="Q898" s="216"/>
      <c r="R898" s="216"/>
      <c r="S898" s="216"/>
      <c r="T898" s="216"/>
      <c r="U898" s="216"/>
      <c r="V898" s="216"/>
      <c r="W898" s="216"/>
      <c r="X898" s="217"/>
      <c r="AT898" s="218" t="s">
        <v>160</v>
      </c>
      <c r="AU898" s="218" t="s">
        <v>85</v>
      </c>
      <c r="AV898" s="13" t="s">
        <v>83</v>
      </c>
      <c r="AW898" s="13" t="s">
        <v>5</v>
      </c>
      <c r="AX898" s="13" t="s">
        <v>75</v>
      </c>
      <c r="AY898" s="218" t="s">
        <v>149</v>
      </c>
    </row>
    <row r="899" spans="2:51" s="14" customFormat="1" ht="11.25">
      <c r="B899" s="219"/>
      <c r="C899" s="220"/>
      <c r="D899" s="204" t="s">
        <v>160</v>
      </c>
      <c r="E899" s="221" t="s">
        <v>1</v>
      </c>
      <c r="F899" s="222" t="s">
        <v>739</v>
      </c>
      <c r="G899" s="220"/>
      <c r="H899" s="223">
        <v>34.78</v>
      </c>
      <c r="I899" s="224"/>
      <c r="J899" s="224"/>
      <c r="K899" s="220"/>
      <c r="L899" s="220"/>
      <c r="M899" s="225"/>
      <c r="N899" s="226"/>
      <c r="O899" s="227"/>
      <c r="P899" s="227"/>
      <c r="Q899" s="227"/>
      <c r="R899" s="227"/>
      <c r="S899" s="227"/>
      <c r="T899" s="227"/>
      <c r="U899" s="227"/>
      <c r="V899" s="227"/>
      <c r="W899" s="227"/>
      <c r="X899" s="228"/>
      <c r="AT899" s="229" t="s">
        <v>160</v>
      </c>
      <c r="AU899" s="229" t="s">
        <v>85</v>
      </c>
      <c r="AV899" s="14" t="s">
        <v>85</v>
      </c>
      <c r="AW899" s="14" t="s">
        <v>5</v>
      </c>
      <c r="AX899" s="14" t="s">
        <v>75</v>
      </c>
      <c r="AY899" s="229" t="s">
        <v>149</v>
      </c>
    </row>
    <row r="900" spans="2:51" s="13" customFormat="1" ht="11.25">
      <c r="B900" s="209"/>
      <c r="C900" s="210"/>
      <c r="D900" s="204" t="s">
        <v>160</v>
      </c>
      <c r="E900" s="211" t="s">
        <v>1</v>
      </c>
      <c r="F900" s="212" t="s">
        <v>202</v>
      </c>
      <c r="G900" s="210"/>
      <c r="H900" s="211" t="s">
        <v>1</v>
      </c>
      <c r="I900" s="213"/>
      <c r="J900" s="213"/>
      <c r="K900" s="210"/>
      <c r="L900" s="210"/>
      <c r="M900" s="214"/>
      <c r="N900" s="215"/>
      <c r="O900" s="216"/>
      <c r="P900" s="216"/>
      <c r="Q900" s="216"/>
      <c r="R900" s="216"/>
      <c r="S900" s="216"/>
      <c r="T900" s="216"/>
      <c r="U900" s="216"/>
      <c r="V900" s="216"/>
      <c r="W900" s="216"/>
      <c r="X900" s="217"/>
      <c r="AT900" s="218" t="s">
        <v>160</v>
      </c>
      <c r="AU900" s="218" t="s">
        <v>85</v>
      </c>
      <c r="AV900" s="13" t="s">
        <v>83</v>
      </c>
      <c r="AW900" s="13" t="s">
        <v>5</v>
      </c>
      <c r="AX900" s="13" t="s">
        <v>75</v>
      </c>
      <c r="AY900" s="218" t="s">
        <v>149</v>
      </c>
    </row>
    <row r="901" spans="2:51" s="14" customFormat="1" ht="11.25">
      <c r="B901" s="219"/>
      <c r="C901" s="220"/>
      <c r="D901" s="204" t="s">
        <v>160</v>
      </c>
      <c r="E901" s="221" t="s">
        <v>1</v>
      </c>
      <c r="F901" s="222" t="s">
        <v>740</v>
      </c>
      <c r="G901" s="220"/>
      <c r="H901" s="223">
        <v>16.643</v>
      </c>
      <c r="I901" s="224"/>
      <c r="J901" s="224"/>
      <c r="K901" s="220"/>
      <c r="L901" s="220"/>
      <c r="M901" s="225"/>
      <c r="N901" s="226"/>
      <c r="O901" s="227"/>
      <c r="P901" s="227"/>
      <c r="Q901" s="227"/>
      <c r="R901" s="227"/>
      <c r="S901" s="227"/>
      <c r="T901" s="227"/>
      <c r="U901" s="227"/>
      <c r="V901" s="227"/>
      <c r="W901" s="227"/>
      <c r="X901" s="228"/>
      <c r="AT901" s="229" t="s">
        <v>160</v>
      </c>
      <c r="AU901" s="229" t="s">
        <v>85</v>
      </c>
      <c r="AV901" s="14" t="s">
        <v>85</v>
      </c>
      <c r="AW901" s="14" t="s">
        <v>5</v>
      </c>
      <c r="AX901" s="14" t="s">
        <v>75</v>
      </c>
      <c r="AY901" s="229" t="s">
        <v>149</v>
      </c>
    </row>
    <row r="902" spans="2:51" s="13" customFormat="1" ht="11.25">
      <c r="B902" s="209"/>
      <c r="C902" s="210"/>
      <c r="D902" s="204" t="s">
        <v>160</v>
      </c>
      <c r="E902" s="211" t="s">
        <v>1</v>
      </c>
      <c r="F902" s="212" t="s">
        <v>204</v>
      </c>
      <c r="G902" s="210"/>
      <c r="H902" s="211" t="s">
        <v>1</v>
      </c>
      <c r="I902" s="213"/>
      <c r="J902" s="213"/>
      <c r="K902" s="210"/>
      <c r="L902" s="210"/>
      <c r="M902" s="214"/>
      <c r="N902" s="215"/>
      <c r="O902" s="216"/>
      <c r="P902" s="216"/>
      <c r="Q902" s="216"/>
      <c r="R902" s="216"/>
      <c r="S902" s="216"/>
      <c r="T902" s="216"/>
      <c r="U902" s="216"/>
      <c r="V902" s="216"/>
      <c r="W902" s="216"/>
      <c r="X902" s="217"/>
      <c r="AT902" s="218" t="s">
        <v>160</v>
      </c>
      <c r="AU902" s="218" t="s">
        <v>85</v>
      </c>
      <c r="AV902" s="13" t="s">
        <v>83</v>
      </c>
      <c r="AW902" s="13" t="s">
        <v>5</v>
      </c>
      <c r="AX902" s="13" t="s">
        <v>75</v>
      </c>
      <c r="AY902" s="218" t="s">
        <v>149</v>
      </c>
    </row>
    <row r="903" spans="2:51" s="14" customFormat="1" ht="11.25">
      <c r="B903" s="219"/>
      <c r="C903" s="220"/>
      <c r="D903" s="204" t="s">
        <v>160</v>
      </c>
      <c r="E903" s="221" t="s">
        <v>1</v>
      </c>
      <c r="F903" s="222" t="s">
        <v>741</v>
      </c>
      <c r="G903" s="220"/>
      <c r="H903" s="223">
        <v>36.229</v>
      </c>
      <c r="I903" s="224"/>
      <c r="J903" s="224"/>
      <c r="K903" s="220"/>
      <c r="L903" s="220"/>
      <c r="M903" s="225"/>
      <c r="N903" s="226"/>
      <c r="O903" s="227"/>
      <c r="P903" s="227"/>
      <c r="Q903" s="227"/>
      <c r="R903" s="227"/>
      <c r="S903" s="227"/>
      <c r="T903" s="227"/>
      <c r="U903" s="227"/>
      <c r="V903" s="227"/>
      <c r="W903" s="227"/>
      <c r="X903" s="228"/>
      <c r="AT903" s="229" t="s">
        <v>160</v>
      </c>
      <c r="AU903" s="229" t="s">
        <v>85</v>
      </c>
      <c r="AV903" s="14" t="s">
        <v>85</v>
      </c>
      <c r="AW903" s="14" t="s">
        <v>5</v>
      </c>
      <c r="AX903" s="14" t="s">
        <v>75</v>
      </c>
      <c r="AY903" s="229" t="s">
        <v>149</v>
      </c>
    </row>
    <row r="904" spans="2:51" s="13" customFormat="1" ht="11.25">
      <c r="B904" s="209"/>
      <c r="C904" s="210"/>
      <c r="D904" s="204" t="s">
        <v>160</v>
      </c>
      <c r="E904" s="211" t="s">
        <v>1</v>
      </c>
      <c r="F904" s="212" t="s">
        <v>210</v>
      </c>
      <c r="G904" s="210"/>
      <c r="H904" s="211" t="s">
        <v>1</v>
      </c>
      <c r="I904" s="213"/>
      <c r="J904" s="213"/>
      <c r="K904" s="210"/>
      <c r="L904" s="210"/>
      <c r="M904" s="214"/>
      <c r="N904" s="215"/>
      <c r="O904" s="216"/>
      <c r="P904" s="216"/>
      <c r="Q904" s="216"/>
      <c r="R904" s="216"/>
      <c r="S904" s="216"/>
      <c r="T904" s="216"/>
      <c r="U904" s="216"/>
      <c r="V904" s="216"/>
      <c r="W904" s="216"/>
      <c r="X904" s="217"/>
      <c r="AT904" s="218" t="s">
        <v>160</v>
      </c>
      <c r="AU904" s="218" t="s">
        <v>85</v>
      </c>
      <c r="AV904" s="13" t="s">
        <v>83</v>
      </c>
      <c r="AW904" s="13" t="s">
        <v>5</v>
      </c>
      <c r="AX904" s="13" t="s">
        <v>75</v>
      </c>
      <c r="AY904" s="218" t="s">
        <v>149</v>
      </c>
    </row>
    <row r="905" spans="2:51" s="14" customFormat="1" ht="11.25">
      <c r="B905" s="219"/>
      <c r="C905" s="220"/>
      <c r="D905" s="204" t="s">
        <v>160</v>
      </c>
      <c r="E905" s="221" t="s">
        <v>1</v>
      </c>
      <c r="F905" s="222" t="s">
        <v>742</v>
      </c>
      <c r="G905" s="220"/>
      <c r="H905" s="223">
        <v>38.745</v>
      </c>
      <c r="I905" s="224"/>
      <c r="J905" s="224"/>
      <c r="K905" s="220"/>
      <c r="L905" s="220"/>
      <c r="M905" s="225"/>
      <c r="N905" s="226"/>
      <c r="O905" s="227"/>
      <c r="P905" s="227"/>
      <c r="Q905" s="227"/>
      <c r="R905" s="227"/>
      <c r="S905" s="227"/>
      <c r="T905" s="227"/>
      <c r="U905" s="227"/>
      <c r="V905" s="227"/>
      <c r="W905" s="227"/>
      <c r="X905" s="228"/>
      <c r="AT905" s="229" t="s">
        <v>160</v>
      </c>
      <c r="AU905" s="229" t="s">
        <v>85</v>
      </c>
      <c r="AV905" s="14" t="s">
        <v>85</v>
      </c>
      <c r="AW905" s="14" t="s">
        <v>5</v>
      </c>
      <c r="AX905" s="14" t="s">
        <v>75</v>
      </c>
      <c r="AY905" s="229" t="s">
        <v>149</v>
      </c>
    </row>
    <row r="906" spans="2:51" s="13" customFormat="1" ht="11.25">
      <c r="B906" s="209"/>
      <c r="C906" s="210"/>
      <c r="D906" s="204" t="s">
        <v>160</v>
      </c>
      <c r="E906" s="211" t="s">
        <v>1</v>
      </c>
      <c r="F906" s="212" t="s">
        <v>212</v>
      </c>
      <c r="G906" s="210"/>
      <c r="H906" s="211" t="s">
        <v>1</v>
      </c>
      <c r="I906" s="213"/>
      <c r="J906" s="213"/>
      <c r="K906" s="210"/>
      <c r="L906" s="210"/>
      <c r="M906" s="214"/>
      <c r="N906" s="215"/>
      <c r="O906" s="216"/>
      <c r="P906" s="216"/>
      <c r="Q906" s="216"/>
      <c r="R906" s="216"/>
      <c r="S906" s="216"/>
      <c r="T906" s="216"/>
      <c r="U906" s="216"/>
      <c r="V906" s="216"/>
      <c r="W906" s="216"/>
      <c r="X906" s="217"/>
      <c r="AT906" s="218" t="s">
        <v>160</v>
      </c>
      <c r="AU906" s="218" t="s">
        <v>85</v>
      </c>
      <c r="AV906" s="13" t="s">
        <v>83</v>
      </c>
      <c r="AW906" s="13" t="s">
        <v>5</v>
      </c>
      <c r="AX906" s="13" t="s">
        <v>75</v>
      </c>
      <c r="AY906" s="218" t="s">
        <v>149</v>
      </c>
    </row>
    <row r="907" spans="2:51" s="14" customFormat="1" ht="11.25">
      <c r="B907" s="219"/>
      <c r="C907" s="220"/>
      <c r="D907" s="204" t="s">
        <v>160</v>
      </c>
      <c r="E907" s="221" t="s">
        <v>1</v>
      </c>
      <c r="F907" s="222" t="s">
        <v>743</v>
      </c>
      <c r="G907" s="220"/>
      <c r="H907" s="223">
        <v>18.855</v>
      </c>
      <c r="I907" s="224"/>
      <c r="J907" s="224"/>
      <c r="K907" s="220"/>
      <c r="L907" s="220"/>
      <c r="M907" s="225"/>
      <c r="N907" s="226"/>
      <c r="O907" s="227"/>
      <c r="P907" s="227"/>
      <c r="Q907" s="227"/>
      <c r="R907" s="227"/>
      <c r="S907" s="227"/>
      <c r="T907" s="227"/>
      <c r="U907" s="227"/>
      <c r="V907" s="227"/>
      <c r="W907" s="227"/>
      <c r="X907" s="228"/>
      <c r="AT907" s="229" t="s">
        <v>160</v>
      </c>
      <c r="AU907" s="229" t="s">
        <v>85</v>
      </c>
      <c r="AV907" s="14" t="s">
        <v>85</v>
      </c>
      <c r="AW907" s="14" t="s">
        <v>5</v>
      </c>
      <c r="AX907" s="14" t="s">
        <v>75</v>
      </c>
      <c r="AY907" s="229" t="s">
        <v>149</v>
      </c>
    </row>
    <row r="908" spans="2:51" s="13" customFormat="1" ht="11.25">
      <c r="B908" s="209"/>
      <c r="C908" s="210"/>
      <c r="D908" s="204" t="s">
        <v>160</v>
      </c>
      <c r="E908" s="211" t="s">
        <v>1</v>
      </c>
      <c r="F908" s="212" t="s">
        <v>214</v>
      </c>
      <c r="G908" s="210"/>
      <c r="H908" s="211" t="s">
        <v>1</v>
      </c>
      <c r="I908" s="213"/>
      <c r="J908" s="213"/>
      <c r="K908" s="210"/>
      <c r="L908" s="210"/>
      <c r="M908" s="214"/>
      <c r="N908" s="215"/>
      <c r="O908" s="216"/>
      <c r="P908" s="216"/>
      <c r="Q908" s="216"/>
      <c r="R908" s="216"/>
      <c r="S908" s="216"/>
      <c r="T908" s="216"/>
      <c r="U908" s="216"/>
      <c r="V908" s="216"/>
      <c r="W908" s="216"/>
      <c r="X908" s="217"/>
      <c r="AT908" s="218" t="s">
        <v>160</v>
      </c>
      <c r="AU908" s="218" t="s">
        <v>85</v>
      </c>
      <c r="AV908" s="13" t="s">
        <v>83</v>
      </c>
      <c r="AW908" s="13" t="s">
        <v>5</v>
      </c>
      <c r="AX908" s="13" t="s">
        <v>75</v>
      </c>
      <c r="AY908" s="218" t="s">
        <v>149</v>
      </c>
    </row>
    <row r="909" spans="2:51" s="14" customFormat="1" ht="11.25">
      <c r="B909" s="219"/>
      <c r="C909" s="220"/>
      <c r="D909" s="204" t="s">
        <v>160</v>
      </c>
      <c r="E909" s="221" t="s">
        <v>1</v>
      </c>
      <c r="F909" s="222" t="s">
        <v>744</v>
      </c>
      <c r="G909" s="220"/>
      <c r="H909" s="223">
        <v>34.223</v>
      </c>
      <c r="I909" s="224"/>
      <c r="J909" s="224"/>
      <c r="K909" s="220"/>
      <c r="L909" s="220"/>
      <c r="M909" s="225"/>
      <c r="N909" s="226"/>
      <c r="O909" s="227"/>
      <c r="P909" s="227"/>
      <c r="Q909" s="227"/>
      <c r="R909" s="227"/>
      <c r="S909" s="227"/>
      <c r="T909" s="227"/>
      <c r="U909" s="227"/>
      <c r="V909" s="227"/>
      <c r="W909" s="227"/>
      <c r="X909" s="228"/>
      <c r="AT909" s="229" t="s">
        <v>160</v>
      </c>
      <c r="AU909" s="229" t="s">
        <v>85</v>
      </c>
      <c r="AV909" s="14" t="s">
        <v>85</v>
      </c>
      <c r="AW909" s="14" t="s">
        <v>5</v>
      </c>
      <c r="AX909" s="14" t="s">
        <v>75</v>
      </c>
      <c r="AY909" s="229" t="s">
        <v>149</v>
      </c>
    </row>
    <row r="910" spans="2:51" s="13" customFormat="1" ht="11.25">
      <c r="B910" s="209"/>
      <c r="C910" s="210"/>
      <c r="D910" s="204" t="s">
        <v>160</v>
      </c>
      <c r="E910" s="211" t="s">
        <v>1</v>
      </c>
      <c r="F910" s="212" t="s">
        <v>216</v>
      </c>
      <c r="G910" s="210"/>
      <c r="H910" s="211" t="s">
        <v>1</v>
      </c>
      <c r="I910" s="213"/>
      <c r="J910" s="213"/>
      <c r="K910" s="210"/>
      <c r="L910" s="210"/>
      <c r="M910" s="214"/>
      <c r="N910" s="215"/>
      <c r="O910" s="216"/>
      <c r="P910" s="216"/>
      <c r="Q910" s="216"/>
      <c r="R910" s="216"/>
      <c r="S910" s="216"/>
      <c r="T910" s="216"/>
      <c r="U910" s="216"/>
      <c r="V910" s="216"/>
      <c r="W910" s="216"/>
      <c r="X910" s="217"/>
      <c r="AT910" s="218" t="s">
        <v>160</v>
      </c>
      <c r="AU910" s="218" t="s">
        <v>85</v>
      </c>
      <c r="AV910" s="13" t="s">
        <v>83</v>
      </c>
      <c r="AW910" s="13" t="s">
        <v>5</v>
      </c>
      <c r="AX910" s="13" t="s">
        <v>75</v>
      </c>
      <c r="AY910" s="218" t="s">
        <v>149</v>
      </c>
    </row>
    <row r="911" spans="2:51" s="14" customFormat="1" ht="11.25">
      <c r="B911" s="219"/>
      <c r="C911" s="220"/>
      <c r="D911" s="204" t="s">
        <v>160</v>
      </c>
      <c r="E911" s="221" t="s">
        <v>1</v>
      </c>
      <c r="F911" s="222" t="s">
        <v>745</v>
      </c>
      <c r="G911" s="220"/>
      <c r="H911" s="223">
        <v>18.456</v>
      </c>
      <c r="I911" s="224"/>
      <c r="J911" s="224"/>
      <c r="K911" s="220"/>
      <c r="L911" s="220"/>
      <c r="M911" s="225"/>
      <c r="N911" s="226"/>
      <c r="O911" s="227"/>
      <c r="P911" s="227"/>
      <c r="Q911" s="227"/>
      <c r="R911" s="227"/>
      <c r="S911" s="227"/>
      <c r="T911" s="227"/>
      <c r="U911" s="227"/>
      <c r="V911" s="227"/>
      <c r="W911" s="227"/>
      <c r="X911" s="228"/>
      <c r="AT911" s="229" t="s">
        <v>160</v>
      </c>
      <c r="AU911" s="229" t="s">
        <v>85</v>
      </c>
      <c r="AV911" s="14" t="s">
        <v>85</v>
      </c>
      <c r="AW911" s="14" t="s">
        <v>5</v>
      </c>
      <c r="AX911" s="14" t="s">
        <v>75</v>
      </c>
      <c r="AY911" s="229" t="s">
        <v>149</v>
      </c>
    </row>
    <row r="912" spans="2:51" s="13" customFormat="1" ht="11.25">
      <c r="B912" s="209"/>
      <c r="C912" s="210"/>
      <c r="D912" s="204" t="s">
        <v>160</v>
      </c>
      <c r="E912" s="211" t="s">
        <v>1</v>
      </c>
      <c r="F912" s="212" t="s">
        <v>218</v>
      </c>
      <c r="G912" s="210"/>
      <c r="H912" s="211" t="s">
        <v>1</v>
      </c>
      <c r="I912" s="213"/>
      <c r="J912" s="213"/>
      <c r="K912" s="210"/>
      <c r="L912" s="210"/>
      <c r="M912" s="214"/>
      <c r="N912" s="215"/>
      <c r="O912" s="216"/>
      <c r="P912" s="216"/>
      <c r="Q912" s="216"/>
      <c r="R912" s="216"/>
      <c r="S912" s="216"/>
      <c r="T912" s="216"/>
      <c r="U912" s="216"/>
      <c r="V912" s="216"/>
      <c r="W912" s="216"/>
      <c r="X912" s="217"/>
      <c r="AT912" s="218" t="s">
        <v>160</v>
      </c>
      <c r="AU912" s="218" t="s">
        <v>85</v>
      </c>
      <c r="AV912" s="13" t="s">
        <v>83</v>
      </c>
      <c r="AW912" s="13" t="s">
        <v>5</v>
      </c>
      <c r="AX912" s="13" t="s">
        <v>75</v>
      </c>
      <c r="AY912" s="218" t="s">
        <v>149</v>
      </c>
    </row>
    <row r="913" spans="2:51" s="14" customFormat="1" ht="11.25">
      <c r="B913" s="219"/>
      <c r="C913" s="220"/>
      <c r="D913" s="204" t="s">
        <v>160</v>
      </c>
      <c r="E913" s="221" t="s">
        <v>1</v>
      </c>
      <c r="F913" s="222" t="s">
        <v>746</v>
      </c>
      <c r="G913" s="220"/>
      <c r="H913" s="223">
        <v>10.304</v>
      </c>
      <c r="I913" s="224"/>
      <c r="J913" s="224"/>
      <c r="K913" s="220"/>
      <c r="L913" s="220"/>
      <c r="M913" s="225"/>
      <c r="N913" s="226"/>
      <c r="O913" s="227"/>
      <c r="P913" s="227"/>
      <c r="Q913" s="227"/>
      <c r="R913" s="227"/>
      <c r="S913" s="227"/>
      <c r="T913" s="227"/>
      <c r="U913" s="227"/>
      <c r="V913" s="227"/>
      <c r="W913" s="227"/>
      <c r="X913" s="228"/>
      <c r="AT913" s="229" t="s">
        <v>160</v>
      </c>
      <c r="AU913" s="229" t="s">
        <v>85</v>
      </c>
      <c r="AV913" s="14" t="s">
        <v>85</v>
      </c>
      <c r="AW913" s="14" t="s">
        <v>5</v>
      </c>
      <c r="AX913" s="14" t="s">
        <v>75</v>
      </c>
      <c r="AY913" s="229" t="s">
        <v>149</v>
      </c>
    </row>
    <row r="914" spans="2:51" s="13" customFormat="1" ht="11.25">
      <c r="B914" s="209"/>
      <c r="C914" s="210"/>
      <c r="D914" s="204" t="s">
        <v>160</v>
      </c>
      <c r="E914" s="211" t="s">
        <v>1</v>
      </c>
      <c r="F914" s="212" t="s">
        <v>220</v>
      </c>
      <c r="G914" s="210"/>
      <c r="H914" s="211" t="s">
        <v>1</v>
      </c>
      <c r="I914" s="213"/>
      <c r="J914" s="213"/>
      <c r="K914" s="210"/>
      <c r="L914" s="210"/>
      <c r="M914" s="214"/>
      <c r="N914" s="215"/>
      <c r="O914" s="216"/>
      <c r="P914" s="216"/>
      <c r="Q914" s="216"/>
      <c r="R914" s="216"/>
      <c r="S914" s="216"/>
      <c r="T914" s="216"/>
      <c r="U914" s="216"/>
      <c r="V914" s="216"/>
      <c r="W914" s="216"/>
      <c r="X914" s="217"/>
      <c r="AT914" s="218" t="s">
        <v>160</v>
      </c>
      <c r="AU914" s="218" t="s">
        <v>85</v>
      </c>
      <c r="AV914" s="13" t="s">
        <v>83</v>
      </c>
      <c r="AW914" s="13" t="s">
        <v>5</v>
      </c>
      <c r="AX914" s="13" t="s">
        <v>75</v>
      </c>
      <c r="AY914" s="218" t="s">
        <v>149</v>
      </c>
    </row>
    <row r="915" spans="2:51" s="14" customFormat="1" ht="11.25">
      <c r="B915" s="219"/>
      <c r="C915" s="220"/>
      <c r="D915" s="204" t="s">
        <v>160</v>
      </c>
      <c r="E915" s="221" t="s">
        <v>1</v>
      </c>
      <c r="F915" s="222" t="s">
        <v>747</v>
      </c>
      <c r="G915" s="220"/>
      <c r="H915" s="223">
        <v>38.43</v>
      </c>
      <c r="I915" s="224"/>
      <c r="J915" s="224"/>
      <c r="K915" s="220"/>
      <c r="L915" s="220"/>
      <c r="M915" s="225"/>
      <c r="N915" s="226"/>
      <c r="O915" s="227"/>
      <c r="P915" s="227"/>
      <c r="Q915" s="227"/>
      <c r="R915" s="227"/>
      <c r="S915" s="227"/>
      <c r="T915" s="227"/>
      <c r="U915" s="227"/>
      <c r="V915" s="227"/>
      <c r="W915" s="227"/>
      <c r="X915" s="228"/>
      <c r="AT915" s="229" t="s">
        <v>160</v>
      </c>
      <c r="AU915" s="229" t="s">
        <v>85</v>
      </c>
      <c r="AV915" s="14" t="s">
        <v>85</v>
      </c>
      <c r="AW915" s="14" t="s">
        <v>5</v>
      </c>
      <c r="AX915" s="14" t="s">
        <v>75</v>
      </c>
      <c r="AY915" s="229" t="s">
        <v>149</v>
      </c>
    </row>
    <row r="916" spans="2:51" s="13" customFormat="1" ht="11.25">
      <c r="B916" s="209"/>
      <c r="C916" s="210"/>
      <c r="D916" s="204" t="s">
        <v>160</v>
      </c>
      <c r="E916" s="211" t="s">
        <v>1</v>
      </c>
      <c r="F916" s="212" t="s">
        <v>221</v>
      </c>
      <c r="G916" s="210"/>
      <c r="H916" s="211" t="s">
        <v>1</v>
      </c>
      <c r="I916" s="213"/>
      <c r="J916" s="213"/>
      <c r="K916" s="210"/>
      <c r="L916" s="210"/>
      <c r="M916" s="214"/>
      <c r="N916" s="215"/>
      <c r="O916" s="216"/>
      <c r="P916" s="216"/>
      <c r="Q916" s="216"/>
      <c r="R916" s="216"/>
      <c r="S916" s="216"/>
      <c r="T916" s="216"/>
      <c r="U916" s="216"/>
      <c r="V916" s="216"/>
      <c r="W916" s="216"/>
      <c r="X916" s="217"/>
      <c r="AT916" s="218" t="s">
        <v>160</v>
      </c>
      <c r="AU916" s="218" t="s">
        <v>85</v>
      </c>
      <c r="AV916" s="13" t="s">
        <v>83</v>
      </c>
      <c r="AW916" s="13" t="s">
        <v>5</v>
      </c>
      <c r="AX916" s="13" t="s">
        <v>75</v>
      </c>
      <c r="AY916" s="218" t="s">
        <v>149</v>
      </c>
    </row>
    <row r="917" spans="2:51" s="14" customFormat="1" ht="11.25">
      <c r="B917" s="219"/>
      <c r="C917" s="220"/>
      <c r="D917" s="204" t="s">
        <v>160</v>
      </c>
      <c r="E917" s="221" t="s">
        <v>1</v>
      </c>
      <c r="F917" s="222" t="s">
        <v>748</v>
      </c>
      <c r="G917" s="220"/>
      <c r="H917" s="223">
        <v>18.897</v>
      </c>
      <c r="I917" s="224"/>
      <c r="J917" s="224"/>
      <c r="K917" s="220"/>
      <c r="L917" s="220"/>
      <c r="M917" s="225"/>
      <c r="N917" s="226"/>
      <c r="O917" s="227"/>
      <c r="P917" s="227"/>
      <c r="Q917" s="227"/>
      <c r="R917" s="227"/>
      <c r="S917" s="227"/>
      <c r="T917" s="227"/>
      <c r="U917" s="227"/>
      <c r="V917" s="227"/>
      <c r="W917" s="227"/>
      <c r="X917" s="228"/>
      <c r="AT917" s="229" t="s">
        <v>160</v>
      </c>
      <c r="AU917" s="229" t="s">
        <v>85</v>
      </c>
      <c r="AV917" s="14" t="s">
        <v>85</v>
      </c>
      <c r="AW917" s="14" t="s">
        <v>5</v>
      </c>
      <c r="AX917" s="14" t="s">
        <v>75</v>
      </c>
      <c r="AY917" s="229" t="s">
        <v>149</v>
      </c>
    </row>
    <row r="918" spans="2:51" s="13" customFormat="1" ht="11.25">
      <c r="B918" s="209"/>
      <c r="C918" s="210"/>
      <c r="D918" s="204" t="s">
        <v>160</v>
      </c>
      <c r="E918" s="211" t="s">
        <v>1</v>
      </c>
      <c r="F918" s="212" t="s">
        <v>222</v>
      </c>
      <c r="G918" s="210"/>
      <c r="H918" s="211" t="s">
        <v>1</v>
      </c>
      <c r="I918" s="213"/>
      <c r="J918" s="213"/>
      <c r="K918" s="210"/>
      <c r="L918" s="210"/>
      <c r="M918" s="214"/>
      <c r="N918" s="215"/>
      <c r="O918" s="216"/>
      <c r="P918" s="216"/>
      <c r="Q918" s="216"/>
      <c r="R918" s="216"/>
      <c r="S918" s="216"/>
      <c r="T918" s="216"/>
      <c r="U918" s="216"/>
      <c r="V918" s="216"/>
      <c r="W918" s="216"/>
      <c r="X918" s="217"/>
      <c r="AT918" s="218" t="s">
        <v>160</v>
      </c>
      <c r="AU918" s="218" t="s">
        <v>85</v>
      </c>
      <c r="AV918" s="13" t="s">
        <v>83</v>
      </c>
      <c r="AW918" s="13" t="s">
        <v>5</v>
      </c>
      <c r="AX918" s="13" t="s">
        <v>75</v>
      </c>
      <c r="AY918" s="218" t="s">
        <v>149</v>
      </c>
    </row>
    <row r="919" spans="2:51" s="14" customFormat="1" ht="11.25">
      <c r="B919" s="219"/>
      <c r="C919" s="220"/>
      <c r="D919" s="204" t="s">
        <v>160</v>
      </c>
      <c r="E919" s="221" t="s">
        <v>1</v>
      </c>
      <c r="F919" s="222" t="s">
        <v>744</v>
      </c>
      <c r="G919" s="220"/>
      <c r="H919" s="223">
        <v>34.223</v>
      </c>
      <c r="I919" s="224"/>
      <c r="J919" s="224"/>
      <c r="K919" s="220"/>
      <c r="L919" s="220"/>
      <c r="M919" s="225"/>
      <c r="N919" s="226"/>
      <c r="O919" s="227"/>
      <c r="P919" s="227"/>
      <c r="Q919" s="227"/>
      <c r="R919" s="227"/>
      <c r="S919" s="227"/>
      <c r="T919" s="227"/>
      <c r="U919" s="227"/>
      <c r="V919" s="227"/>
      <c r="W919" s="227"/>
      <c r="X919" s="228"/>
      <c r="AT919" s="229" t="s">
        <v>160</v>
      </c>
      <c r="AU919" s="229" t="s">
        <v>85</v>
      </c>
      <c r="AV919" s="14" t="s">
        <v>85</v>
      </c>
      <c r="AW919" s="14" t="s">
        <v>5</v>
      </c>
      <c r="AX919" s="14" t="s">
        <v>75</v>
      </c>
      <c r="AY919" s="229" t="s">
        <v>149</v>
      </c>
    </row>
    <row r="920" spans="2:51" s="13" customFormat="1" ht="11.25">
      <c r="B920" s="209"/>
      <c r="C920" s="210"/>
      <c r="D920" s="204" t="s">
        <v>160</v>
      </c>
      <c r="E920" s="211" t="s">
        <v>1</v>
      </c>
      <c r="F920" s="212" t="s">
        <v>223</v>
      </c>
      <c r="G920" s="210"/>
      <c r="H920" s="211" t="s">
        <v>1</v>
      </c>
      <c r="I920" s="213"/>
      <c r="J920" s="213"/>
      <c r="K920" s="210"/>
      <c r="L920" s="210"/>
      <c r="M920" s="214"/>
      <c r="N920" s="215"/>
      <c r="O920" s="216"/>
      <c r="P920" s="216"/>
      <c r="Q920" s="216"/>
      <c r="R920" s="216"/>
      <c r="S920" s="216"/>
      <c r="T920" s="216"/>
      <c r="U920" s="216"/>
      <c r="V920" s="216"/>
      <c r="W920" s="216"/>
      <c r="X920" s="217"/>
      <c r="AT920" s="218" t="s">
        <v>160</v>
      </c>
      <c r="AU920" s="218" t="s">
        <v>85</v>
      </c>
      <c r="AV920" s="13" t="s">
        <v>83</v>
      </c>
      <c r="AW920" s="13" t="s">
        <v>5</v>
      </c>
      <c r="AX920" s="13" t="s">
        <v>75</v>
      </c>
      <c r="AY920" s="218" t="s">
        <v>149</v>
      </c>
    </row>
    <row r="921" spans="2:51" s="14" customFormat="1" ht="11.25">
      <c r="B921" s="219"/>
      <c r="C921" s="220"/>
      <c r="D921" s="204" t="s">
        <v>160</v>
      </c>
      <c r="E921" s="221" t="s">
        <v>1</v>
      </c>
      <c r="F921" s="222" t="s">
        <v>745</v>
      </c>
      <c r="G921" s="220"/>
      <c r="H921" s="223">
        <v>18.456</v>
      </c>
      <c r="I921" s="224"/>
      <c r="J921" s="224"/>
      <c r="K921" s="220"/>
      <c r="L921" s="220"/>
      <c r="M921" s="225"/>
      <c r="N921" s="226"/>
      <c r="O921" s="227"/>
      <c r="P921" s="227"/>
      <c r="Q921" s="227"/>
      <c r="R921" s="227"/>
      <c r="S921" s="227"/>
      <c r="T921" s="227"/>
      <c r="U921" s="227"/>
      <c r="V921" s="227"/>
      <c r="W921" s="227"/>
      <c r="X921" s="228"/>
      <c r="AT921" s="229" t="s">
        <v>160</v>
      </c>
      <c r="AU921" s="229" t="s">
        <v>85</v>
      </c>
      <c r="AV921" s="14" t="s">
        <v>85</v>
      </c>
      <c r="AW921" s="14" t="s">
        <v>5</v>
      </c>
      <c r="AX921" s="14" t="s">
        <v>75</v>
      </c>
      <c r="AY921" s="229" t="s">
        <v>149</v>
      </c>
    </row>
    <row r="922" spans="2:51" s="13" customFormat="1" ht="11.25">
      <c r="B922" s="209"/>
      <c r="C922" s="210"/>
      <c r="D922" s="204" t="s">
        <v>160</v>
      </c>
      <c r="E922" s="211" t="s">
        <v>1</v>
      </c>
      <c r="F922" s="212" t="s">
        <v>224</v>
      </c>
      <c r="G922" s="210"/>
      <c r="H922" s="211" t="s">
        <v>1</v>
      </c>
      <c r="I922" s="213"/>
      <c r="J922" s="213"/>
      <c r="K922" s="210"/>
      <c r="L922" s="210"/>
      <c r="M922" s="214"/>
      <c r="N922" s="215"/>
      <c r="O922" s="216"/>
      <c r="P922" s="216"/>
      <c r="Q922" s="216"/>
      <c r="R922" s="216"/>
      <c r="S922" s="216"/>
      <c r="T922" s="216"/>
      <c r="U922" s="216"/>
      <c r="V922" s="216"/>
      <c r="W922" s="216"/>
      <c r="X922" s="217"/>
      <c r="AT922" s="218" t="s">
        <v>160</v>
      </c>
      <c r="AU922" s="218" t="s">
        <v>85</v>
      </c>
      <c r="AV922" s="13" t="s">
        <v>83</v>
      </c>
      <c r="AW922" s="13" t="s">
        <v>5</v>
      </c>
      <c r="AX922" s="13" t="s">
        <v>75</v>
      </c>
      <c r="AY922" s="218" t="s">
        <v>149</v>
      </c>
    </row>
    <row r="923" spans="2:51" s="14" customFormat="1" ht="11.25">
      <c r="B923" s="219"/>
      <c r="C923" s="220"/>
      <c r="D923" s="204" t="s">
        <v>160</v>
      </c>
      <c r="E923" s="221" t="s">
        <v>1</v>
      </c>
      <c r="F923" s="222" t="s">
        <v>746</v>
      </c>
      <c r="G923" s="220"/>
      <c r="H923" s="223">
        <v>10.304</v>
      </c>
      <c r="I923" s="224"/>
      <c r="J923" s="224"/>
      <c r="K923" s="220"/>
      <c r="L923" s="220"/>
      <c r="M923" s="225"/>
      <c r="N923" s="226"/>
      <c r="O923" s="227"/>
      <c r="P923" s="227"/>
      <c r="Q923" s="227"/>
      <c r="R923" s="227"/>
      <c r="S923" s="227"/>
      <c r="T923" s="227"/>
      <c r="U923" s="227"/>
      <c r="V923" s="227"/>
      <c r="W923" s="227"/>
      <c r="X923" s="228"/>
      <c r="AT923" s="229" t="s">
        <v>160</v>
      </c>
      <c r="AU923" s="229" t="s">
        <v>85</v>
      </c>
      <c r="AV923" s="14" t="s">
        <v>85</v>
      </c>
      <c r="AW923" s="14" t="s">
        <v>5</v>
      </c>
      <c r="AX923" s="14" t="s">
        <v>75</v>
      </c>
      <c r="AY923" s="229" t="s">
        <v>149</v>
      </c>
    </row>
    <row r="924" spans="2:51" s="15" customFormat="1" ht="11.25">
      <c r="B924" s="230"/>
      <c r="C924" s="231"/>
      <c r="D924" s="204" t="s">
        <v>160</v>
      </c>
      <c r="E924" s="232" t="s">
        <v>1</v>
      </c>
      <c r="F924" s="233" t="s">
        <v>174</v>
      </c>
      <c r="G924" s="231"/>
      <c r="H924" s="234">
        <v>400.41999999999996</v>
      </c>
      <c r="I924" s="235"/>
      <c r="J924" s="235"/>
      <c r="K924" s="231"/>
      <c r="L924" s="231"/>
      <c r="M924" s="236"/>
      <c r="N924" s="237"/>
      <c r="O924" s="238"/>
      <c r="P924" s="238"/>
      <c r="Q924" s="238"/>
      <c r="R924" s="238"/>
      <c r="S924" s="238"/>
      <c r="T924" s="238"/>
      <c r="U924" s="238"/>
      <c r="V924" s="238"/>
      <c r="W924" s="238"/>
      <c r="X924" s="239"/>
      <c r="AT924" s="240" t="s">
        <v>160</v>
      </c>
      <c r="AU924" s="240" t="s">
        <v>85</v>
      </c>
      <c r="AV924" s="15" t="s">
        <v>157</v>
      </c>
      <c r="AW924" s="15" t="s">
        <v>5</v>
      </c>
      <c r="AX924" s="15" t="s">
        <v>83</v>
      </c>
      <c r="AY924" s="240" t="s">
        <v>149</v>
      </c>
    </row>
    <row r="925" spans="1:65" s="2" customFormat="1" ht="24.2" customHeight="1">
      <c r="A925" s="35"/>
      <c r="B925" s="36"/>
      <c r="C925" s="190" t="s">
        <v>749</v>
      </c>
      <c r="D925" s="190" t="s">
        <v>152</v>
      </c>
      <c r="E925" s="191" t="s">
        <v>750</v>
      </c>
      <c r="F925" s="192" t="s">
        <v>751</v>
      </c>
      <c r="G925" s="193" t="s">
        <v>155</v>
      </c>
      <c r="H925" s="194">
        <v>449.843</v>
      </c>
      <c r="I925" s="195"/>
      <c r="J925" s="195"/>
      <c r="K925" s="196">
        <f>ROUND(P925*H925,2)</f>
        <v>0</v>
      </c>
      <c r="L925" s="192" t="s">
        <v>156</v>
      </c>
      <c r="M925" s="40"/>
      <c r="N925" s="197" t="s">
        <v>1</v>
      </c>
      <c r="O925" s="198" t="s">
        <v>38</v>
      </c>
      <c r="P925" s="199">
        <f>I925+J925</f>
        <v>0</v>
      </c>
      <c r="Q925" s="199">
        <f>ROUND(I925*H925,2)</f>
        <v>0</v>
      </c>
      <c r="R925" s="199">
        <f>ROUND(J925*H925,2)</f>
        <v>0</v>
      </c>
      <c r="S925" s="72"/>
      <c r="T925" s="200">
        <f>S925*H925</f>
        <v>0</v>
      </c>
      <c r="U925" s="200">
        <v>0</v>
      </c>
      <c r="V925" s="200">
        <f>U925*H925</f>
        <v>0</v>
      </c>
      <c r="W925" s="200">
        <v>0</v>
      </c>
      <c r="X925" s="201">
        <f>W925*H925</f>
        <v>0</v>
      </c>
      <c r="Y925" s="35"/>
      <c r="Z925" s="35"/>
      <c r="AA925" s="35"/>
      <c r="AB925" s="35"/>
      <c r="AC925" s="35"/>
      <c r="AD925" s="35"/>
      <c r="AE925" s="35"/>
      <c r="AR925" s="202" t="s">
        <v>329</v>
      </c>
      <c r="AT925" s="202" t="s">
        <v>152</v>
      </c>
      <c r="AU925" s="202" t="s">
        <v>85</v>
      </c>
      <c r="AY925" s="18" t="s">
        <v>149</v>
      </c>
      <c r="BE925" s="203">
        <f>IF(O925="základní",K925,0)</f>
        <v>0</v>
      </c>
      <c r="BF925" s="203">
        <f>IF(O925="snížená",K925,0)</f>
        <v>0</v>
      </c>
      <c r="BG925" s="203">
        <f>IF(O925="zákl. přenesená",K925,0)</f>
        <v>0</v>
      </c>
      <c r="BH925" s="203">
        <f>IF(O925="sníž. přenesená",K925,0)</f>
        <v>0</v>
      </c>
      <c r="BI925" s="203">
        <f>IF(O925="nulová",K925,0)</f>
        <v>0</v>
      </c>
      <c r="BJ925" s="18" t="s">
        <v>83</v>
      </c>
      <c r="BK925" s="203">
        <f>ROUND(P925*H925,2)</f>
        <v>0</v>
      </c>
      <c r="BL925" s="18" t="s">
        <v>329</v>
      </c>
      <c r="BM925" s="202" t="s">
        <v>752</v>
      </c>
    </row>
    <row r="926" spans="1:47" s="2" customFormat="1" ht="19.5">
      <c r="A926" s="35"/>
      <c r="B926" s="36"/>
      <c r="C926" s="37"/>
      <c r="D926" s="204" t="s">
        <v>159</v>
      </c>
      <c r="E926" s="37"/>
      <c r="F926" s="205" t="s">
        <v>751</v>
      </c>
      <c r="G926" s="37"/>
      <c r="H926" s="37"/>
      <c r="I926" s="206"/>
      <c r="J926" s="206"/>
      <c r="K926" s="37"/>
      <c r="L926" s="37"/>
      <c r="M926" s="40"/>
      <c r="N926" s="207"/>
      <c r="O926" s="208"/>
      <c r="P926" s="72"/>
      <c r="Q926" s="72"/>
      <c r="R926" s="72"/>
      <c r="S926" s="72"/>
      <c r="T926" s="72"/>
      <c r="U926" s="72"/>
      <c r="V926" s="72"/>
      <c r="W926" s="72"/>
      <c r="X926" s="73"/>
      <c r="Y926" s="35"/>
      <c r="Z926" s="35"/>
      <c r="AA926" s="35"/>
      <c r="AB926" s="35"/>
      <c r="AC926" s="35"/>
      <c r="AD926" s="35"/>
      <c r="AE926" s="35"/>
      <c r="AT926" s="18" t="s">
        <v>159</v>
      </c>
      <c r="AU926" s="18" t="s">
        <v>85</v>
      </c>
    </row>
    <row r="927" spans="2:51" s="15" customFormat="1" ht="11.25">
      <c r="B927" s="230"/>
      <c r="C927" s="231"/>
      <c r="D927" s="204" t="s">
        <v>160</v>
      </c>
      <c r="E927" s="232" t="s">
        <v>1</v>
      </c>
      <c r="F927" s="233" t="s">
        <v>254</v>
      </c>
      <c r="G927" s="231"/>
      <c r="H927" s="234">
        <v>0</v>
      </c>
      <c r="I927" s="235"/>
      <c r="J927" s="235"/>
      <c r="K927" s="231"/>
      <c r="L927" s="231"/>
      <c r="M927" s="236"/>
      <c r="N927" s="237"/>
      <c r="O927" s="238"/>
      <c r="P927" s="238"/>
      <c r="Q927" s="238"/>
      <c r="R927" s="238"/>
      <c r="S927" s="238"/>
      <c r="T927" s="238"/>
      <c r="U927" s="238"/>
      <c r="V927" s="238"/>
      <c r="W927" s="238"/>
      <c r="X927" s="239"/>
      <c r="AT927" s="240" t="s">
        <v>160</v>
      </c>
      <c r="AU927" s="240" t="s">
        <v>85</v>
      </c>
      <c r="AV927" s="15" t="s">
        <v>157</v>
      </c>
      <c r="AW927" s="15" t="s">
        <v>5</v>
      </c>
      <c r="AX927" s="15" t="s">
        <v>75</v>
      </c>
      <c r="AY927" s="240" t="s">
        <v>149</v>
      </c>
    </row>
    <row r="928" spans="2:51" s="14" customFormat="1" ht="11.25">
      <c r="B928" s="219"/>
      <c r="C928" s="220"/>
      <c r="D928" s="204" t="s">
        <v>160</v>
      </c>
      <c r="E928" s="221" t="s">
        <v>1</v>
      </c>
      <c r="F928" s="222" t="s">
        <v>235</v>
      </c>
      <c r="G928" s="220"/>
      <c r="H928" s="223">
        <v>449.843</v>
      </c>
      <c r="I928" s="224"/>
      <c r="J928" s="224"/>
      <c r="K928" s="220"/>
      <c r="L928" s="220"/>
      <c r="M928" s="225"/>
      <c r="N928" s="226"/>
      <c r="O928" s="227"/>
      <c r="P928" s="227"/>
      <c r="Q928" s="227"/>
      <c r="R928" s="227"/>
      <c r="S928" s="227"/>
      <c r="T928" s="227"/>
      <c r="U928" s="227"/>
      <c r="V928" s="227"/>
      <c r="W928" s="227"/>
      <c r="X928" s="228"/>
      <c r="AT928" s="229" t="s">
        <v>160</v>
      </c>
      <c r="AU928" s="229" t="s">
        <v>85</v>
      </c>
      <c r="AV928" s="14" t="s">
        <v>85</v>
      </c>
      <c r="AW928" s="14" t="s">
        <v>5</v>
      </c>
      <c r="AX928" s="14" t="s">
        <v>75</v>
      </c>
      <c r="AY928" s="229" t="s">
        <v>149</v>
      </c>
    </row>
    <row r="929" spans="2:51" s="15" customFormat="1" ht="11.25">
      <c r="B929" s="230"/>
      <c r="C929" s="231"/>
      <c r="D929" s="204" t="s">
        <v>160</v>
      </c>
      <c r="E929" s="232" t="s">
        <v>1</v>
      </c>
      <c r="F929" s="233" t="s">
        <v>174</v>
      </c>
      <c r="G929" s="231"/>
      <c r="H929" s="234">
        <v>449.843</v>
      </c>
      <c r="I929" s="235"/>
      <c r="J929" s="235"/>
      <c r="K929" s="231"/>
      <c r="L929" s="231"/>
      <c r="M929" s="236"/>
      <c r="N929" s="237"/>
      <c r="O929" s="238"/>
      <c r="P929" s="238"/>
      <c r="Q929" s="238"/>
      <c r="R929" s="238"/>
      <c r="S929" s="238"/>
      <c r="T929" s="238"/>
      <c r="U929" s="238"/>
      <c r="V929" s="238"/>
      <c r="W929" s="238"/>
      <c r="X929" s="239"/>
      <c r="AT929" s="240" t="s">
        <v>160</v>
      </c>
      <c r="AU929" s="240" t="s">
        <v>85</v>
      </c>
      <c r="AV929" s="15" t="s">
        <v>157</v>
      </c>
      <c r="AW929" s="15" t="s">
        <v>5</v>
      </c>
      <c r="AX929" s="15" t="s">
        <v>83</v>
      </c>
      <c r="AY929" s="240" t="s">
        <v>149</v>
      </c>
    </row>
    <row r="930" spans="1:65" s="2" customFormat="1" ht="24.2" customHeight="1">
      <c r="A930" s="35"/>
      <c r="B930" s="36"/>
      <c r="C930" s="190" t="s">
        <v>753</v>
      </c>
      <c r="D930" s="190" t="s">
        <v>152</v>
      </c>
      <c r="E930" s="191" t="s">
        <v>754</v>
      </c>
      <c r="F930" s="192" t="s">
        <v>755</v>
      </c>
      <c r="G930" s="193" t="s">
        <v>155</v>
      </c>
      <c r="H930" s="194">
        <v>141.556</v>
      </c>
      <c r="I930" s="195"/>
      <c r="J930" s="195"/>
      <c r="K930" s="196">
        <f>ROUND(P930*H930,2)</f>
        <v>0</v>
      </c>
      <c r="L930" s="192" t="s">
        <v>156</v>
      </c>
      <c r="M930" s="40"/>
      <c r="N930" s="197" t="s">
        <v>1</v>
      </c>
      <c r="O930" s="198" t="s">
        <v>38</v>
      </c>
      <c r="P930" s="199">
        <f>I930+J930</f>
        <v>0</v>
      </c>
      <c r="Q930" s="199">
        <f>ROUND(I930*H930,2)</f>
        <v>0</v>
      </c>
      <c r="R930" s="199">
        <f>ROUND(J930*H930,2)</f>
        <v>0</v>
      </c>
      <c r="S930" s="72"/>
      <c r="T930" s="200">
        <f>S930*H930</f>
        <v>0</v>
      </c>
      <c r="U930" s="200">
        <v>0</v>
      </c>
      <c r="V930" s="200">
        <f>U930*H930</f>
        <v>0</v>
      </c>
      <c r="W930" s="200">
        <v>0</v>
      </c>
      <c r="X930" s="201">
        <f>W930*H930</f>
        <v>0</v>
      </c>
      <c r="Y930" s="35"/>
      <c r="Z930" s="35"/>
      <c r="AA930" s="35"/>
      <c r="AB930" s="35"/>
      <c r="AC930" s="35"/>
      <c r="AD930" s="35"/>
      <c r="AE930" s="35"/>
      <c r="AR930" s="202" t="s">
        <v>329</v>
      </c>
      <c r="AT930" s="202" t="s">
        <v>152</v>
      </c>
      <c r="AU930" s="202" t="s">
        <v>85</v>
      </c>
      <c r="AY930" s="18" t="s">
        <v>149</v>
      </c>
      <c r="BE930" s="203">
        <f>IF(O930="základní",K930,0)</f>
        <v>0</v>
      </c>
      <c r="BF930" s="203">
        <f>IF(O930="snížená",K930,0)</f>
        <v>0</v>
      </c>
      <c r="BG930" s="203">
        <f>IF(O930="zákl. přenesená",K930,0)</f>
        <v>0</v>
      </c>
      <c r="BH930" s="203">
        <f>IF(O930="sníž. přenesená",K930,0)</f>
        <v>0</v>
      </c>
      <c r="BI930" s="203">
        <f>IF(O930="nulová",K930,0)</f>
        <v>0</v>
      </c>
      <c r="BJ930" s="18" t="s">
        <v>83</v>
      </c>
      <c r="BK930" s="203">
        <f>ROUND(P930*H930,2)</f>
        <v>0</v>
      </c>
      <c r="BL930" s="18" t="s">
        <v>329</v>
      </c>
      <c r="BM930" s="202" t="s">
        <v>756</v>
      </c>
    </row>
    <row r="931" spans="1:47" s="2" customFormat="1" ht="19.5">
      <c r="A931" s="35"/>
      <c r="B931" s="36"/>
      <c r="C931" s="37"/>
      <c r="D931" s="204" t="s">
        <v>159</v>
      </c>
      <c r="E931" s="37"/>
      <c r="F931" s="205" t="s">
        <v>755</v>
      </c>
      <c r="G931" s="37"/>
      <c r="H931" s="37"/>
      <c r="I931" s="206"/>
      <c r="J931" s="206"/>
      <c r="K931" s="37"/>
      <c r="L931" s="37"/>
      <c r="M931" s="40"/>
      <c r="N931" s="207"/>
      <c r="O931" s="208"/>
      <c r="P931" s="72"/>
      <c r="Q931" s="72"/>
      <c r="R931" s="72"/>
      <c r="S931" s="72"/>
      <c r="T931" s="72"/>
      <c r="U931" s="72"/>
      <c r="V931" s="72"/>
      <c r="W931" s="72"/>
      <c r="X931" s="73"/>
      <c r="Y931" s="35"/>
      <c r="Z931" s="35"/>
      <c r="AA931" s="35"/>
      <c r="AB931" s="35"/>
      <c r="AC931" s="35"/>
      <c r="AD931" s="35"/>
      <c r="AE931" s="35"/>
      <c r="AT931" s="18" t="s">
        <v>159</v>
      </c>
      <c r="AU931" s="18" t="s">
        <v>85</v>
      </c>
    </row>
    <row r="932" spans="2:51" s="13" customFormat="1" ht="11.25">
      <c r="B932" s="209"/>
      <c r="C932" s="210"/>
      <c r="D932" s="204" t="s">
        <v>160</v>
      </c>
      <c r="E932" s="211" t="s">
        <v>1</v>
      </c>
      <c r="F932" s="212" t="s">
        <v>192</v>
      </c>
      <c r="G932" s="210"/>
      <c r="H932" s="211" t="s">
        <v>1</v>
      </c>
      <c r="I932" s="213"/>
      <c r="J932" s="213"/>
      <c r="K932" s="210"/>
      <c r="L932" s="210"/>
      <c r="M932" s="214"/>
      <c r="N932" s="215"/>
      <c r="O932" s="216"/>
      <c r="P932" s="216"/>
      <c r="Q932" s="216"/>
      <c r="R932" s="216"/>
      <c r="S932" s="216"/>
      <c r="T932" s="216"/>
      <c r="U932" s="216"/>
      <c r="V932" s="216"/>
      <c r="W932" s="216"/>
      <c r="X932" s="217"/>
      <c r="AT932" s="218" t="s">
        <v>160</v>
      </c>
      <c r="AU932" s="218" t="s">
        <v>85</v>
      </c>
      <c r="AV932" s="13" t="s">
        <v>83</v>
      </c>
      <c r="AW932" s="13" t="s">
        <v>5</v>
      </c>
      <c r="AX932" s="13" t="s">
        <v>75</v>
      </c>
      <c r="AY932" s="218" t="s">
        <v>149</v>
      </c>
    </row>
    <row r="933" spans="2:51" s="14" customFormat="1" ht="11.25">
      <c r="B933" s="219"/>
      <c r="C933" s="220"/>
      <c r="D933" s="204" t="s">
        <v>160</v>
      </c>
      <c r="E933" s="221" t="s">
        <v>1</v>
      </c>
      <c r="F933" s="222" t="s">
        <v>757</v>
      </c>
      <c r="G933" s="220"/>
      <c r="H933" s="223">
        <v>17.92</v>
      </c>
      <c r="I933" s="224"/>
      <c r="J933" s="224"/>
      <c r="K933" s="220"/>
      <c r="L933" s="220"/>
      <c r="M933" s="225"/>
      <c r="N933" s="226"/>
      <c r="O933" s="227"/>
      <c r="P933" s="227"/>
      <c r="Q933" s="227"/>
      <c r="R933" s="227"/>
      <c r="S933" s="227"/>
      <c r="T933" s="227"/>
      <c r="U933" s="227"/>
      <c r="V933" s="227"/>
      <c r="W933" s="227"/>
      <c r="X933" s="228"/>
      <c r="AT933" s="229" t="s">
        <v>160</v>
      </c>
      <c r="AU933" s="229" t="s">
        <v>85</v>
      </c>
      <c r="AV933" s="14" t="s">
        <v>85</v>
      </c>
      <c r="AW933" s="14" t="s">
        <v>5</v>
      </c>
      <c r="AX933" s="14" t="s">
        <v>75</v>
      </c>
      <c r="AY933" s="229" t="s">
        <v>149</v>
      </c>
    </row>
    <row r="934" spans="2:51" s="13" customFormat="1" ht="11.25">
      <c r="B934" s="209"/>
      <c r="C934" s="210"/>
      <c r="D934" s="204" t="s">
        <v>160</v>
      </c>
      <c r="E934" s="211" t="s">
        <v>1</v>
      </c>
      <c r="F934" s="212" t="s">
        <v>196</v>
      </c>
      <c r="G934" s="210"/>
      <c r="H934" s="211" t="s">
        <v>1</v>
      </c>
      <c r="I934" s="213"/>
      <c r="J934" s="213"/>
      <c r="K934" s="210"/>
      <c r="L934" s="210"/>
      <c r="M934" s="214"/>
      <c r="N934" s="215"/>
      <c r="O934" s="216"/>
      <c r="P934" s="216"/>
      <c r="Q934" s="216"/>
      <c r="R934" s="216"/>
      <c r="S934" s="216"/>
      <c r="T934" s="216"/>
      <c r="U934" s="216"/>
      <c r="V934" s="216"/>
      <c r="W934" s="216"/>
      <c r="X934" s="217"/>
      <c r="AT934" s="218" t="s">
        <v>160</v>
      </c>
      <c r="AU934" s="218" t="s">
        <v>85</v>
      </c>
      <c r="AV934" s="13" t="s">
        <v>83</v>
      </c>
      <c r="AW934" s="13" t="s">
        <v>5</v>
      </c>
      <c r="AX934" s="13" t="s">
        <v>75</v>
      </c>
      <c r="AY934" s="218" t="s">
        <v>149</v>
      </c>
    </row>
    <row r="935" spans="2:51" s="14" customFormat="1" ht="11.25">
      <c r="B935" s="219"/>
      <c r="C935" s="220"/>
      <c r="D935" s="204" t="s">
        <v>160</v>
      </c>
      <c r="E935" s="221" t="s">
        <v>1</v>
      </c>
      <c r="F935" s="222" t="s">
        <v>758</v>
      </c>
      <c r="G935" s="220"/>
      <c r="H935" s="223">
        <v>5.045</v>
      </c>
      <c r="I935" s="224"/>
      <c r="J935" s="224"/>
      <c r="K935" s="220"/>
      <c r="L935" s="220"/>
      <c r="M935" s="225"/>
      <c r="N935" s="226"/>
      <c r="O935" s="227"/>
      <c r="P935" s="227"/>
      <c r="Q935" s="227"/>
      <c r="R935" s="227"/>
      <c r="S935" s="227"/>
      <c r="T935" s="227"/>
      <c r="U935" s="227"/>
      <c r="V935" s="227"/>
      <c r="W935" s="227"/>
      <c r="X935" s="228"/>
      <c r="AT935" s="229" t="s">
        <v>160</v>
      </c>
      <c r="AU935" s="229" t="s">
        <v>85</v>
      </c>
      <c r="AV935" s="14" t="s">
        <v>85</v>
      </c>
      <c r="AW935" s="14" t="s">
        <v>5</v>
      </c>
      <c r="AX935" s="14" t="s">
        <v>75</v>
      </c>
      <c r="AY935" s="229" t="s">
        <v>149</v>
      </c>
    </row>
    <row r="936" spans="2:51" s="13" customFormat="1" ht="11.25">
      <c r="B936" s="209"/>
      <c r="C936" s="210"/>
      <c r="D936" s="204" t="s">
        <v>160</v>
      </c>
      <c r="E936" s="211" t="s">
        <v>1</v>
      </c>
      <c r="F936" s="212" t="s">
        <v>198</v>
      </c>
      <c r="G936" s="210"/>
      <c r="H936" s="211" t="s">
        <v>1</v>
      </c>
      <c r="I936" s="213"/>
      <c r="J936" s="213"/>
      <c r="K936" s="210"/>
      <c r="L936" s="210"/>
      <c r="M936" s="214"/>
      <c r="N936" s="215"/>
      <c r="O936" s="216"/>
      <c r="P936" s="216"/>
      <c r="Q936" s="216"/>
      <c r="R936" s="216"/>
      <c r="S936" s="216"/>
      <c r="T936" s="216"/>
      <c r="U936" s="216"/>
      <c r="V936" s="216"/>
      <c r="W936" s="216"/>
      <c r="X936" s="217"/>
      <c r="AT936" s="218" t="s">
        <v>160</v>
      </c>
      <c r="AU936" s="218" t="s">
        <v>85</v>
      </c>
      <c r="AV936" s="13" t="s">
        <v>83</v>
      </c>
      <c r="AW936" s="13" t="s">
        <v>5</v>
      </c>
      <c r="AX936" s="13" t="s">
        <v>75</v>
      </c>
      <c r="AY936" s="218" t="s">
        <v>149</v>
      </c>
    </row>
    <row r="937" spans="2:51" s="14" customFormat="1" ht="11.25">
      <c r="B937" s="219"/>
      <c r="C937" s="220"/>
      <c r="D937" s="204" t="s">
        <v>160</v>
      </c>
      <c r="E937" s="221" t="s">
        <v>1</v>
      </c>
      <c r="F937" s="222" t="s">
        <v>759</v>
      </c>
      <c r="G937" s="220"/>
      <c r="H937" s="223">
        <v>6.29</v>
      </c>
      <c r="I937" s="224"/>
      <c r="J937" s="224"/>
      <c r="K937" s="220"/>
      <c r="L937" s="220"/>
      <c r="M937" s="225"/>
      <c r="N937" s="226"/>
      <c r="O937" s="227"/>
      <c r="P937" s="227"/>
      <c r="Q937" s="227"/>
      <c r="R937" s="227"/>
      <c r="S937" s="227"/>
      <c r="T937" s="227"/>
      <c r="U937" s="227"/>
      <c r="V937" s="227"/>
      <c r="W937" s="227"/>
      <c r="X937" s="228"/>
      <c r="AT937" s="229" t="s">
        <v>160</v>
      </c>
      <c r="AU937" s="229" t="s">
        <v>85</v>
      </c>
      <c r="AV937" s="14" t="s">
        <v>85</v>
      </c>
      <c r="AW937" s="14" t="s">
        <v>5</v>
      </c>
      <c r="AX937" s="14" t="s">
        <v>75</v>
      </c>
      <c r="AY937" s="229" t="s">
        <v>149</v>
      </c>
    </row>
    <row r="938" spans="2:51" s="13" customFormat="1" ht="11.25">
      <c r="B938" s="209"/>
      <c r="C938" s="210"/>
      <c r="D938" s="204" t="s">
        <v>160</v>
      </c>
      <c r="E938" s="211" t="s">
        <v>1</v>
      </c>
      <c r="F938" s="212" t="s">
        <v>200</v>
      </c>
      <c r="G938" s="210"/>
      <c r="H938" s="211" t="s">
        <v>1</v>
      </c>
      <c r="I938" s="213"/>
      <c r="J938" s="213"/>
      <c r="K938" s="210"/>
      <c r="L938" s="210"/>
      <c r="M938" s="214"/>
      <c r="N938" s="215"/>
      <c r="O938" s="216"/>
      <c r="P938" s="216"/>
      <c r="Q938" s="216"/>
      <c r="R938" s="216"/>
      <c r="S938" s="216"/>
      <c r="T938" s="216"/>
      <c r="U938" s="216"/>
      <c r="V938" s="216"/>
      <c r="W938" s="216"/>
      <c r="X938" s="217"/>
      <c r="AT938" s="218" t="s">
        <v>160</v>
      </c>
      <c r="AU938" s="218" t="s">
        <v>85</v>
      </c>
      <c r="AV938" s="13" t="s">
        <v>83</v>
      </c>
      <c r="AW938" s="13" t="s">
        <v>5</v>
      </c>
      <c r="AX938" s="13" t="s">
        <v>75</v>
      </c>
      <c r="AY938" s="218" t="s">
        <v>149</v>
      </c>
    </row>
    <row r="939" spans="2:51" s="14" customFormat="1" ht="11.25">
      <c r="B939" s="219"/>
      <c r="C939" s="220"/>
      <c r="D939" s="204" t="s">
        <v>160</v>
      </c>
      <c r="E939" s="221" t="s">
        <v>1</v>
      </c>
      <c r="F939" s="222" t="s">
        <v>760</v>
      </c>
      <c r="G939" s="220"/>
      <c r="H939" s="223">
        <v>11.835</v>
      </c>
      <c r="I939" s="224"/>
      <c r="J939" s="224"/>
      <c r="K939" s="220"/>
      <c r="L939" s="220"/>
      <c r="M939" s="225"/>
      <c r="N939" s="226"/>
      <c r="O939" s="227"/>
      <c r="P939" s="227"/>
      <c r="Q939" s="227"/>
      <c r="R939" s="227"/>
      <c r="S939" s="227"/>
      <c r="T939" s="227"/>
      <c r="U939" s="227"/>
      <c r="V939" s="227"/>
      <c r="W939" s="227"/>
      <c r="X939" s="228"/>
      <c r="AT939" s="229" t="s">
        <v>160</v>
      </c>
      <c r="AU939" s="229" t="s">
        <v>85</v>
      </c>
      <c r="AV939" s="14" t="s">
        <v>85</v>
      </c>
      <c r="AW939" s="14" t="s">
        <v>5</v>
      </c>
      <c r="AX939" s="14" t="s">
        <v>75</v>
      </c>
      <c r="AY939" s="229" t="s">
        <v>149</v>
      </c>
    </row>
    <row r="940" spans="2:51" s="13" customFormat="1" ht="11.25">
      <c r="B940" s="209"/>
      <c r="C940" s="210"/>
      <c r="D940" s="204" t="s">
        <v>160</v>
      </c>
      <c r="E940" s="211" t="s">
        <v>1</v>
      </c>
      <c r="F940" s="212" t="s">
        <v>202</v>
      </c>
      <c r="G940" s="210"/>
      <c r="H940" s="211" t="s">
        <v>1</v>
      </c>
      <c r="I940" s="213"/>
      <c r="J940" s="213"/>
      <c r="K940" s="210"/>
      <c r="L940" s="210"/>
      <c r="M940" s="214"/>
      <c r="N940" s="215"/>
      <c r="O940" s="216"/>
      <c r="P940" s="216"/>
      <c r="Q940" s="216"/>
      <c r="R940" s="216"/>
      <c r="S940" s="216"/>
      <c r="T940" s="216"/>
      <c r="U940" s="216"/>
      <c r="V940" s="216"/>
      <c r="W940" s="216"/>
      <c r="X940" s="217"/>
      <c r="AT940" s="218" t="s">
        <v>160</v>
      </c>
      <c r="AU940" s="218" t="s">
        <v>85</v>
      </c>
      <c r="AV940" s="13" t="s">
        <v>83</v>
      </c>
      <c r="AW940" s="13" t="s">
        <v>5</v>
      </c>
      <c r="AX940" s="13" t="s">
        <v>75</v>
      </c>
      <c r="AY940" s="218" t="s">
        <v>149</v>
      </c>
    </row>
    <row r="941" spans="2:51" s="14" customFormat="1" ht="11.25">
      <c r="B941" s="219"/>
      <c r="C941" s="220"/>
      <c r="D941" s="204" t="s">
        <v>160</v>
      </c>
      <c r="E941" s="221" t="s">
        <v>1</v>
      </c>
      <c r="F941" s="222" t="s">
        <v>761</v>
      </c>
      <c r="G941" s="220"/>
      <c r="H941" s="223">
        <v>4.67</v>
      </c>
      <c r="I941" s="224"/>
      <c r="J941" s="224"/>
      <c r="K941" s="220"/>
      <c r="L941" s="220"/>
      <c r="M941" s="225"/>
      <c r="N941" s="226"/>
      <c r="O941" s="227"/>
      <c r="P941" s="227"/>
      <c r="Q941" s="227"/>
      <c r="R941" s="227"/>
      <c r="S941" s="227"/>
      <c r="T941" s="227"/>
      <c r="U941" s="227"/>
      <c r="V941" s="227"/>
      <c r="W941" s="227"/>
      <c r="X941" s="228"/>
      <c r="AT941" s="229" t="s">
        <v>160</v>
      </c>
      <c r="AU941" s="229" t="s">
        <v>85</v>
      </c>
      <c r="AV941" s="14" t="s">
        <v>85</v>
      </c>
      <c r="AW941" s="14" t="s">
        <v>5</v>
      </c>
      <c r="AX941" s="14" t="s">
        <v>75</v>
      </c>
      <c r="AY941" s="229" t="s">
        <v>149</v>
      </c>
    </row>
    <row r="942" spans="2:51" s="13" customFormat="1" ht="11.25">
      <c r="B942" s="209"/>
      <c r="C942" s="210"/>
      <c r="D942" s="204" t="s">
        <v>160</v>
      </c>
      <c r="E942" s="211" t="s">
        <v>1</v>
      </c>
      <c r="F942" s="212" t="s">
        <v>204</v>
      </c>
      <c r="G942" s="210"/>
      <c r="H942" s="211" t="s">
        <v>1</v>
      </c>
      <c r="I942" s="213"/>
      <c r="J942" s="213"/>
      <c r="K942" s="210"/>
      <c r="L942" s="210"/>
      <c r="M942" s="214"/>
      <c r="N942" s="215"/>
      <c r="O942" s="216"/>
      <c r="P942" s="216"/>
      <c r="Q942" s="216"/>
      <c r="R942" s="216"/>
      <c r="S942" s="216"/>
      <c r="T942" s="216"/>
      <c r="U942" s="216"/>
      <c r="V942" s="216"/>
      <c r="W942" s="216"/>
      <c r="X942" s="217"/>
      <c r="AT942" s="218" t="s">
        <v>160</v>
      </c>
      <c r="AU942" s="218" t="s">
        <v>85</v>
      </c>
      <c r="AV942" s="13" t="s">
        <v>83</v>
      </c>
      <c r="AW942" s="13" t="s">
        <v>5</v>
      </c>
      <c r="AX942" s="13" t="s">
        <v>75</v>
      </c>
      <c r="AY942" s="218" t="s">
        <v>149</v>
      </c>
    </row>
    <row r="943" spans="2:51" s="14" customFormat="1" ht="11.25">
      <c r="B943" s="219"/>
      <c r="C943" s="220"/>
      <c r="D943" s="204" t="s">
        <v>160</v>
      </c>
      <c r="E943" s="221" t="s">
        <v>1</v>
      </c>
      <c r="F943" s="222" t="s">
        <v>762</v>
      </c>
      <c r="G943" s="220"/>
      <c r="H943" s="223">
        <v>2.706</v>
      </c>
      <c r="I943" s="224"/>
      <c r="J943" s="224"/>
      <c r="K943" s="220"/>
      <c r="L943" s="220"/>
      <c r="M943" s="225"/>
      <c r="N943" s="226"/>
      <c r="O943" s="227"/>
      <c r="P943" s="227"/>
      <c r="Q943" s="227"/>
      <c r="R943" s="227"/>
      <c r="S943" s="227"/>
      <c r="T943" s="227"/>
      <c r="U943" s="227"/>
      <c r="V943" s="227"/>
      <c r="W943" s="227"/>
      <c r="X943" s="228"/>
      <c r="AT943" s="229" t="s">
        <v>160</v>
      </c>
      <c r="AU943" s="229" t="s">
        <v>85</v>
      </c>
      <c r="AV943" s="14" t="s">
        <v>85</v>
      </c>
      <c r="AW943" s="14" t="s">
        <v>5</v>
      </c>
      <c r="AX943" s="14" t="s">
        <v>75</v>
      </c>
      <c r="AY943" s="229" t="s">
        <v>149</v>
      </c>
    </row>
    <row r="944" spans="2:51" s="13" customFormat="1" ht="11.25">
      <c r="B944" s="209"/>
      <c r="C944" s="210"/>
      <c r="D944" s="204" t="s">
        <v>160</v>
      </c>
      <c r="E944" s="211" t="s">
        <v>1</v>
      </c>
      <c r="F944" s="212" t="s">
        <v>267</v>
      </c>
      <c r="G944" s="210"/>
      <c r="H944" s="211" t="s">
        <v>1</v>
      </c>
      <c r="I944" s="213"/>
      <c r="J944" s="213"/>
      <c r="K944" s="210"/>
      <c r="L944" s="210"/>
      <c r="M944" s="214"/>
      <c r="N944" s="215"/>
      <c r="O944" s="216"/>
      <c r="P944" s="216"/>
      <c r="Q944" s="216"/>
      <c r="R944" s="216"/>
      <c r="S944" s="216"/>
      <c r="T944" s="216"/>
      <c r="U944" s="216"/>
      <c r="V944" s="216"/>
      <c r="W944" s="216"/>
      <c r="X944" s="217"/>
      <c r="AT944" s="218" t="s">
        <v>160</v>
      </c>
      <c r="AU944" s="218" t="s">
        <v>85</v>
      </c>
      <c r="AV944" s="13" t="s">
        <v>83</v>
      </c>
      <c r="AW944" s="13" t="s">
        <v>5</v>
      </c>
      <c r="AX944" s="13" t="s">
        <v>75</v>
      </c>
      <c r="AY944" s="218" t="s">
        <v>149</v>
      </c>
    </row>
    <row r="945" spans="2:51" s="14" customFormat="1" ht="11.25">
      <c r="B945" s="219"/>
      <c r="C945" s="220"/>
      <c r="D945" s="204" t="s">
        <v>160</v>
      </c>
      <c r="E945" s="221" t="s">
        <v>1</v>
      </c>
      <c r="F945" s="222" t="s">
        <v>763</v>
      </c>
      <c r="G945" s="220"/>
      <c r="H945" s="223">
        <v>2.5</v>
      </c>
      <c r="I945" s="224"/>
      <c r="J945" s="224"/>
      <c r="K945" s="220"/>
      <c r="L945" s="220"/>
      <c r="M945" s="225"/>
      <c r="N945" s="226"/>
      <c r="O945" s="227"/>
      <c r="P945" s="227"/>
      <c r="Q945" s="227"/>
      <c r="R945" s="227"/>
      <c r="S945" s="227"/>
      <c r="T945" s="227"/>
      <c r="U945" s="227"/>
      <c r="V945" s="227"/>
      <c r="W945" s="227"/>
      <c r="X945" s="228"/>
      <c r="AT945" s="229" t="s">
        <v>160</v>
      </c>
      <c r="AU945" s="229" t="s">
        <v>85</v>
      </c>
      <c r="AV945" s="14" t="s">
        <v>85</v>
      </c>
      <c r="AW945" s="14" t="s">
        <v>5</v>
      </c>
      <c r="AX945" s="14" t="s">
        <v>75</v>
      </c>
      <c r="AY945" s="229" t="s">
        <v>149</v>
      </c>
    </row>
    <row r="946" spans="2:51" s="13" customFormat="1" ht="11.25">
      <c r="B946" s="209"/>
      <c r="C946" s="210"/>
      <c r="D946" s="204" t="s">
        <v>160</v>
      </c>
      <c r="E946" s="211" t="s">
        <v>1</v>
      </c>
      <c r="F946" s="212" t="s">
        <v>269</v>
      </c>
      <c r="G946" s="210"/>
      <c r="H946" s="211" t="s">
        <v>1</v>
      </c>
      <c r="I946" s="213"/>
      <c r="J946" s="213"/>
      <c r="K946" s="210"/>
      <c r="L946" s="210"/>
      <c r="M946" s="214"/>
      <c r="N946" s="215"/>
      <c r="O946" s="216"/>
      <c r="P946" s="216"/>
      <c r="Q946" s="216"/>
      <c r="R946" s="216"/>
      <c r="S946" s="216"/>
      <c r="T946" s="216"/>
      <c r="U946" s="216"/>
      <c r="V946" s="216"/>
      <c r="W946" s="216"/>
      <c r="X946" s="217"/>
      <c r="AT946" s="218" t="s">
        <v>160</v>
      </c>
      <c r="AU946" s="218" t="s">
        <v>85</v>
      </c>
      <c r="AV946" s="13" t="s">
        <v>83</v>
      </c>
      <c r="AW946" s="13" t="s">
        <v>5</v>
      </c>
      <c r="AX946" s="13" t="s">
        <v>75</v>
      </c>
      <c r="AY946" s="218" t="s">
        <v>149</v>
      </c>
    </row>
    <row r="947" spans="2:51" s="14" customFormat="1" ht="11.25">
      <c r="B947" s="219"/>
      <c r="C947" s="220"/>
      <c r="D947" s="204" t="s">
        <v>160</v>
      </c>
      <c r="E947" s="221" t="s">
        <v>1</v>
      </c>
      <c r="F947" s="222" t="s">
        <v>764</v>
      </c>
      <c r="G947" s="220"/>
      <c r="H947" s="223">
        <v>5.2</v>
      </c>
      <c r="I947" s="224"/>
      <c r="J947" s="224"/>
      <c r="K947" s="220"/>
      <c r="L947" s="220"/>
      <c r="M947" s="225"/>
      <c r="N947" s="226"/>
      <c r="O947" s="227"/>
      <c r="P947" s="227"/>
      <c r="Q947" s="227"/>
      <c r="R947" s="227"/>
      <c r="S947" s="227"/>
      <c r="T947" s="227"/>
      <c r="U947" s="227"/>
      <c r="V947" s="227"/>
      <c r="W947" s="227"/>
      <c r="X947" s="228"/>
      <c r="AT947" s="229" t="s">
        <v>160</v>
      </c>
      <c r="AU947" s="229" t="s">
        <v>85</v>
      </c>
      <c r="AV947" s="14" t="s">
        <v>85</v>
      </c>
      <c r="AW947" s="14" t="s">
        <v>5</v>
      </c>
      <c r="AX947" s="14" t="s">
        <v>75</v>
      </c>
      <c r="AY947" s="229" t="s">
        <v>149</v>
      </c>
    </row>
    <row r="948" spans="2:51" s="14" customFormat="1" ht="11.25">
      <c r="B948" s="219"/>
      <c r="C948" s="220"/>
      <c r="D948" s="204" t="s">
        <v>160</v>
      </c>
      <c r="E948" s="221" t="s">
        <v>1</v>
      </c>
      <c r="F948" s="222" t="s">
        <v>765</v>
      </c>
      <c r="G948" s="220"/>
      <c r="H948" s="223">
        <v>3.45</v>
      </c>
      <c r="I948" s="224"/>
      <c r="J948" s="224"/>
      <c r="K948" s="220"/>
      <c r="L948" s="220"/>
      <c r="M948" s="225"/>
      <c r="N948" s="226"/>
      <c r="O948" s="227"/>
      <c r="P948" s="227"/>
      <c r="Q948" s="227"/>
      <c r="R948" s="227"/>
      <c r="S948" s="227"/>
      <c r="T948" s="227"/>
      <c r="U948" s="227"/>
      <c r="V948" s="227"/>
      <c r="W948" s="227"/>
      <c r="X948" s="228"/>
      <c r="AT948" s="229" t="s">
        <v>160</v>
      </c>
      <c r="AU948" s="229" t="s">
        <v>85</v>
      </c>
      <c r="AV948" s="14" t="s">
        <v>85</v>
      </c>
      <c r="AW948" s="14" t="s">
        <v>5</v>
      </c>
      <c r="AX948" s="14" t="s">
        <v>75</v>
      </c>
      <c r="AY948" s="229" t="s">
        <v>149</v>
      </c>
    </row>
    <row r="949" spans="2:51" s="13" customFormat="1" ht="11.25">
      <c r="B949" s="209"/>
      <c r="C949" s="210"/>
      <c r="D949" s="204" t="s">
        <v>160</v>
      </c>
      <c r="E949" s="211" t="s">
        <v>1</v>
      </c>
      <c r="F949" s="212" t="s">
        <v>210</v>
      </c>
      <c r="G949" s="210"/>
      <c r="H949" s="211" t="s">
        <v>1</v>
      </c>
      <c r="I949" s="213"/>
      <c r="J949" s="213"/>
      <c r="K949" s="210"/>
      <c r="L949" s="210"/>
      <c r="M949" s="214"/>
      <c r="N949" s="215"/>
      <c r="O949" s="216"/>
      <c r="P949" s="216"/>
      <c r="Q949" s="216"/>
      <c r="R949" s="216"/>
      <c r="S949" s="216"/>
      <c r="T949" s="216"/>
      <c r="U949" s="216"/>
      <c r="V949" s="216"/>
      <c r="W949" s="216"/>
      <c r="X949" s="217"/>
      <c r="AT949" s="218" t="s">
        <v>160</v>
      </c>
      <c r="AU949" s="218" t="s">
        <v>85</v>
      </c>
      <c r="AV949" s="13" t="s">
        <v>83</v>
      </c>
      <c r="AW949" s="13" t="s">
        <v>5</v>
      </c>
      <c r="AX949" s="13" t="s">
        <v>75</v>
      </c>
      <c r="AY949" s="218" t="s">
        <v>149</v>
      </c>
    </row>
    <row r="950" spans="2:51" s="13" customFormat="1" ht="11.25">
      <c r="B950" s="209"/>
      <c r="C950" s="210"/>
      <c r="D950" s="204" t="s">
        <v>160</v>
      </c>
      <c r="E950" s="211" t="s">
        <v>1</v>
      </c>
      <c r="F950" s="212" t="s">
        <v>766</v>
      </c>
      <c r="G950" s="210"/>
      <c r="H950" s="211" t="s">
        <v>1</v>
      </c>
      <c r="I950" s="213"/>
      <c r="J950" s="213"/>
      <c r="K950" s="210"/>
      <c r="L950" s="210"/>
      <c r="M950" s="214"/>
      <c r="N950" s="215"/>
      <c r="O950" s="216"/>
      <c r="P950" s="216"/>
      <c r="Q950" s="216"/>
      <c r="R950" s="216"/>
      <c r="S950" s="216"/>
      <c r="T950" s="216"/>
      <c r="U950" s="216"/>
      <c r="V950" s="216"/>
      <c r="W950" s="216"/>
      <c r="X950" s="217"/>
      <c r="AT950" s="218" t="s">
        <v>160</v>
      </c>
      <c r="AU950" s="218" t="s">
        <v>85</v>
      </c>
      <c r="AV950" s="13" t="s">
        <v>83</v>
      </c>
      <c r="AW950" s="13" t="s">
        <v>5</v>
      </c>
      <c r="AX950" s="13" t="s">
        <v>75</v>
      </c>
      <c r="AY950" s="218" t="s">
        <v>149</v>
      </c>
    </row>
    <row r="951" spans="2:51" s="13" customFormat="1" ht="11.25">
      <c r="B951" s="209"/>
      <c r="C951" s="210"/>
      <c r="D951" s="204" t="s">
        <v>160</v>
      </c>
      <c r="E951" s="211" t="s">
        <v>1</v>
      </c>
      <c r="F951" s="212" t="s">
        <v>212</v>
      </c>
      <c r="G951" s="210"/>
      <c r="H951" s="211" t="s">
        <v>1</v>
      </c>
      <c r="I951" s="213"/>
      <c r="J951" s="213"/>
      <c r="K951" s="210"/>
      <c r="L951" s="210"/>
      <c r="M951" s="214"/>
      <c r="N951" s="215"/>
      <c r="O951" s="216"/>
      <c r="P951" s="216"/>
      <c r="Q951" s="216"/>
      <c r="R951" s="216"/>
      <c r="S951" s="216"/>
      <c r="T951" s="216"/>
      <c r="U951" s="216"/>
      <c r="V951" s="216"/>
      <c r="W951" s="216"/>
      <c r="X951" s="217"/>
      <c r="AT951" s="218" t="s">
        <v>160</v>
      </c>
      <c r="AU951" s="218" t="s">
        <v>85</v>
      </c>
      <c r="AV951" s="13" t="s">
        <v>83</v>
      </c>
      <c r="AW951" s="13" t="s">
        <v>5</v>
      </c>
      <c r="AX951" s="13" t="s">
        <v>75</v>
      </c>
      <c r="AY951" s="218" t="s">
        <v>149</v>
      </c>
    </row>
    <row r="952" spans="2:51" s="14" customFormat="1" ht="11.25">
      <c r="B952" s="219"/>
      <c r="C952" s="220"/>
      <c r="D952" s="204" t="s">
        <v>160</v>
      </c>
      <c r="E952" s="221" t="s">
        <v>1</v>
      </c>
      <c r="F952" s="222" t="s">
        <v>767</v>
      </c>
      <c r="G952" s="220"/>
      <c r="H952" s="223">
        <v>4.91</v>
      </c>
      <c r="I952" s="224"/>
      <c r="J952" s="224"/>
      <c r="K952" s="220"/>
      <c r="L952" s="220"/>
      <c r="M952" s="225"/>
      <c r="N952" s="226"/>
      <c r="O952" s="227"/>
      <c r="P952" s="227"/>
      <c r="Q952" s="227"/>
      <c r="R952" s="227"/>
      <c r="S952" s="227"/>
      <c r="T952" s="227"/>
      <c r="U952" s="227"/>
      <c r="V952" s="227"/>
      <c r="W952" s="227"/>
      <c r="X952" s="228"/>
      <c r="AT952" s="229" t="s">
        <v>160</v>
      </c>
      <c r="AU952" s="229" t="s">
        <v>85</v>
      </c>
      <c r="AV952" s="14" t="s">
        <v>85</v>
      </c>
      <c r="AW952" s="14" t="s">
        <v>5</v>
      </c>
      <c r="AX952" s="14" t="s">
        <v>75</v>
      </c>
      <c r="AY952" s="229" t="s">
        <v>149</v>
      </c>
    </row>
    <row r="953" spans="2:51" s="14" customFormat="1" ht="11.25">
      <c r="B953" s="219"/>
      <c r="C953" s="220"/>
      <c r="D953" s="204" t="s">
        <v>160</v>
      </c>
      <c r="E953" s="221" t="s">
        <v>1</v>
      </c>
      <c r="F953" s="222" t="s">
        <v>768</v>
      </c>
      <c r="G953" s="220"/>
      <c r="H953" s="223">
        <v>3.99</v>
      </c>
      <c r="I953" s="224"/>
      <c r="J953" s="224"/>
      <c r="K953" s="220"/>
      <c r="L953" s="220"/>
      <c r="M953" s="225"/>
      <c r="N953" s="226"/>
      <c r="O953" s="227"/>
      <c r="P953" s="227"/>
      <c r="Q953" s="227"/>
      <c r="R953" s="227"/>
      <c r="S953" s="227"/>
      <c r="T953" s="227"/>
      <c r="U953" s="227"/>
      <c r="V953" s="227"/>
      <c r="W953" s="227"/>
      <c r="X953" s="228"/>
      <c r="AT953" s="229" t="s">
        <v>160</v>
      </c>
      <c r="AU953" s="229" t="s">
        <v>85</v>
      </c>
      <c r="AV953" s="14" t="s">
        <v>85</v>
      </c>
      <c r="AW953" s="14" t="s">
        <v>5</v>
      </c>
      <c r="AX953" s="14" t="s">
        <v>75</v>
      </c>
      <c r="AY953" s="229" t="s">
        <v>149</v>
      </c>
    </row>
    <row r="954" spans="2:51" s="13" customFormat="1" ht="11.25">
      <c r="B954" s="209"/>
      <c r="C954" s="210"/>
      <c r="D954" s="204" t="s">
        <v>160</v>
      </c>
      <c r="E954" s="211" t="s">
        <v>1</v>
      </c>
      <c r="F954" s="212" t="s">
        <v>214</v>
      </c>
      <c r="G954" s="210"/>
      <c r="H954" s="211" t="s">
        <v>1</v>
      </c>
      <c r="I954" s="213"/>
      <c r="J954" s="213"/>
      <c r="K954" s="210"/>
      <c r="L954" s="210"/>
      <c r="M954" s="214"/>
      <c r="N954" s="215"/>
      <c r="O954" s="216"/>
      <c r="P954" s="216"/>
      <c r="Q954" s="216"/>
      <c r="R954" s="216"/>
      <c r="S954" s="216"/>
      <c r="T954" s="216"/>
      <c r="U954" s="216"/>
      <c r="V954" s="216"/>
      <c r="W954" s="216"/>
      <c r="X954" s="217"/>
      <c r="AT954" s="218" t="s">
        <v>160</v>
      </c>
      <c r="AU954" s="218" t="s">
        <v>85</v>
      </c>
      <c r="AV954" s="13" t="s">
        <v>83</v>
      </c>
      <c r="AW954" s="13" t="s">
        <v>5</v>
      </c>
      <c r="AX954" s="13" t="s">
        <v>75</v>
      </c>
      <c r="AY954" s="218" t="s">
        <v>149</v>
      </c>
    </row>
    <row r="955" spans="2:51" s="14" customFormat="1" ht="11.25">
      <c r="B955" s="219"/>
      <c r="C955" s="220"/>
      <c r="D955" s="204" t="s">
        <v>160</v>
      </c>
      <c r="E955" s="221" t="s">
        <v>1</v>
      </c>
      <c r="F955" s="222" t="s">
        <v>769</v>
      </c>
      <c r="G955" s="220"/>
      <c r="H955" s="223">
        <v>10.06</v>
      </c>
      <c r="I955" s="224"/>
      <c r="J955" s="224"/>
      <c r="K955" s="220"/>
      <c r="L955" s="220"/>
      <c r="M955" s="225"/>
      <c r="N955" s="226"/>
      <c r="O955" s="227"/>
      <c r="P955" s="227"/>
      <c r="Q955" s="227"/>
      <c r="R955" s="227"/>
      <c r="S955" s="227"/>
      <c r="T955" s="227"/>
      <c r="U955" s="227"/>
      <c r="V955" s="227"/>
      <c r="W955" s="227"/>
      <c r="X955" s="228"/>
      <c r="AT955" s="229" t="s">
        <v>160</v>
      </c>
      <c r="AU955" s="229" t="s">
        <v>85</v>
      </c>
      <c r="AV955" s="14" t="s">
        <v>85</v>
      </c>
      <c r="AW955" s="14" t="s">
        <v>5</v>
      </c>
      <c r="AX955" s="14" t="s">
        <v>75</v>
      </c>
      <c r="AY955" s="229" t="s">
        <v>149</v>
      </c>
    </row>
    <row r="956" spans="2:51" s="13" customFormat="1" ht="11.25">
      <c r="B956" s="209"/>
      <c r="C956" s="210"/>
      <c r="D956" s="204" t="s">
        <v>160</v>
      </c>
      <c r="E956" s="211" t="s">
        <v>1</v>
      </c>
      <c r="F956" s="212" t="s">
        <v>216</v>
      </c>
      <c r="G956" s="210"/>
      <c r="H956" s="211" t="s">
        <v>1</v>
      </c>
      <c r="I956" s="213"/>
      <c r="J956" s="213"/>
      <c r="K956" s="210"/>
      <c r="L956" s="210"/>
      <c r="M956" s="214"/>
      <c r="N956" s="215"/>
      <c r="O956" s="216"/>
      <c r="P956" s="216"/>
      <c r="Q956" s="216"/>
      <c r="R956" s="216"/>
      <c r="S956" s="216"/>
      <c r="T956" s="216"/>
      <c r="U956" s="216"/>
      <c r="V956" s="216"/>
      <c r="W956" s="216"/>
      <c r="X956" s="217"/>
      <c r="AT956" s="218" t="s">
        <v>160</v>
      </c>
      <c r="AU956" s="218" t="s">
        <v>85</v>
      </c>
      <c r="AV956" s="13" t="s">
        <v>83</v>
      </c>
      <c r="AW956" s="13" t="s">
        <v>5</v>
      </c>
      <c r="AX956" s="13" t="s">
        <v>75</v>
      </c>
      <c r="AY956" s="218" t="s">
        <v>149</v>
      </c>
    </row>
    <row r="957" spans="2:51" s="14" customFormat="1" ht="11.25">
      <c r="B957" s="219"/>
      <c r="C957" s="220"/>
      <c r="D957" s="204" t="s">
        <v>160</v>
      </c>
      <c r="E957" s="221" t="s">
        <v>1</v>
      </c>
      <c r="F957" s="222" t="s">
        <v>770</v>
      </c>
      <c r="G957" s="220"/>
      <c r="H957" s="223">
        <v>4.36</v>
      </c>
      <c r="I957" s="224"/>
      <c r="J957" s="224"/>
      <c r="K957" s="220"/>
      <c r="L957" s="220"/>
      <c r="M957" s="225"/>
      <c r="N957" s="226"/>
      <c r="O957" s="227"/>
      <c r="P957" s="227"/>
      <c r="Q957" s="227"/>
      <c r="R957" s="227"/>
      <c r="S957" s="227"/>
      <c r="T957" s="227"/>
      <c r="U957" s="227"/>
      <c r="V957" s="227"/>
      <c r="W957" s="227"/>
      <c r="X957" s="228"/>
      <c r="AT957" s="229" t="s">
        <v>160</v>
      </c>
      <c r="AU957" s="229" t="s">
        <v>85</v>
      </c>
      <c r="AV957" s="14" t="s">
        <v>85</v>
      </c>
      <c r="AW957" s="14" t="s">
        <v>5</v>
      </c>
      <c r="AX957" s="14" t="s">
        <v>75</v>
      </c>
      <c r="AY957" s="229" t="s">
        <v>149</v>
      </c>
    </row>
    <row r="958" spans="2:51" s="14" customFormat="1" ht="11.25">
      <c r="B958" s="219"/>
      <c r="C958" s="220"/>
      <c r="D958" s="204" t="s">
        <v>160</v>
      </c>
      <c r="E958" s="221" t="s">
        <v>1</v>
      </c>
      <c r="F958" s="222" t="s">
        <v>768</v>
      </c>
      <c r="G958" s="220"/>
      <c r="H958" s="223">
        <v>3.99</v>
      </c>
      <c r="I958" s="224"/>
      <c r="J958" s="224"/>
      <c r="K958" s="220"/>
      <c r="L958" s="220"/>
      <c r="M958" s="225"/>
      <c r="N958" s="226"/>
      <c r="O958" s="227"/>
      <c r="P958" s="227"/>
      <c r="Q958" s="227"/>
      <c r="R958" s="227"/>
      <c r="S958" s="227"/>
      <c r="T958" s="227"/>
      <c r="U958" s="227"/>
      <c r="V958" s="227"/>
      <c r="W958" s="227"/>
      <c r="X958" s="228"/>
      <c r="AT958" s="229" t="s">
        <v>160</v>
      </c>
      <c r="AU958" s="229" t="s">
        <v>85</v>
      </c>
      <c r="AV958" s="14" t="s">
        <v>85</v>
      </c>
      <c r="AW958" s="14" t="s">
        <v>5</v>
      </c>
      <c r="AX958" s="14" t="s">
        <v>75</v>
      </c>
      <c r="AY958" s="229" t="s">
        <v>149</v>
      </c>
    </row>
    <row r="959" spans="2:51" s="13" customFormat="1" ht="11.25">
      <c r="B959" s="209"/>
      <c r="C959" s="210"/>
      <c r="D959" s="204" t="s">
        <v>160</v>
      </c>
      <c r="E959" s="211" t="s">
        <v>1</v>
      </c>
      <c r="F959" s="212" t="s">
        <v>218</v>
      </c>
      <c r="G959" s="210"/>
      <c r="H959" s="211" t="s">
        <v>1</v>
      </c>
      <c r="I959" s="213"/>
      <c r="J959" s="213"/>
      <c r="K959" s="210"/>
      <c r="L959" s="210"/>
      <c r="M959" s="214"/>
      <c r="N959" s="215"/>
      <c r="O959" s="216"/>
      <c r="P959" s="216"/>
      <c r="Q959" s="216"/>
      <c r="R959" s="216"/>
      <c r="S959" s="216"/>
      <c r="T959" s="216"/>
      <c r="U959" s="216"/>
      <c r="V959" s="216"/>
      <c r="W959" s="216"/>
      <c r="X959" s="217"/>
      <c r="AT959" s="218" t="s">
        <v>160</v>
      </c>
      <c r="AU959" s="218" t="s">
        <v>85</v>
      </c>
      <c r="AV959" s="13" t="s">
        <v>83</v>
      </c>
      <c r="AW959" s="13" t="s">
        <v>5</v>
      </c>
      <c r="AX959" s="13" t="s">
        <v>75</v>
      </c>
      <c r="AY959" s="218" t="s">
        <v>149</v>
      </c>
    </row>
    <row r="960" spans="2:51" s="14" customFormat="1" ht="11.25">
      <c r="B960" s="219"/>
      <c r="C960" s="220"/>
      <c r="D960" s="204" t="s">
        <v>160</v>
      </c>
      <c r="E960" s="221" t="s">
        <v>1</v>
      </c>
      <c r="F960" s="222" t="s">
        <v>771</v>
      </c>
      <c r="G960" s="220"/>
      <c r="H960" s="223">
        <v>2.44</v>
      </c>
      <c r="I960" s="224"/>
      <c r="J960" s="224"/>
      <c r="K960" s="220"/>
      <c r="L960" s="220"/>
      <c r="M960" s="225"/>
      <c r="N960" s="226"/>
      <c r="O960" s="227"/>
      <c r="P960" s="227"/>
      <c r="Q960" s="227"/>
      <c r="R960" s="227"/>
      <c r="S960" s="227"/>
      <c r="T960" s="227"/>
      <c r="U960" s="227"/>
      <c r="V960" s="227"/>
      <c r="W960" s="227"/>
      <c r="X960" s="228"/>
      <c r="AT960" s="229" t="s">
        <v>160</v>
      </c>
      <c r="AU960" s="229" t="s">
        <v>85</v>
      </c>
      <c r="AV960" s="14" t="s">
        <v>85</v>
      </c>
      <c r="AW960" s="14" t="s">
        <v>5</v>
      </c>
      <c r="AX960" s="14" t="s">
        <v>75</v>
      </c>
      <c r="AY960" s="229" t="s">
        <v>149</v>
      </c>
    </row>
    <row r="961" spans="2:51" s="14" customFormat="1" ht="11.25">
      <c r="B961" s="219"/>
      <c r="C961" s="220"/>
      <c r="D961" s="204" t="s">
        <v>160</v>
      </c>
      <c r="E961" s="221" t="s">
        <v>1</v>
      </c>
      <c r="F961" s="222" t="s">
        <v>772</v>
      </c>
      <c r="G961" s="220"/>
      <c r="H961" s="223">
        <v>3.66</v>
      </c>
      <c r="I961" s="224"/>
      <c r="J961" s="224"/>
      <c r="K961" s="220"/>
      <c r="L961" s="220"/>
      <c r="M961" s="225"/>
      <c r="N961" s="226"/>
      <c r="O961" s="227"/>
      <c r="P961" s="227"/>
      <c r="Q961" s="227"/>
      <c r="R961" s="227"/>
      <c r="S961" s="227"/>
      <c r="T961" s="227"/>
      <c r="U961" s="227"/>
      <c r="V961" s="227"/>
      <c r="W961" s="227"/>
      <c r="X961" s="228"/>
      <c r="AT961" s="229" t="s">
        <v>160</v>
      </c>
      <c r="AU961" s="229" t="s">
        <v>85</v>
      </c>
      <c r="AV961" s="14" t="s">
        <v>85</v>
      </c>
      <c r="AW961" s="14" t="s">
        <v>5</v>
      </c>
      <c r="AX961" s="14" t="s">
        <v>75</v>
      </c>
      <c r="AY961" s="229" t="s">
        <v>149</v>
      </c>
    </row>
    <row r="962" spans="2:51" s="13" customFormat="1" ht="11.25">
      <c r="B962" s="209"/>
      <c r="C962" s="210"/>
      <c r="D962" s="204" t="s">
        <v>160</v>
      </c>
      <c r="E962" s="211" t="s">
        <v>1</v>
      </c>
      <c r="F962" s="212" t="s">
        <v>272</v>
      </c>
      <c r="G962" s="210"/>
      <c r="H962" s="211" t="s">
        <v>1</v>
      </c>
      <c r="I962" s="213"/>
      <c r="J962" s="213"/>
      <c r="K962" s="210"/>
      <c r="L962" s="210"/>
      <c r="M962" s="214"/>
      <c r="N962" s="215"/>
      <c r="O962" s="216"/>
      <c r="P962" s="216"/>
      <c r="Q962" s="216"/>
      <c r="R962" s="216"/>
      <c r="S962" s="216"/>
      <c r="T962" s="216"/>
      <c r="U962" s="216"/>
      <c r="V962" s="216"/>
      <c r="W962" s="216"/>
      <c r="X962" s="217"/>
      <c r="AT962" s="218" t="s">
        <v>160</v>
      </c>
      <c r="AU962" s="218" t="s">
        <v>85</v>
      </c>
      <c r="AV962" s="13" t="s">
        <v>83</v>
      </c>
      <c r="AW962" s="13" t="s">
        <v>5</v>
      </c>
      <c r="AX962" s="13" t="s">
        <v>75</v>
      </c>
      <c r="AY962" s="218" t="s">
        <v>149</v>
      </c>
    </row>
    <row r="963" spans="2:51" s="14" customFormat="1" ht="11.25">
      <c r="B963" s="219"/>
      <c r="C963" s="220"/>
      <c r="D963" s="204" t="s">
        <v>160</v>
      </c>
      <c r="E963" s="221" t="s">
        <v>1</v>
      </c>
      <c r="F963" s="222" t="s">
        <v>763</v>
      </c>
      <c r="G963" s="220"/>
      <c r="H963" s="223">
        <v>2.5</v>
      </c>
      <c r="I963" s="224"/>
      <c r="J963" s="224"/>
      <c r="K963" s="220"/>
      <c r="L963" s="220"/>
      <c r="M963" s="225"/>
      <c r="N963" s="226"/>
      <c r="O963" s="227"/>
      <c r="P963" s="227"/>
      <c r="Q963" s="227"/>
      <c r="R963" s="227"/>
      <c r="S963" s="227"/>
      <c r="T963" s="227"/>
      <c r="U963" s="227"/>
      <c r="V963" s="227"/>
      <c r="W963" s="227"/>
      <c r="X963" s="228"/>
      <c r="AT963" s="229" t="s">
        <v>160</v>
      </c>
      <c r="AU963" s="229" t="s">
        <v>85</v>
      </c>
      <c r="AV963" s="14" t="s">
        <v>85</v>
      </c>
      <c r="AW963" s="14" t="s">
        <v>5</v>
      </c>
      <c r="AX963" s="14" t="s">
        <v>75</v>
      </c>
      <c r="AY963" s="229" t="s">
        <v>149</v>
      </c>
    </row>
    <row r="964" spans="2:51" s="13" customFormat="1" ht="11.25">
      <c r="B964" s="209"/>
      <c r="C964" s="210"/>
      <c r="D964" s="204" t="s">
        <v>160</v>
      </c>
      <c r="E964" s="211" t="s">
        <v>1</v>
      </c>
      <c r="F964" s="212" t="s">
        <v>273</v>
      </c>
      <c r="G964" s="210"/>
      <c r="H964" s="211" t="s">
        <v>1</v>
      </c>
      <c r="I964" s="213"/>
      <c r="J964" s="213"/>
      <c r="K964" s="210"/>
      <c r="L964" s="210"/>
      <c r="M964" s="214"/>
      <c r="N964" s="215"/>
      <c r="O964" s="216"/>
      <c r="P964" s="216"/>
      <c r="Q964" s="216"/>
      <c r="R964" s="216"/>
      <c r="S964" s="216"/>
      <c r="T964" s="216"/>
      <c r="U964" s="216"/>
      <c r="V964" s="216"/>
      <c r="W964" s="216"/>
      <c r="X964" s="217"/>
      <c r="AT964" s="218" t="s">
        <v>160</v>
      </c>
      <c r="AU964" s="218" t="s">
        <v>85</v>
      </c>
      <c r="AV964" s="13" t="s">
        <v>83</v>
      </c>
      <c r="AW964" s="13" t="s">
        <v>5</v>
      </c>
      <c r="AX964" s="13" t="s">
        <v>75</v>
      </c>
      <c r="AY964" s="218" t="s">
        <v>149</v>
      </c>
    </row>
    <row r="965" spans="2:51" s="14" customFormat="1" ht="11.25">
      <c r="B965" s="219"/>
      <c r="C965" s="220"/>
      <c r="D965" s="204" t="s">
        <v>160</v>
      </c>
      <c r="E965" s="221" t="s">
        <v>1</v>
      </c>
      <c r="F965" s="222" t="s">
        <v>764</v>
      </c>
      <c r="G965" s="220"/>
      <c r="H965" s="223">
        <v>5.2</v>
      </c>
      <c r="I965" s="224"/>
      <c r="J965" s="224"/>
      <c r="K965" s="220"/>
      <c r="L965" s="220"/>
      <c r="M965" s="225"/>
      <c r="N965" s="226"/>
      <c r="O965" s="227"/>
      <c r="P965" s="227"/>
      <c r="Q965" s="227"/>
      <c r="R965" s="227"/>
      <c r="S965" s="227"/>
      <c r="T965" s="227"/>
      <c r="U965" s="227"/>
      <c r="V965" s="227"/>
      <c r="W965" s="227"/>
      <c r="X965" s="228"/>
      <c r="AT965" s="229" t="s">
        <v>160</v>
      </c>
      <c r="AU965" s="229" t="s">
        <v>85</v>
      </c>
      <c r="AV965" s="14" t="s">
        <v>85</v>
      </c>
      <c r="AW965" s="14" t="s">
        <v>5</v>
      </c>
      <c r="AX965" s="14" t="s">
        <v>75</v>
      </c>
      <c r="AY965" s="229" t="s">
        <v>149</v>
      </c>
    </row>
    <row r="966" spans="2:51" s="13" customFormat="1" ht="11.25">
      <c r="B966" s="209"/>
      <c r="C966" s="210"/>
      <c r="D966" s="204" t="s">
        <v>160</v>
      </c>
      <c r="E966" s="211" t="s">
        <v>1</v>
      </c>
      <c r="F966" s="212" t="s">
        <v>220</v>
      </c>
      <c r="G966" s="210"/>
      <c r="H966" s="211" t="s">
        <v>1</v>
      </c>
      <c r="I966" s="213"/>
      <c r="J966" s="213"/>
      <c r="K966" s="210"/>
      <c r="L966" s="210"/>
      <c r="M966" s="214"/>
      <c r="N966" s="215"/>
      <c r="O966" s="216"/>
      <c r="P966" s="216"/>
      <c r="Q966" s="216"/>
      <c r="R966" s="216"/>
      <c r="S966" s="216"/>
      <c r="T966" s="216"/>
      <c r="U966" s="216"/>
      <c r="V966" s="216"/>
      <c r="W966" s="216"/>
      <c r="X966" s="217"/>
      <c r="AT966" s="218" t="s">
        <v>160</v>
      </c>
      <c r="AU966" s="218" t="s">
        <v>85</v>
      </c>
      <c r="AV966" s="13" t="s">
        <v>83</v>
      </c>
      <c r="AW966" s="13" t="s">
        <v>5</v>
      </c>
      <c r="AX966" s="13" t="s">
        <v>75</v>
      </c>
      <c r="AY966" s="218" t="s">
        <v>149</v>
      </c>
    </row>
    <row r="967" spans="2:51" s="14" customFormat="1" ht="11.25">
      <c r="B967" s="219"/>
      <c r="C967" s="220"/>
      <c r="D967" s="204" t="s">
        <v>160</v>
      </c>
      <c r="E967" s="221" t="s">
        <v>1</v>
      </c>
      <c r="F967" s="222" t="s">
        <v>773</v>
      </c>
      <c r="G967" s="220"/>
      <c r="H967" s="223">
        <v>10.98</v>
      </c>
      <c r="I967" s="224"/>
      <c r="J967" s="224"/>
      <c r="K967" s="220"/>
      <c r="L967" s="220"/>
      <c r="M967" s="225"/>
      <c r="N967" s="226"/>
      <c r="O967" s="227"/>
      <c r="P967" s="227"/>
      <c r="Q967" s="227"/>
      <c r="R967" s="227"/>
      <c r="S967" s="227"/>
      <c r="T967" s="227"/>
      <c r="U967" s="227"/>
      <c r="V967" s="227"/>
      <c r="W967" s="227"/>
      <c r="X967" s="228"/>
      <c r="AT967" s="229" t="s">
        <v>160</v>
      </c>
      <c r="AU967" s="229" t="s">
        <v>85</v>
      </c>
      <c r="AV967" s="14" t="s">
        <v>85</v>
      </c>
      <c r="AW967" s="14" t="s">
        <v>5</v>
      </c>
      <c r="AX967" s="14" t="s">
        <v>75</v>
      </c>
      <c r="AY967" s="229" t="s">
        <v>149</v>
      </c>
    </row>
    <row r="968" spans="2:51" s="13" customFormat="1" ht="11.25">
      <c r="B968" s="209"/>
      <c r="C968" s="210"/>
      <c r="D968" s="204" t="s">
        <v>160</v>
      </c>
      <c r="E968" s="211" t="s">
        <v>1</v>
      </c>
      <c r="F968" s="212" t="s">
        <v>221</v>
      </c>
      <c r="G968" s="210"/>
      <c r="H968" s="211" t="s">
        <v>1</v>
      </c>
      <c r="I968" s="213"/>
      <c r="J968" s="213"/>
      <c r="K968" s="210"/>
      <c r="L968" s="210"/>
      <c r="M968" s="214"/>
      <c r="N968" s="215"/>
      <c r="O968" s="216"/>
      <c r="P968" s="216"/>
      <c r="Q968" s="216"/>
      <c r="R968" s="216"/>
      <c r="S968" s="216"/>
      <c r="T968" s="216"/>
      <c r="U968" s="216"/>
      <c r="V968" s="216"/>
      <c r="W968" s="216"/>
      <c r="X968" s="217"/>
      <c r="AT968" s="218" t="s">
        <v>160</v>
      </c>
      <c r="AU968" s="218" t="s">
        <v>85</v>
      </c>
      <c r="AV968" s="13" t="s">
        <v>83</v>
      </c>
      <c r="AW968" s="13" t="s">
        <v>5</v>
      </c>
      <c r="AX968" s="13" t="s">
        <v>75</v>
      </c>
      <c r="AY968" s="218" t="s">
        <v>149</v>
      </c>
    </row>
    <row r="969" spans="2:51" s="14" customFormat="1" ht="11.25">
      <c r="B969" s="219"/>
      <c r="C969" s="220"/>
      <c r="D969" s="204" t="s">
        <v>160</v>
      </c>
      <c r="E969" s="221" t="s">
        <v>1</v>
      </c>
      <c r="F969" s="222" t="s">
        <v>774</v>
      </c>
      <c r="G969" s="220"/>
      <c r="H969" s="223">
        <v>4.465</v>
      </c>
      <c r="I969" s="224"/>
      <c r="J969" s="224"/>
      <c r="K969" s="220"/>
      <c r="L969" s="220"/>
      <c r="M969" s="225"/>
      <c r="N969" s="226"/>
      <c r="O969" s="227"/>
      <c r="P969" s="227"/>
      <c r="Q969" s="227"/>
      <c r="R969" s="227"/>
      <c r="S969" s="227"/>
      <c r="T969" s="227"/>
      <c r="U969" s="227"/>
      <c r="V969" s="227"/>
      <c r="W969" s="227"/>
      <c r="X969" s="228"/>
      <c r="AT969" s="229" t="s">
        <v>160</v>
      </c>
      <c r="AU969" s="229" t="s">
        <v>85</v>
      </c>
      <c r="AV969" s="14" t="s">
        <v>85</v>
      </c>
      <c r="AW969" s="14" t="s">
        <v>5</v>
      </c>
      <c r="AX969" s="14" t="s">
        <v>75</v>
      </c>
      <c r="AY969" s="229" t="s">
        <v>149</v>
      </c>
    </row>
    <row r="970" spans="2:51" s="14" customFormat="1" ht="11.25">
      <c r="B970" s="219"/>
      <c r="C970" s="220"/>
      <c r="D970" s="204" t="s">
        <v>160</v>
      </c>
      <c r="E970" s="221" t="s">
        <v>1</v>
      </c>
      <c r="F970" s="222" t="s">
        <v>768</v>
      </c>
      <c r="G970" s="220"/>
      <c r="H970" s="223">
        <v>3.99</v>
      </c>
      <c r="I970" s="224"/>
      <c r="J970" s="224"/>
      <c r="K970" s="220"/>
      <c r="L970" s="220"/>
      <c r="M970" s="225"/>
      <c r="N970" s="226"/>
      <c r="O970" s="227"/>
      <c r="P970" s="227"/>
      <c r="Q970" s="227"/>
      <c r="R970" s="227"/>
      <c r="S970" s="227"/>
      <c r="T970" s="227"/>
      <c r="U970" s="227"/>
      <c r="V970" s="227"/>
      <c r="W970" s="227"/>
      <c r="X970" s="228"/>
      <c r="AT970" s="229" t="s">
        <v>160</v>
      </c>
      <c r="AU970" s="229" t="s">
        <v>85</v>
      </c>
      <c r="AV970" s="14" t="s">
        <v>85</v>
      </c>
      <c r="AW970" s="14" t="s">
        <v>5</v>
      </c>
      <c r="AX970" s="14" t="s">
        <v>75</v>
      </c>
      <c r="AY970" s="229" t="s">
        <v>149</v>
      </c>
    </row>
    <row r="971" spans="2:51" s="13" customFormat="1" ht="11.25">
      <c r="B971" s="209"/>
      <c r="C971" s="210"/>
      <c r="D971" s="204" t="s">
        <v>160</v>
      </c>
      <c r="E971" s="211" t="s">
        <v>1</v>
      </c>
      <c r="F971" s="212" t="s">
        <v>222</v>
      </c>
      <c r="G971" s="210"/>
      <c r="H971" s="211" t="s">
        <v>1</v>
      </c>
      <c r="I971" s="213"/>
      <c r="J971" s="213"/>
      <c r="K971" s="210"/>
      <c r="L971" s="210"/>
      <c r="M971" s="214"/>
      <c r="N971" s="215"/>
      <c r="O971" s="216"/>
      <c r="P971" s="216"/>
      <c r="Q971" s="216"/>
      <c r="R971" s="216"/>
      <c r="S971" s="216"/>
      <c r="T971" s="216"/>
      <c r="U971" s="216"/>
      <c r="V971" s="216"/>
      <c r="W971" s="216"/>
      <c r="X971" s="217"/>
      <c r="AT971" s="218" t="s">
        <v>160</v>
      </c>
      <c r="AU971" s="218" t="s">
        <v>85</v>
      </c>
      <c r="AV971" s="13" t="s">
        <v>83</v>
      </c>
      <c r="AW971" s="13" t="s">
        <v>5</v>
      </c>
      <c r="AX971" s="13" t="s">
        <v>75</v>
      </c>
      <c r="AY971" s="218" t="s">
        <v>149</v>
      </c>
    </row>
    <row r="972" spans="2:51" s="14" customFormat="1" ht="11.25">
      <c r="B972" s="219"/>
      <c r="C972" s="220"/>
      <c r="D972" s="204" t="s">
        <v>160</v>
      </c>
      <c r="E972" s="221" t="s">
        <v>1</v>
      </c>
      <c r="F972" s="222" t="s">
        <v>775</v>
      </c>
      <c r="G972" s="220"/>
      <c r="H972" s="223">
        <v>6.935</v>
      </c>
      <c r="I972" s="224"/>
      <c r="J972" s="224"/>
      <c r="K972" s="220"/>
      <c r="L972" s="220"/>
      <c r="M972" s="225"/>
      <c r="N972" s="226"/>
      <c r="O972" s="227"/>
      <c r="P972" s="227"/>
      <c r="Q972" s="227"/>
      <c r="R972" s="227"/>
      <c r="S972" s="227"/>
      <c r="T972" s="227"/>
      <c r="U972" s="227"/>
      <c r="V972" s="227"/>
      <c r="W972" s="227"/>
      <c r="X972" s="228"/>
      <c r="AT972" s="229" t="s">
        <v>160</v>
      </c>
      <c r="AU972" s="229" t="s">
        <v>85</v>
      </c>
      <c r="AV972" s="14" t="s">
        <v>85</v>
      </c>
      <c r="AW972" s="14" t="s">
        <v>5</v>
      </c>
      <c r="AX972" s="14" t="s">
        <v>75</v>
      </c>
      <c r="AY972" s="229" t="s">
        <v>149</v>
      </c>
    </row>
    <row r="973" spans="2:51" s="13" customFormat="1" ht="11.25">
      <c r="B973" s="209"/>
      <c r="C973" s="210"/>
      <c r="D973" s="204" t="s">
        <v>160</v>
      </c>
      <c r="E973" s="211" t="s">
        <v>1</v>
      </c>
      <c r="F973" s="212" t="s">
        <v>223</v>
      </c>
      <c r="G973" s="210"/>
      <c r="H973" s="211" t="s">
        <v>1</v>
      </c>
      <c r="I973" s="213"/>
      <c r="J973" s="213"/>
      <c r="K973" s="210"/>
      <c r="L973" s="210"/>
      <c r="M973" s="214"/>
      <c r="N973" s="215"/>
      <c r="O973" s="216"/>
      <c r="P973" s="216"/>
      <c r="Q973" s="216"/>
      <c r="R973" s="216"/>
      <c r="S973" s="216"/>
      <c r="T973" s="216"/>
      <c r="U973" s="216"/>
      <c r="V973" s="216"/>
      <c r="W973" s="216"/>
      <c r="X973" s="217"/>
      <c r="AT973" s="218" t="s">
        <v>160</v>
      </c>
      <c r="AU973" s="218" t="s">
        <v>85</v>
      </c>
      <c r="AV973" s="13" t="s">
        <v>83</v>
      </c>
      <c r="AW973" s="13" t="s">
        <v>5</v>
      </c>
      <c r="AX973" s="13" t="s">
        <v>75</v>
      </c>
      <c r="AY973" s="218" t="s">
        <v>149</v>
      </c>
    </row>
    <row r="974" spans="2:51" s="14" customFormat="1" ht="11.25">
      <c r="B974" s="219"/>
      <c r="C974" s="220"/>
      <c r="D974" s="204" t="s">
        <v>160</v>
      </c>
      <c r="E974" s="221" t="s">
        <v>1</v>
      </c>
      <c r="F974" s="222" t="s">
        <v>770</v>
      </c>
      <c r="G974" s="220"/>
      <c r="H974" s="223">
        <v>4.36</v>
      </c>
      <c r="I974" s="224"/>
      <c r="J974" s="224"/>
      <c r="K974" s="220"/>
      <c r="L974" s="220"/>
      <c r="M974" s="225"/>
      <c r="N974" s="226"/>
      <c r="O974" s="227"/>
      <c r="P974" s="227"/>
      <c r="Q974" s="227"/>
      <c r="R974" s="227"/>
      <c r="S974" s="227"/>
      <c r="T974" s="227"/>
      <c r="U974" s="227"/>
      <c r="V974" s="227"/>
      <c r="W974" s="227"/>
      <c r="X974" s="228"/>
      <c r="AT974" s="229" t="s">
        <v>160</v>
      </c>
      <c r="AU974" s="229" t="s">
        <v>85</v>
      </c>
      <c r="AV974" s="14" t="s">
        <v>85</v>
      </c>
      <c r="AW974" s="14" t="s">
        <v>5</v>
      </c>
      <c r="AX974" s="14" t="s">
        <v>75</v>
      </c>
      <c r="AY974" s="229" t="s">
        <v>149</v>
      </c>
    </row>
    <row r="975" spans="2:51" s="14" customFormat="1" ht="11.25">
      <c r="B975" s="219"/>
      <c r="C975" s="220"/>
      <c r="D975" s="204" t="s">
        <v>160</v>
      </c>
      <c r="E975" s="221" t="s">
        <v>1</v>
      </c>
      <c r="F975" s="222" t="s">
        <v>768</v>
      </c>
      <c r="G975" s="220"/>
      <c r="H975" s="223">
        <v>3.99</v>
      </c>
      <c r="I975" s="224"/>
      <c r="J975" s="224"/>
      <c r="K975" s="220"/>
      <c r="L975" s="220"/>
      <c r="M975" s="225"/>
      <c r="N975" s="226"/>
      <c r="O975" s="227"/>
      <c r="P975" s="227"/>
      <c r="Q975" s="227"/>
      <c r="R975" s="227"/>
      <c r="S975" s="227"/>
      <c r="T975" s="227"/>
      <c r="U975" s="227"/>
      <c r="V975" s="227"/>
      <c r="W975" s="227"/>
      <c r="X975" s="228"/>
      <c r="AT975" s="229" t="s">
        <v>160</v>
      </c>
      <c r="AU975" s="229" t="s">
        <v>85</v>
      </c>
      <c r="AV975" s="14" t="s">
        <v>85</v>
      </c>
      <c r="AW975" s="14" t="s">
        <v>5</v>
      </c>
      <c r="AX975" s="14" t="s">
        <v>75</v>
      </c>
      <c r="AY975" s="229" t="s">
        <v>149</v>
      </c>
    </row>
    <row r="976" spans="2:51" s="13" customFormat="1" ht="11.25">
      <c r="B976" s="209"/>
      <c r="C976" s="210"/>
      <c r="D976" s="204" t="s">
        <v>160</v>
      </c>
      <c r="E976" s="211" t="s">
        <v>1</v>
      </c>
      <c r="F976" s="212" t="s">
        <v>224</v>
      </c>
      <c r="G976" s="210"/>
      <c r="H976" s="211" t="s">
        <v>1</v>
      </c>
      <c r="I976" s="213"/>
      <c r="J976" s="213"/>
      <c r="K976" s="210"/>
      <c r="L976" s="210"/>
      <c r="M976" s="214"/>
      <c r="N976" s="215"/>
      <c r="O976" s="216"/>
      <c r="P976" s="216"/>
      <c r="Q976" s="216"/>
      <c r="R976" s="216"/>
      <c r="S976" s="216"/>
      <c r="T976" s="216"/>
      <c r="U976" s="216"/>
      <c r="V976" s="216"/>
      <c r="W976" s="216"/>
      <c r="X976" s="217"/>
      <c r="AT976" s="218" t="s">
        <v>160</v>
      </c>
      <c r="AU976" s="218" t="s">
        <v>85</v>
      </c>
      <c r="AV976" s="13" t="s">
        <v>83</v>
      </c>
      <c r="AW976" s="13" t="s">
        <v>5</v>
      </c>
      <c r="AX976" s="13" t="s">
        <v>75</v>
      </c>
      <c r="AY976" s="218" t="s">
        <v>149</v>
      </c>
    </row>
    <row r="977" spans="2:51" s="14" customFormat="1" ht="11.25">
      <c r="B977" s="219"/>
      <c r="C977" s="220"/>
      <c r="D977" s="204" t="s">
        <v>160</v>
      </c>
      <c r="E977" s="221" t="s">
        <v>1</v>
      </c>
      <c r="F977" s="222" t="s">
        <v>776</v>
      </c>
      <c r="G977" s="220"/>
      <c r="H977" s="223">
        <v>2.45</v>
      </c>
      <c r="I977" s="224"/>
      <c r="J977" s="224"/>
      <c r="K977" s="220"/>
      <c r="L977" s="220"/>
      <c r="M977" s="225"/>
      <c r="N977" s="226"/>
      <c r="O977" s="227"/>
      <c r="P977" s="227"/>
      <c r="Q977" s="227"/>
      <c r="R977" s="227"/>
      <c r="S977" s="227"/>
      <c r="T977" s="227"/>
      <c r="U977" s="227"/>
      <c r="V977" s="227"/>
      <c r="W977" s="227"/>
      <c r="X977" s="228"/>
      <c r="AT977" s="229" t="s">
        <v>160</v>
      </c>
      <c r="AU977" s="229" t="s">
        <v>85</v>
      </c>
      <c r="AV977" s="14" t="s">
        <v>85</v>
      </c>
      <c r="AW977" s="14" t="s">
        <v>5</v>
      </c>
      <c r="AX977" s="14" t="s">
        <v>75</v>
      </c>
      <c r="AY977" s="229" t="s">
        <v>149</v>
      </c>
    </row>
    <row r="978" spans="2:51" s="14" customFormat="1" ht="11.25">
      <c r="B978" s="219"/>
      <c r="C978" s="220"/>
      <c r="D978" s="204" t="s">
        <v>160</v>
      </c>
      <c r="E978" s="221" t="s">
        <v>1</v>
      </c>
      <c r="F978" s="222" t="s">
        <v>772</v>
      </c>
      <c r="G978" s="220"/>
      <c r="H978" s="223">
        <v>3.66</v>
      </c>
      <c r="I978" s="224"/>
      <c r="J978" s="224"/>
      <c r="K978" s="220"/>
      <c r="L978" s="220"/>
      <c r="M978" s="225"/>
      <c r="N978" s="226"/>
      <c r="O978" s="227"/>
      <c r="P978" s="227"/>
      <c r="Q978" s="227"/>
      <c r="R978" s="227"/>
      <c r="S978" s="227"/>
      <c r="T978" s="227"/>
      <c r="U978" s="227"/>
      <c r="V978" s="227"/>
      <c r="W978" s="227"/>
      <c r="X978" s="228"/>
      <c r="AT978" s="229" t="s">
        <v>160</v>
      </c>
      <c r="AU978" s="229" t="s">
        <v>85</v>
      </c>
      <c r="AV978" s="14" t="s">
        <v>85</v>
      </c>
      <c r="AW978" s="14" t="s">
        <v>5</v>
      </c>
      <c r="AX978" s="14" t="s">
        <v>75</v>
      </c>
      <c r="AY978" s="229" t="s">
        <v>149</v>
      </c>
    </row>
    <row r="979" spans="2:51" s="15" customFormat="1" ht="11.25">
      <c r="B979" s="230"/>
      <c r="C979" s="231"/>
      <c r="D979" s="204" t="s">
        <v>160</v>
      </c>
      <c r="E979" s="232" t="s">
        <v>1</v>
      </c>
      <c r="F979" s="233" t="s">
        <v>174</v>
      </c>
      <c r="G979" s="231"/>
      <c r="H979" s="234">
        <v>141.556</v>
      </c>
      <c r="I979" s="235"/>
      <c r="J979" s="235"/>
      <c r="K979" s="231"/>
      <c r="L979" s="231"/>
      <c r="M979" s="236"/>
      <c r="N979" s="237"/>
      <c r="O979" s="238"/>
      <c r="P979" s="238"/>
      <c r="Q979" s="238"/>
      <c r="R979" s="238"/>
      <c r="S979" s="238"/>
      <c r="T979" s="238"/>
      <c r="U979" s="238"/>
      <c r="V979" s="238"/>
      <c r="W979" s="238"/>
      <c r="X979" s="239"/>
      <c r="AT979" s="240" t="s">
        <v>160</v>
      </c>
      <c r="AU979" s="240" t="s">
        <v>85</v>
      </c>
      <c r="AV979" s="15" t="s">
        <v>157</v>
      </c>
      <c r="AW979" s="15" t="s">
        <v>5</v>
      </c>
      <c r="AX979" s="15" t="s">
        <v>83</v>
      </c>
      <c r="AY979" s="240" t="s">
        <v>149</v>
      </c>
    </row>
    <row r="980" spans="1:65" s="2" customFormat="1" ht="33" customHeight="1">
      <c r="A980" s="35"/>
      <c r="B980" s="36"/>
      <c r="C980" s="190" t="s">
        <v>777</v>
      </c>
      <c r="D980" s="190" t="s">
        <v>152</v>
      </c>
      <c r="E980" s="191" t="s">
        <v>778</v>
      </c>
      <c r="F980" s="192" t="s">
        <v>779</v>
      </c>
      <c r="G980" s="193" t="s">
        <v>155</v>
      </c>
      <c r="H980" s="194">
        <v>342.82</v>
      </c>
      <c r="I980" s="195"/>
      <c r="J980" s="195"/>
      <c r="K980" s="196">
        <f>ROUND(P980*H980,2)</f>
        <v>0</v>
      </c>
      <c r="L980" s="192" t="s">
        <v>156</v>
      </c>
      <c r="M980" s="40"/>
      <c r="N980" s="197" t="s">
        <v>1</v>
      </c>
      <c r="O980" s="198" t="s">
        <v>38</v>
      </c>
      <c r="P980" s="199">
        <f>I980+J980</f>
        <v>0</v>
      </c>
      <c r="Q980" s="199">
        <f>ROUND(I980*H980,2)</f>
        <v>0</v>
      </c>
      <c r="R980" s="199">
        <f>ROUND(J980*H980,2)</f>
        <v>0</v>
      </c>
      <c r="S980" s="72"/>
      <c r="T980" s="200">
        <f>S980*H980</f>
        <v>0</v>
      </c>
      <c r="U980" s="200">
        <v>0</v>
      </c>
      <c r="V980" s="200">
        <f>U980*H980</f>
        <v>0</v>
      </c>
      <c r="W980" s="200">
        <v>0</v>
      </c>
      <c r="X980" s="201">
        <f>W980*H980</f>
        <v>0</v>
      </c>
      <c r="Y980" s="35"/>
      <c r="Z980" s="35"/>
      <c r="AA980" s="35"/>
      <c r="AB980" s="35"/>
      <c r="AC980" s="35"/>
      <c r="AD980" s="35"/>
      <c r="AE980" s="35"/>
      <c r="AR980" s="202" t="s">
        <v>329</v>
      </c>
      <c r="AT980" s="202" t="s">
        <v>152</v>
      </c>
      <c r="AU980" s="202" t="s">
        <v>85</v>
      </c>
      <c r="AY980" s="18" t="s">
        <v>149</v>
      </c>
      <c r="BE980" s="203">
        <f>IF(O980="základní",K980,0)</f>
        <v>0</v>
      </c>
      <c r="BF980" s="203">
        <f>IF(O980="snížená",K980,0)</f>
        <v>0</v>
      </c>
      <c r="BG980" s="203">
        <f>IF(O980="zákl. přenesená",K980,0)</f>
        <v>0</v>
      </c>
      <c r="BH980" s="203">
        <f>IF(O980="sníž. přenesená",K980,0)</f>
        <v>0</v>
      </c>
      <c r="BI980" s="203">
        <f>IF(O980="nulová",K980,0)</f>
        <v>0</v>
      </c>
      <c r="BJ980" s="18" t="s">
        <v>83</v>
      </c>
      <c r="BK980" s="203">
        <f>ROUND(P980*H980,2)</f>
        <v>0</v>
      </c>
      <c r="BL980" s="18" t="s">
        <v>329</v>
      </c>
      <c r="BM980" s="202" t="s">
        <v>780</v>
      </c>
    </row>
    <row r="981" spans="1:47" s="2" customFormat="1" ht="19.5">
      <c r="A981" s="35"/>
      <c r="B981" s="36"/>
      <c r="C981" s="37"/>
      <c r="D981" s="204" t="s">
        <v>159</v>
      </c>
      <c r="E981" s="37"/>
      <c r="F981" s="205" t="s">
        <v>779</v>
      </c>
      <c r="G981" s="37"/>
      <c r="H981" s="37"/>
      <c r="I981" s="206"/>
      <c r="J981" s="206"/>
      <c r="K981" s="37"/>
      <c r="L981" s="37"/>
      <c r="M981" s="40"/>
      <c r="N981" s="207"/>
      <c r="O981" s="208"/>
      <c r="P981" s="72"/>
      <c r="Q981" s="72"/>
      <c r="R981" s="72"/>
      <c r="S981" s="72"/>
      <c r="T981" s="72"/>
      <c r="U981" s="72"/>
      <c r="V981" s="72"/>
      <c r="W981" s="72"/>
      <c r="X981" s="73"/>
      <c r="Y981" s="35"/>
      <c r="Z981" s="35"/>
      <c r="AA981" s="35"/>
      <c r="AB981" s="35"/>
      <c r="AC981" s="35"/>
      <c r="AD981" s="35"/>
      <c r="AE981" s="35"/>
      <c r="AT981" s="18" t="s">
        <v>159</v>
      </c>
      <c r="AU981" s="18" t="s">
        <v>85</v>
      </c>
    </row>
    <row r="982" spans="2:51" s="13" customFormat="1" ht="11.25">
      <c r="B982" s="209"/>
      <c r="C982" s="210"/>
      <c r="D982" s="204" t="s">
        <v>160</v>
      </c>
      <c r="E982" s="211" t="s">
        <v>1</v>
      </c>
      <c r="F982" s="212" t="s">
        <v>781</v>
      </c>
      <c r="G982" s="210"/>
      <c r="H982" s="211" t="s">
        <v>1</v>
      </c>
      <c r="I982" s="213"/>
      <c r="J982" s="213"/>
      <c r="K982" s="210"/>
      <c r="L982" s="210"/>
      <c r="M982" s="214"/>
      <c r="N982" s="215"/>
      <c r="O982" s="216"/>
      <c r="P982" s="216"/>
      <c r="Q982" s="216"/>
      <c r="R982" s="216"/>
      <c r="S982" s="216"/>
      <c r="T982" s="216"/>
      <c r="U982" s="216"/>
      <c r="V982" s="216"/>
      <c r="W982" s="216"/>
      <c r="X982" s="217"/>
      <c r="AT982" s="218" t="s">
        <v>160</v>
      </c>
      <c r="AU982" s="218" t="s">
        <v>85</v>
      </c>
      <c r="AV982" s="13" t="s">
        <v>83</v>
      </c>
      <c r="AW982" s="13" t="s">
        <v>5</v>
      </c>
      <c r="AX982" s="13" t="s">
        <v>75</v>
      </c>
      <c r="AY982" s="218" t="s">
        <v>149</v>
      </c>
    </row>
    <row r="983" spans="2:51" s="13" customFormat="1" ht="11.25">
      <c r="B983" s="209"/>
      <c r="C983" s="210"/>
      <c r="D983" s="204" t="s">
        <v>160</v>
      </c>
      <c r="E983" s="211" t="s">
        <v>1</v>
      </c>
      <c r="F983" s="212" t="s">
        <v>192</v>
      </c>
      <c r="G983" s="210"/>
      <c r="H983" s="211" t="s">
        <v>1</v>
      </c>
      <c r="I983" s="213"/>
      <c r="J983" s="213"/>
      <c r="K983" s="210"/>
      <c r="L983" s="210"/>
      <c r="M983" s="214"/>
      <c r="N983" s="215"/>
      <c r="O983" s="216"/>
      <c r="P983" s="216"/>
      <c r="Q983" s="216"/>
      <c r="R983" s="216"/>
      <c r="S983" s="216"/>
      <c r="T983" s="216"/>
      <c r="U983" s="216"/>
      <c r="V983" s="216"/>
      <c r="W983" s="216"/>
      <c r="X983" s="217"/>
      <c r="AT983" s="218" t="s">
        <v>160</v>
      </c>
      <c r="AU983" s="218" t="s">
        <v>85</v>
      </c>
      <c r="AV983" s="13" t="s">
        <v>83</v>
      </c>
      <c r="AW983" s="13" t="s">
        <v>5</v>
      </c>
      <c r="AX983" s="13" t="s">
        <v>75</v>
      </c>
      <c r="AY983" s="218" t="s">
        <v>149</v>
      </c>
    </row>
    <row r="984" spans="2:51" s="14" customFormat="1" ht="11.25">
      <c r="B984" s="219"/>
      <c r="C984" s="220"/>
      <c r="D984" s="204" t="s">
        <v>160</v>
      </c>
      <c r="E984" s="221" t="s">
        <v>1</v>
      </c>
      <c r="F984" s="222" t="s">
        <v>735</v>
      </c>
      <c r="G984" s="220"/>
      <c r="H984" s="223">
        <v>7.14</v>
      </c>
      <c r="I984" s="224"/>
      <c r="J984" s="224"/>
      <c r="K984" s="220"/>
      <c r="L984" s="220"/>
      <c r="M984" s="225"/>
      <c r="N984" s="226"/>
      <c r="O984" s="227"/>
      <c r="P984" s="227"/>
      <c r="Q984" s="227"/>
      <c r="R984" s="227"/>
      <c r="S984" s="227"/>
      <c r="T984" s="227"/>
      <c r="U984" s="227"/>
      <c r="V984" s="227"/>
      <c r="W984" s="227"/>
      <c r="X984" s="228"/>
      <c r="AT984" s="229" t="s">
        <v>160</v>
      </c>
      <c r="AU984" s="229" t="s">
        <v>85</v>
      </c>
      <c r="AV984" s="14" t="s">
        <v>85</v>
      </c>
      <c r="AW984" s="14" t="s">
        <v>5</v>
      </c>
      <c r="AX984" s="14" t="s">
        <v>75</v>
      </c>
      <c r="AY984" s="229" t="s">
        <v>149</v>
      </c>
    </row>
    <row r="985" spans="2:51" s="13" customFormat="1" ht="11.25">
      <c r="B985" s="209"/>
      <c r="C985" s="210"/>
      <c r="D985" s="204" t="s">
        <v>160</v>
      </c>
      <c r="E985" s="211" t="s">
        <v>1</v>
      </c>
      <c r="F985" s="212" t="s">
        <v>194</v>
      </c>
      <c r="G985" s="210"/>
      <c r="H985" s="211" t="s">
        <v>1</v>
      </c>
      <c r="I985" s="213"/>
      <c r="J985" s="213"/>
      <c r="K985" s="210"/>
      <c r="L985" s="210"/>
      <c r="M985" s="214"/>
      <c r="N985" s="215"/>
      <c r="O985" s="216"/>
      <c r="P985" s="216"/>
      <c r="Q985" s="216"/>
      <c r="R985" s="216"/>
      <c r="S985" s="216"/>
      <c r="T985" s="216"/>
      <c r="U985" s="216"/>
      <c r="V985" s="216"/>
      <c r="W985" s="216"/>
      <c r="X985" s="217"/>
      <c r="AT985" s="218" t="s">
        <v>160</v>
      </c>
      <c r="AU985" s="218" t="s">
        <v>85</v>
      </c>
      <c r="AV985" s="13" t="s">
        <v>83</v>
      </c>
      <c r="AW985" s="13" t="s">
        <v>5</v>
      </c>
      <c r="AX985" s="13" t="s">
        <v>75</v>
      </c>
      <c r="AY985" s="218" t="s">
        <v>149</v>
      </c>
    </row>
    <row r="986" spans="2:51" s="14" customFormat="1" ht="11.25">
      <c r="B986" s="219"/>
      <c r="C986" s="220"/>
      <c r="D986" s="204" t="s">
        <v>160</v>
      </c>
      <c r="E986" s="221" t="s">
        <v>1</v>
      </c>
      <c r="F986" s="222" t="s">
        <v>736</v>
      </c>
      <c r="G986" s="220"/>
      <c r="H986" s="223">
        <v>24.064</v>
      </c>
      <c r="I986" s="224"/>
      <c r="J986" s="224"/>
      <c r="K986" s="220"/>
      <c r="L986" s="220"/>
      <c r="M986" s="225"/>
      <c r="N986" s="226"/>
      <c r="O986" s="227"/>
      <c r="P986" s="227"/>
      <c r="Q986" s="227"/>
      <c r="R986" s="227"/>
      <c r="S986" s="227"/>
      <c r="T986" s="227"/>
      <c r="U986" s="227"/>
      <c r="V986" s="227"/>
      <c r="W986" s="227"/>
      <c r="X986" s="228"/>
      <c r="AT986" s="229" t="s">
        <v>160</v>
      </c>
      <c r="AU986" s="229" t="s">
        <v>85</v>
      </c>
      <c r="AV986" s="14" t="s">
        <v>85</v>
      </c>
      <c r="AW986" s="14" t="s">
        <v>5</v>
      </c>
      <c r="AX986" s="14" t="s">
        <v>75</v>
      </c>
      <c r="AY986" s="229" t="s">
        <v>149</v>
      </c>
    </row>
    <row r="987" spans="2:51" s="13" customFormat="1" ht="11.25">
      <c r="B987" s="209"/>
      <c r="C987" s="210"/>
      <c r="D987" s="204" t="s">
        <v>160</v>
      </c>
      <c r="E987" s="211" t="s">
        <v>1</v>
      </c>
      <c r="F987" s="212" t="s">
        <v>196</v>
      </c>
      <c r="G987" s="210"/>
      <c r="H987" s="211" t="s">
        <v>1</v>
      </c>
      <c r="I987" s="213"/>
      <c r="J987" s="213"/>
      <c r="K987" s="210"/>
      <c r="L987" s="210"/>
      <c r="M987" s="214"/>
      <c r="N987" s="215"/>
      <c r="O987" s="216"/>
      <c r="P987" s="216"/>
      <c r="Q987" s="216"/>
      <c r="R987" s="216"/>
      <c r="S987" s="216"/>
      <c r="T987" s="216"/>
      <c r="U987" s="216"/>
      <c r="V987" s="216"/>
      <c r="W987" s="216"/>
      <c r="X987" s="217"/>
      <c r="AT987" s="218" t="s">
        <v>160</v>
      </c>
      <c r="AU987" s="218" t="s">
        <v>85</v>
      </c>
      <c r="AV987" s="13" t="s">
        <v>83</v>
      </c>
      <c r="AW987" s="13" t="s">
        <v>5</v>
      </c>
      <c r="AX987" s="13" t="s">
        <v>75</v>
      </c>
      <c r="AY987" s="218" t="s">
        <v>149</v>
      </c>
    </row>
    <row r="988" spans="2:51" s="14" customFormat="1" ht="11.25">
      <c r="B988" s="219"/>
      <c r="C988" s="220"/>
      <c r="D988" s="204" t="s">
        <v>160</v>
      </c>
      <c r="E988" s="221" t="s">
        <v>1</v>
      </c>
      <c r="F988" s="222" t="s">
        <v>737</v>
      </c>
      <c r="G988" s="220"/>
      <c r="H988" s="223">
        <v>21.564</v>
      </c>
      <c r="I988" s="224"/>
      <c r="J988" s="224"/>
      <c r="K988" s="220"/>
      <c r="L988" s="220"/>
      <c r="M988" s="225"/>
      <c r="N988" s="226"/>
      <c r="O988" s="227"/>
      <c r="P988" s="227"/>
      <c r="Q988" s="227"/>
      <c r="R988" s="227"/>
      <c r="S988" s="227"/>
      <c r="T988" s="227"/>
      <c r="U988" s="227"/>
      <c r="V988" s="227"/>
      <c r="W988" s="227"/>
      <c r="X988" s="228"/>
      <c r="AT988" s="229" t="s">
        <v>160</v>
      </c>
      <c r="AU988" s="229" t="s">
        <v>85</v>
      </c>
      <c r="AV988" s="14" t="s">
        <v>85</v>
      </c>
      <c r="AW988" s="14" t="s">
        <v>5</v>
      </c>
      <c r="AX988" s="14" t="s">
        <v>75</v>
      </c>
      <c r="AY988" s="229" t="s">
        <v>149</v>
      </c>
    </row>
    <row r="989" spans="2:51" s="13" customFormat="1" ht="11.25">
      <c r="B989" s="209"/>
      <c r="C989" s="210"/>
      <c r="D989" s="204" t="s">
        <v>160</v>
      </c>
      <c r="E989" s="211" t="s">
        <v>1</v>
      </c>
      <c r="F989" s="212" t="s">
        <v>198</v>
      </c>
      <c r="G989" s="210"/>
      <c r="H989" s="211" t="s">
        <v>1</v>
      </c>
      <c r="I989" s="213"/>
      <c r="J989" s="213"/>
      <c r="K989" s="210"/>
      <c r="L989" s="210"/>
      <c r="M989" s="214"/>
      <c r="N989" s="215"/>
      <c r="O989" s="216"/>
      <c r="P989" s="216"/>
      <c r="Q989" s="216"/>
      <c r="R989" s="216"/>
      <c r="S989" s="216"/>
      <c r="T989" s="216"/>
      <c r="U989" s="216"/>
      <c r="V989" s="216"/>
      <c r="W989" s="216"/>
      <c r="X989" s="217"/>
      <c r="AT989" s="218" t="s">
        <v>160</v>
      </c>
      <c r="AU989" s="218" t="s">
        <v>85</v>
      </c>
      <c r="AV989" s="13" t="s">
        <v>83</v>
      </c>
      <c r="AW989" s="13" t="s">
        <v>5</v>
      </c>
      <c r="AX989" s="13" t="s">
        <v>75</v>
      </c>
      <c r="AY989" s="218" t="s">
        <v>149</v>
      </c>
    </row>
    <row r="990" spans="2:51" s="14" customFormat="1" ht="11.25">
      <c r="B990" s="219"/>
      <c r="C990" s="220"/>
      <c r="D990" s="204" t="s">
        <v>160</v>
      </c>
      <c r="E990" s="221" t="s">
        <v>1</v>
      </c>
      <c r="F990" s="222" t="s">
        <v>738</v>
      </c>
      <c r="G990" s="220"/>
      <c r="H990" s="223">
        <v>19.107</v>
      </c>
      <c r="I990" s="224"/>
      <c r="J990" s="224"/>
      <c r="K990" s="220"/>
      <c r="L990" s="220"/>
      <c r="M990" s="225"/>
      <c r="N990" s="226"/>
      <c r="O990" s="227"/>
      <c r="P990" s="227"/>
      <c r="Q990" s="227"/>
      <c r="R990" s="227"/>
      <c r="S990" s="227"/>
      <c r="T990" s="227"/>
      <c r="U990" s="227"/>
      <c r="V990" s="227"/>
      <c r="W990" s="227"/>
      <c r="X990" s="228"/>
      <c r="AT990" s="229" t="s">
        <v>160</v>
      </c>
      <c r="AU990" s="229" t="s">
        <v>85</v>
      </c>
      <c r="AV990" s="14" t="s">
        <v>85</v>
      </c>
      <c r="AW990" s="14" t="s">
        <v>5</v>
      </c>
      <c r="AX990" s="14" t="s">
        <v>75</v>
      </c>
      <c r="AY990" s="229" t="s">
        <v>149</v>
      </c>
    </row>
    <row r="991" spans="2:51" s="13" customFormat="1" ht="11.25">
      <c r="B991" s="209"/>
      <c r="C991" s="210"/>
      <c r="D991" s="204" t="s">
        <v>160</v>
      </c>
      <c r="E991" s="211" t="s">
        <v>1</v>
      </c>
      <c r="F991" s="212" t="s">
        <v>200</v>
      </c>
      <c r="G991" s="210"/>
      <c r="H991" s="211" t="s">
        <v>1</v>
      </c>
      <c r="I991" s="213"/>
      <c r="J991" s="213"/>
      <c r="K991" s="210"/>
      <c r="L991" s="210"/>
      <c r="M991" s="214"/>
      <c r="N991" s="215"/>
      <c r="O991" s="216"/>
      <c r="P991" s="216"/>
      <c r="Q991" s="216"/>
      <c r="R991" s="216"/>
      <c r="S991" s="216"/>
      <c r="T991" s="216"/>
      <c r="U991" s="216"/>
      <c r="V991" s="216"/>
      <c r="W991" s="216"/>
      <c r="X991" s="217"/>
      <c r="AT991" s="218" t="s">
        <v>160</v>
      </c>
      <c r="AU991" s="218" t="s">
        <v>85</v>
      </c>
      <c r="AV991" s="13" t="s">
        <v>83</v>
      </c>
      <c r="AW991" s="13" t="s">
        <v>5</v>
      </c>
      <c r="AX991" s="13" t="s">
        <v>75</v>
      </c>
      <c r="AY991" s="218" t="s">
        <v>149</v>
      </c>
    </row>
    <row r="992" spans="2:51" s="14" customFormat="1" ht="11.25">
      <c r="B992" s="219"/>
      <c r="C992" s="220"/>
      <c r="D992" s="204" t="s">
        <v>160</v>
      </c>
      <c r="E992" s="221" t="s">
        <v>1</v>
      </c>
      <c r="F992" s="222" t="s">
        <v>739</v>
      </c>
      <c r="G992" s="220"/>
      <c r="H992" s="223">
        <v>34.78</v>
      </c>
      <c r="I992" s="224"/>
      <c r="J992" s="224"/>
      <c r="K992" s="220"/>
      <c r="L992" s="220"/>
      <c r="M992" s="225"/>
      <c r="N992" s="226"/>
      <c r="O992" s="227"/>
      <c r="P992" s="227"/>
      <c r="Q992" s="227"/>
      <c r="R992" s="227"/>
      <c r="S992" s="227"/>
      <c r="T992" s="227"/>
      <c r="U992" s="227"/>
      <c r="V992" s="227"/>
      <c r="W992" s="227"/>
      <c r="X992" s="228"/>
      <c r="AT992" s="229" t="s">
        <v>160</v>
      </c>
      <c r="AU992" s="229" t="s">
        <v>85</v>
      </c>
      <c r="AV992" s="14" t="s">
        <v>85</v>
      </c>
      <c r="AW992" s="14" t="s">
        <v>5</v>
      </c>
      <c r="AX992" s="14" t="s">
        <v>75</v>
      </c>
      <c r="AY992" s="229" t="s">
        <v>149</v>
      </c>
    </row>
    <row r="993" spans="2:51" s="13" customFormat="1" ht="11.25">
      <c r="B993" s="209"/>
      <c r="C993" s="210"/>
      <c r="D993" s="204" t="s">
        <v>160</v>
      </c>
      <c r="E993" s="211" t="s">
        <v>1</v>
      </c>
      <c r="F993" s="212" t="s">
        <v>202</v>
      </c>
      <c r="G993" s="210"/>
      <c r="H993" s="211" t="s">
        <v>1</v>
      </c>
      <c r="I993" s="213"/>
      <c r="J993" s="213"/>
      <c r="K993" s="210"/>
      <c r="L993" s="210"/>
      <c r="M993" s="214"/>
      <c r="N993" s="215"/>
      <c r="O993" s="216"/>
      <c r="P993" s="216"/>
      <c r="Q993" s="216"/>
      <c r="R993" s="216"/>
      <c r="S993" s="216"/>
      <c r="T993" s="216"/>
      <c r="U993" s="216"/>
      <c r="V993" s="216"/>
      <c r="W993" s="216"/>
      <c r="X993" s="217"/>
      <c r="AT993" s="218" t="s">
        <v>160</v>
      </c>
      <c r="AU993" s="218" t="s">
        <v>85</v>
      </c>
      <c r="AV993" s="13" t="s">
        <v>83</v>
      </c>
      <c r="AW993" s="13" t="s">
        <v>5</v>
      </c>
      <c r="AX993" s="13" t="s">
        <v>75</v>
      </c>
      <c r="AY993" s="218" t="s">
        <v>149</v>
      </c>
    </row>
    <row r="994" spans="2:51" s="14" customFormat="1" ht="11.25">
      <c r="B994" s="219"/>
      <c r="C994" s="220"/>
      <c r="D994" s="204" t="s">
        <v>160</v>
      </c>
      <c r="E994" s="221" t="s">
        <v>1</v>
      </c>
      <c r="F994" s="222" t="s">
        <v>740</v>
      </c>
      <c r="G994" s="220"/>
      <c r="H994" s="223">
        <v>16.643</v>
      </c>
      <c r="I994" s="224"/>
      <c r="J994" s="224"/>
      <c r="K994" s="220"/>
      <c r="L994" s="220"/>
      <c r="M994" s="225"/>
      <c r="N994" s="226"/>
      <c r="O994" s="227"/>
      <c r="P994" s="227"/>
      <c r="Q994" s="227"/>
      <c r="R994" s="227"/>
      <c r="S994" s="227"/>
      <c r="T994" s="227"/>
      <c r="U994" s="227"/>
      <c r="V994" s="227"/>
      <c r="W994" s="227"/>
      <c r="X994" s="228"/>
      <c r="AT994" s="229" t="s">
        <v>160</v>
      </c>
      <c r="AU994" s="229" t="s">
        <v>85</v>
      </c>
      <c r="AV994" s="14" t="s">
        <v>85</v>
      </c>
      <c r="AW994" s="14" t="s">
        <v>5</v>
      </c>
      <c r="AX994" s="14" t="s">
        <v>75</v>
      </c>
      <c r="AY994" s="229" t="s">
        <v>149</v>
      </c>
    </row>
    <row r="995" spans="2:51" s="13" customFormat="1" ht="11.25">
      <c r="B995" s="209"/>
      <c r="C995" s="210"/>
      <c r="D995" s="204" t="s">
        <v>160</v>
      </c>
      <c r="E995" s="211" t="s">
        <v>1</v>
      </c>
      <c r="F995" s="212" t="s">
        <v>204</v>
      </c>
      <c r="G995" s="210"/>
      <c r="H995" s="211" t="s">
        <v>1</v>
      </c>
      <c r="I995" s="213"/>
      <c r="J995" s="213"/>
      <c r="K995" s="210"/>
      <c r="L995" s="210"/>
      <c r="M995" s="214"/>
      <c r="N995" s="215"/>
      <c r="O995" s="216"/>
      <c r="P995" s="216"/>
      <c r="Q995" s="216"/>
      <c r="R995" s="216"/>
      <c r="S995" s="216"/>
      <c r="T995" s="216"/>
      <c r="U995" s="216"/>
      <c r="V995" s="216"/>
      <c r="W995" s="216"/>
      <c r="X995" s="217"/>
      <c r="AT995" s="218" t="s">
        <v>160</v>
      </c>
      <c r="AU995" s="218" t="s">
        <v>85</v>
      </c>
      <c r="AV995" s="13" t="s">
        <v>83</v>
      </c>
      <c r="AW995" s="13" t="s">
        <v>5</v>
      </c>
      <c r="AX995" s="13" t="s">
        <v>75</v>
      </c>
      <c r="AY995" s="218" t="s">
        <v>149</v>
      </c>
    </row>
    <row r="996" spans="2:51" s="14" customFormat="1" ht="11.25">
      <c r="B996" s="219"/>
      <c r="C996" s="220"/>
      <c r="D996" s="204" t="s">
        <v>160</v>
      </c>
      <c r="E996" s="221" t="s">
        <v>1</v>
      </c>
      <c r="F996" s="222" t="s">
        <v>741</v>
      </c>
      <c r="G996" s="220"/>
      <c r="H996" s="223">
        <v>36.229</v>
      </c>
      <c r="I996" s="224"/>
      <c r="J996" s="224"/>
      <c r="K996" s="220"/>
      <c r="L996" s="220"/>
      <c r="M996" s="225"/>
      <c r="N996" s="226"/>
      <c r="O996" s="227"/>
      <c r="P996" s="227"/>
      <c r="Q996" s="227"/>
      <c r="R996" s="227"/>
      <c r="S996" s="227"/>
      <c r="T996" s="227"/>
      <c r="U996" s="227"/>
      <c r="V996" s="227"/>
      <c r="W996" s="227"/>
      <c r="X996" s="228"/>
      <c r="AT996" s="229" t="s">
        <v>160</v>
      </c>
      <c r="AU996" s="229" t="s">
        <v>85</v>
      </c>
      <c r="AV996" s="14" t="s">
        <v>85</v>
      </c>
      <c r="AW996" s="14" t="s">
        <v>5</v>
      </c>
      <c r="AX996" s="14" t="s">
        <v>75</v>
      </c>
      <c r="AY996" s="229" t="s">
        <v>149</v>
      </c>
    </row>
    <row r="997" spans="2:51" s="13" customFormat="1" ht="11.25">
      <c r="B997" s="209"/>
      <c r="C997" s="210"/>
      <c r="D997" s="204" t="s">
        <v>160</v>
      </c>
      <c r="E997" s="211" t="s">
        <v>1</v>
      </c>
      <c r="F997" s="212" t="s">
        <v>214</v>
      </c>
      <c r="G997" s="210"/>
      <c r="H997" s="211" t="s">
        <v>1</v>
      </c>
      <c r="I997" s="213"/>
      <c r="J997" s="213"/>
      <c r="K997" s="210"/>
      <c r="L997" s="210"/>
      <c r="M997" s="214"/>
      <c r="N997" s="215"/>
      <c r="O997" s="216"/>
      <c r="P997" s="216"/>
      <c r="Q997" s="216"/>
      <c r="R997" s="216"/>
      <c r="S997" s="216"/>
      <c r="T997" s="216"/>
      <c r="U997" s="216"/>
      <c r="V997" s="216"/>
      <c r="W997" s="216"/>
      <c r="X997" s="217"/>
      <c r="AT997" s="218" t="s">
        <v>160</v>
      </c>
      <c r="AU997" s="218" t="s">
        <v>85</v>
      </c>
      <c r="AV997" s="13" t="s">
        <v>83</v>
      </c>
      <c r="AW997" s="13" t="s">
        <v>5</v>
      </c>
      <c r="AX997" s="13" t="s">
        <v>75</v>
      </c>
      <c r="AY997" s="218" t="s">
        <v>149</v>
      </c>
    </row>
    <row r="998" spans="2:51" s="14" customFormat="1" ht="11.25">
      <c r="B998" s="219"/>
      <c r="C998" s="220"/>
      <c r="D998" s="204" t="s">
        <v>160</v>
      </c>
      <c r="E998" s="221" t="s">
        <v>1</v>
      </c>
      <c r="F998" s="222" t="s">
        <v>744</v>
      </c>
      <c r="G998" s="220"/>
      <c r="H998" s="223">
        <v>34.223</v>
      </c>
      <c r="I998" s="224"/>
      <c r="J998" s="224"/>
      <c r="K998" s="220"/>
      <c r="L998" s="220"/>
      <c r="M998" s="225"/>
      <c r="N998" s="226"/>
      <c r="O998" s="227"/>
      <c r="P998" s="227"/>
      <c r="Q998" s="227"/>
      <c r="R998" s="227"/>
      <c r="S998" s="227"/>
      <c r="T998" s="227"/>
      <c r="U998" s="227"/>
      <c r="V998" s="227"/>
      <c r="W998" s="227"/>
      <c r="X998" s="228"/>
      <c r="AT998" s="229" t="s">
        <v>160</v>
      </c>
      <c r="AU998" s="229" t="s">
        <v>85</v>
      </c>
      <c r="AV998" s="14" t="s">
        <v>85</v>
      </c>
      <c r="AW998" s="14" t="s">
        <v>5</v>
      </c>
      <c r="AX998" s="14" t="s">
        <v>75</v>
      </c>
      <c r="AY998" s="229" t="s">
        <v>149</v>
      </c>
    </row>
    <row r="999" spans="2:51" s="13" customFormat="1" ht="11.25">
      <c r="B999" s="209"/>
      <c r="C999" s="210"/>
      <c r="D999" s="204" t="s">
        <v>160</v>
      </c>
      <c r="E999" s="211" t="s">
        <v>1</v>
      </c>
      <c r="F999" s="212" t="s">
        <v>216</v>
      </c>
      <c r="G999" s="210"/>
      <c r="H999" s="211" t="s">
        <v>1</v>
      </c>
      <c r="I999" s="213"/>
      <c r="J999" s="213"/>
      <c r="K999" s="210"/>
      <c r="L999" s="210"/>
      <c r="M999" s="214"/>
      <c r="N999" s="215"/>
      <c r="O999" s="216"/>
      <c r="P999" s="216"/>
      <c r="Q999" s="216"/>
      <c r="R999" s="216"/>
      <c r="S999" s="216"/>
      <c r="T999" s="216"/>
      <c r="U999" s="216"/>
      <c r="V999" s="216"/>
      <c r="W999" s="216"/>
      <c r="X999" s="217"/>
      <c r="AT999" s="218" t="s">
        <v>160</v>
      </c>
      <c r="AU999" s="218" t="s">
        <v>85</v>
      </c>
      <c r="AV999" s="13" t="s">
        <v>83</v>
      </c>
      <c r="AW999" s="13" t="s">
        <v>5</v>
      </c>
      <c r="AX999" s="13" t="s">
        <v>75</v>
      </c>
      <c r="AY999" s="218" t="s">
        <v>149</v>
      </c>
    </row>
    <row r="1000" spans="2:51" s="14" customFormat="1" ht="11.25">
      <c r="B1000" s="219"/>
      <c r="C1000" s="220"/>
      <c r="D1000" s="204" t="s">
        <v>160</v>
      </c>
      <c r="E1000" s="221" t="s">
        <v>1</v>
      </c>
      <c r="F1000" s="222" t="s">
        <v>745</v>
      </c>
      <c r="G1000" s="220"/>
      <c r="H1000" s="223">
        <v>18.456</v>
      </c>
      <c r="I1000" s="224"/>
      <c r="J1000" s="224"/>
      <c r="K1000" s="220"/>
      <c r="L1000" s="220"/>
      <c r="M1000" s="225"/>
      <c r="N1000" s="226"/>
      <c r="O1000" s="227"/>
      <c r="P1000" s="227"/>
      <c r="Q1000" s="227"/>
      <c r="R1000" s="227"/>
      <c r="S1000" s="227"/>
      <c r="T1000" s="227"/>
      <c r="U1000" s="227"/>
      <c r="V1000" s="227"/>
      <c r="W1000" s="227"/>
      <c r="X1000" s="228"/>
      <c r="AT1000" s="229" t="s">
        <v>160</v>
      </c>
      <c r="AU1000" s="229" t="s">
        <v>85</v>
      </c>
      <c r="AV1000" s="14" t="s">
        <v>85</v>
      </c>
      <c r="AW1000" s="14" t="s">
        <v>5</v>
      </c>
      <c r="AX1000" s="14" t="s">
        <v>75</v>
      </c>
      <c r="AY1000" s="229" t="s">
        <v>149</v>
      </c>
    </row>
    <row r="1001" spans="2:51" s="13" customFormat="1" ht="11.25">
      <c r="B1001" s="209"/>
      <c r="C1001" s="210"/>
      <c r="D1001" s="204" t="s">
        <v>160</v>
      </c>
      <c r="E1001" s="211" t="s">
        <v>1</v>
      </c>
      <c r="F1001" s="212" t="s">
        <v>218</v>
      </c>
      <c r="G1001" s="210"/>
      <c r="H1001" s="211" t="s">
        <v>1</v>
      </c>
      <c r="I1001" s="213"/>
      <c r="J1001" s="213"/>
      <c r="K1001" s="210"/>
      <c r="L1001" s="210"/>
      <c r="M1001" s="214"/>
      <c r="N1001" s="215"/>
      <c r="O1001" s="216"/>
      <c r="P1001" s="216"/>
      <c r="Q1001" s="216"/>
      <c r="R1001" s="216"/>
      <c r="S1001" s="216"/>
      <c r="T1001" s="216"/>
      <c r="U1001" s="216"/>
      <c r="V1001" s="216"/>
      <c r="W1001" s="216"/>
      <c r="X1001" s="217"/>
      <c r="AT1001" s="218" t="s">
        <v>160</v>
      </c>
      <c r="AU1001" s="218" t="s">
        <v>85</v>
      </c>
      <c r="AV1001" s="13" t="s">
        <v>83</v>
      </c>
      <c r="AW1001" s="13" t="s">
        <v>5</v>
      </c>
      <c r="AX1001" s="13" t="s">
        <v>75</v>
      </c>
      <c r="AY1001" s="218" t="s">
        <v>149</v>
      </c>
    </row>
    <row r="1002" spans="2:51" s="14" customFormat="1" ht="11.25">
      <c r="B1002" s="219"/>
      <c r="C1002" s="220"/>
      <c r="D1002" s="204" t="s">
        <v>160</v>
      </c>
      <c r="E1002" s="221" t="s">
        <v>1</v>
      </c>
      <c r="F1002" s="222" t="s">
        <v>746</v>
      </c>
      <c r="G1002" s="220"/>
      <c r="H1002" s="223">
        <v>10.304</v>
      </c>
      <c r="I1002" s="224"/>
      <c r="J1002" s="224"/>
      <c r="K1002" s="220"/>
      <c r="L1002" s="220"/>
      <c r="M1002" s="225"/>
      <c r="N1002" s="226"/>
      <c r="O1002" s="227"/>
      <c r="P1002" s="227"/>
      <c r="Q1002" s="227"/>
      <c r="R1002" s="227"/>
      <c r="S1002" s="227"/>
      <c r="T1002" s="227"/>
      <c r="U1002" s="227"/>
      <c r="V1002" s="227"/>
      <c r="W1002" s="227"/>
      <c r="X1002" s="228"/>
      <c r="AT1002" s="229" t="s">
        <v>160</v>
      </c>
      <c r="AU1002" s="229" t="s">
        <v>85</v>
      </c>
      <c r="AV1002" s="14" t="s">
        <v>85</v>
      </c>
      <c r="AW1002" s="14" t="s">
        <v>5</v>
      </c>
      <c r="AX1002" s="14" t="s">
        <v>75</v>
      </c>
      <c r="AY1002" s="229" t="s">
        <v>149</v>
      </c>
    </row>
    <row r="1003" spans="2:51" s="13" customFormat="1" ht="11.25">
      <c r="B1003" s="209"/>
      <c r="C1003" s="210"/>
      <c r="D1003" s="204" t="s">
        <v>160</v>
      </c>
      <c r="E1003" s="211" t="s">
        <v>1</v>
      </c>
      <c r="F1003" s="212" t="s">
        <v>220</v>
      </c>
      <c r="G1003" s="210"/>
      <c r="H1003" s="211" t="s">
        <v>1</v>
      </c>
      <c r="I1003" s="213"/>
      <c r="J1003" s="213"/>
      <c r="K1003" s="210"/>
      <c r="L1003" s="210"/>
      <c r="M1003" s="214"/>
      <c r="N1003" s="215"/>
      <c r="O1003" s="216"/>
      <c r="P1003" s="216"/>
      <c r="Q1003" s="216"/>
      <c r="R1003" s="216"/>
      <c r="S1003" s="216"/>
      <c r="T1003" s="216"/>
      <c r="U1003" s="216"/>
      <c r="V1003" s="216"/>
      <c r="W1003" s="216"/>
      <c r="X1003" s="217"/>
      <c r="AT1003" s="218" t="s">
        <v>160</v>
      </c>
      <c r="AU1003" s="218" t="s">
        <v>85</v>
      </c>
      <c r="AV1003" s="13" t="s">
        <v>83</v>
      </c>
      <c r="AW1003" s="13" t="s">
        <v>5</v>
      </c>
      <c r="AX1003" s="13" t="s">
        <v>75</v>
      </c>
      <c r="AY1003" s="218" t="s">
        <v>149</v>
      </c>
    </row>
    <row r="1004" spans="2:51" s="14" customFormat="1" ht="11.25">
      <c r="B1004" s="219"/>
      <c r="C1004" s="220"/>
      <c r="D1004" s="204" t="s">
        <v>160</v>
      </c>
      <c r="E1004" s="221" t="s">
        <v>1</v>
      </c>
      <c r="F1004" s="222" t="s">
        <v>747</v>
      </c>
      <c r="G1004" s="220"/>
      <c r="H1004" s="223">
        <v>38.43</v>
      </c>
      <c r="I1004" s="224"/>
      <c r="J1004" s="224"/>
      <c r="K1004" s="220"/>
      <c r="L1004" s="220"/>
      <c r="M1004" s="225"/>
      <c r="N1004" s="226"/>
      <c r="O1004" s="227"/>
      <c r="P1004" s="227"/>
      <c r="Q1004" s="227"/>
      <c r="R1004" s="227"/>
      <c r="S1004" s="227"/>
      <c r="T1004" s="227"/>
      <c r="U1004" s="227"/>
      <c r="V1004" s="227"/>
      <c r="W1004" s="227"/>
      <c r="X1004" s="228"/>
      <c r="AT1004" s="229" t="s">
        <v>160</v>
      </c>
      <c r="AU1004" s="229" t="s">
        <v>85</v>
      </c>
      <c r="AV1004" s="14" t="s">
        <v>85</v>
      </c>
      <c r="AW1004" s="14" t="s">
        <v>5</v>
      </c>
      <c r="AX1004" s="14" t="s">
        <v>75</v>
      </c>
      <c r="AY1004" s="229" t="s">
        <v>149</v>
      </c>
    </row>
    <row r="1005" spans="2:51" s="13" customFormat="1" ht="11.25">
      <c r="B1005" s="209"/>
      <c r="C1005" s="210"/>
      <c r="D1005" s="204" t="s">
        <v>160</v>
      </c>
      <c r="E1005" s="211" t="s">
        <v>1</v>
      </c>
      <c r="F1005" s="212" t="s">
        <v>221</v>
      </c>
      <c r="G1005" s="210"/>
      <c r="H1005" s="211" t="s">
        <v>1</v>
      </c>
      <c r="I1005" s="213"/>
      <c r="J1005" s="213"/>
      <c r="K1005" s="210"/>
      <c r="L1005" s="210"/>
      <c r="M1005" s="214"/>
      <c r="N1005" s="215"/>
      <c r="O1005" s="216"/>
      <c r="P1005" s="216"/>
      <c r="Q1005" s="216"/>
      <c r="R1005" s="216"/>
      <c r="S1005" s="216"/>
      <c r="T1005" s="216"/>
      <c r="U1005" s="216"/>
      <c r="V1005" s="216"/>
      <c r="W1005" s="216"/>
      <c r="X1005" s="217"/>
      <c r="AT1005" s="218" t="s">
        <v>160</v>
      </c>
      <c r="AU1005" s="218" t="s">
        <v>85</v>
      </c>
      <c r="AV1005" s="13" t="s">
        <v>83</v>
      </c>
      <c r="AW1005" s="13" t="s">
        <v>5</v>
      </c>
      <c r="AX1005" s="13" t="s">
        <v>75</v>
      </c>
      <c r="AY1005" s="218" t="s">
        <v>149</v>
      </c>
    </row>
    <row r="1006" spans="2:51" s="14" customFormat="1" ht="11.25">
      <c r="B1006" s="219"/>
      <c r="C1006" s="220"/>
      <c r="D1006" s="204" t="s">
        <v>160</v>
      </c>
      <c r="E1006" s="221" t="s">
        <v>1</v>
      </c>
      <c r="F1006" s="222" t="s">
        <v>748</v>
      </c>
      <c r="G1006" s="220"/>
      <c r="H1006" s="223">
        <v>18.897</v>
      </c>
      <c r="I1006" s="224"/>
      <c r="J1006" s="224"/>
      <c r="K1006" s="220"/>
      <c r="L1006" s="220"/>
      <c r="M1006" s="225"/>
      <c r="N1006" s="226"/>
      <c r="O1006" s="227"/>
      <c r="P1006" s="227"/>
      <c r="Q1006" s="227"/>
      <c r="R1006" s="227"/>
      <c r="S1006" s="227"/>
      <c r="T1006" s="227"/>
      <c r="U1006" s="227"/>
      <c r="V1006" s="227"/>
      <c r="W1006" s="227"/>
      <c r="X1006" s="228"/>
      <c r="AT1006" s="229" t="s">
        <v>160</v>
      </c>
      <c r="AU1006" s="229" t="s">
        <v>85</v>
      </c>
      <c r="AV1006" s="14" t="s">
        <v>85</v>
      </c>
      <c r="AW1006" s="14" t="s">
        <v>5</v>
      </c>
      <c r="AX1006" s="14" t="s">
        <v>75</v>
      </c>
      <c r="AY1006" s="229" t="s">
        <v>149</v>
      </c>
    </row>
    <row r="1007" spans="2:51" s="13" customFormat="1" ht="11.25">
      <c r="B1007" s="209"/>
      <c r="C1007" s="210"/>
      <c r="D1007" s="204" t="s">
        <v>160</v>
      </c>
      <c r="E1007" s="211" t="s">
        <v>1</v>
      </c>
      <c r="F1007" s="212" t="s">
        <v>222</v>
      </c>
      <c r="G1007" s="210"/>
      <c r="H1007" s="211" t="s">
        <v>1</v>
      </c>
      <c r="I1007" s="213"/>
      <c r="J1007" s="213"/>
      <c r="K1007" s="210"/>
      <c r="L1007" s="210"/>
      <c r="M1007" s="214"/>
      <c r="N1007" s="215"/>
      <c r="O1007" s="216"/>
      <c r="P1007" s="216"/>
      <c r="Q1007" s="216"/>
      <c r="R1007" s="216"/>
      <c r="S1007" s="216"/>
      <c r="T1007" s="216"/>
      <c r="U1007" s="216"/>
      <c r="V1007" s="216"/>
      <c r="W1007" s="216"/>
      <c r="X1007" s="217"/>
      <c r="AT1007" s="218" t="s">
        <v>160</v>
      </c>
      <c r="AU1007" s="218" t="s">
        <v>85</v>
      </c>
      <c r="AV1007" s="13" t="s">
        <v>83</v>
      </c>
      <c r="AW1007" s="13" t="s">
        <v>5</v>
      </c>
      <c r="AX1007" s="13" t="s">
        <v>75</v>
      </c>
      <c r="AY1007" s="218" t="s">
        <v>149</v>
      </c>
    </row>
    <row r="1008" spans="2:51" s="14" customFormat="1" ht="11.25">
      <c r="B1008" s="219"/>
      <c r="C1008" s="220"/>
      <c r="D1008" s="204" t="s">
        <v>160</v>
      </c>
      <c r="E1008" s="221" t="s">
        <v>1</v>
      </c>
      <c r="F1008" s="222" t="s">
        <v>744</v>
      </c>
      <c r="G1008" s="220"/>
      <c r="H1008" s="223">
        <v>34.223</v>
      </c>
      <c r="I1008" s="224"/>
      <c r="J1008" s="224"/>
      <c r="K1008" s="220"/>
      <c r="L1008" s="220"/>
      <c r="M1008" s="225"/>
      <c r="N1008" s="226"/>
      <c r="O1008" s="227"/>
      <c r="P1008" s="227"/>
      <c r="Q1008" s="227"/>
      <c r="R1008" s="227"/>
      <c r="S1008" s="227"/>
      <c r="T1008" s="227"/>
      <c r="U1008" s="227"/>
      <c r="V1008" s="227"/>
      <c r="W1008" s="227"/>
      <c r="X1008" s="228"/>
      <c r="AT1008" s="229" t="s">
        <v>160</v>
      </c>
      <c r="AU1008" s="229" t="s">
        <v>85</v>
      </c>
      <c r="AV1008" s="14" t="s">
        <v>85</v>
      </c>
      <c r="AW1008" s="14" t="s">
        <v>5</v>
      </c>
      <c r="AX1008" s="14" t="s">
        <v>75</v>
      </c>
      <c r="AY1008" s="229" t="s">
        <v>149</v>
      </c>
    </row>
    <row r="1009" spans="2:51" s="13" customFormat="1" ht="11.25">
      <c r="B1009" s="209"/>
      <c r="C1009" s="210"/>
      <c r="D1009" s="204" t="s">
        <v>160</v>
      </c>
      <c r="E1009" s="211" t="s">
        <v>1</v>
      </c>
      <c r="F1009" s="212" t="s">
        <v>223</v>
      </c>
      <c r="G1009" s="210"/>
      <c r="H1009" s="211" t="s">
        <v>1</v>
      </c>
      <c r="I1009" s="213"/>
      <c r="J1009" s="213"/>
      <c r="K1009" s="210"/>
      <c r="L1009" s="210"/>
      <c r="M1009" s="214"/>
      <c r="N1009" s="215"/>
      <c r="O1009" s="216"/>
      <c r="P1009" s="216"/>
      <c r="Q1009" s="216"/>
      <c r="R1009" s="216"/>
      <c r="S1009" s="216"/>
      <c r="T1009" s="216"/>
      <c r="U1009" s="216"/>
      <c r="V1009" s="216"/>
      <c r="W1009" s="216"/>
      <c r="X1009" s="217"/>
      <c r="AT1009" s="218" t="s">
        <v>160</v>
      </c>
      <c r="AU1009" s="218" t="s">
        <v>85</v>
      </c>
      <c r="AV1009" s="13" t="s">
        <v>83</v>
      </c>
      <c r="AW1009" s="13" t="s">
        <v>5</v>
      </c>
      <c r="AX1009" s="13" t="s">
        <v>75</v>
      </c>
      <c r="AY1009" s="218" t="s">
        <v>149</v>
      </c>
    </row>
    <row r="1010" spans="2:51" s="14" customFormat="1" ht="11.25">
      <c r="B1010" s="219"/>
      <c r="C1010" s="220"/>
      <c r="D1010" s="204" t="s">
        <v>160</v>
      </c>
      <c r="E1010" s="221" t="s">
        <v>1</v>
      </c>
      <c r="F1010" s="222" t="s">
        <v>745</v>
      </c>
      <c r="G1010" s="220"/>
      <c r="H1010" s="223">
        <v>18.456</v>
      </c>
      <c r="I1010" s="224"/>
      <c r="J1010" s="224"/>
      <c r="K1010" s="220"/>
      <c r="L1010" s="220"/>
      <c r="M1010" s="225"/>
      <c r="N1010" s="226"/>
      <c r="O1010" s="227"/>
      <c r="P1010" s="227"/>
      <c r="Q1010" s="227"/>
      <c r="R1010" s="227"/>
      <c r="S1010" s="227"/>
      <c r="T1010" s="227"/>
      <c r="U1010" s="227"/>
      <c r="V1010" s="227"/>
      <c r="W1010" s="227"/>
      <c r="X1010" s="228"/>
      <c r="AT1010" s="229" t="s">
        <v>160</v>
      </c>
      <c r="AU1010" s="229" t="s">
        <v>85</v>
      </c>
      <c r="AV1010" s="14" t="s">
        <v>85</v>
      </c>
      <c r="AW1010" s="14" t="s">
        <v>5</v>
      </c>
      <c r="AX1010" s="14" t="s">
        <v>75</v>
      </c>
      <c r="AY1010" s="229" t="s">
        <v>149</v>
      </c>
    </row>
    <row r="1011" spans="2:51" s="13" customFormat="1" ht="11.25">
      <c r="B1011" s="209"/>
      <c r="C1011" s="210"/>
      <c r="D1011" s="204" t="s">
        <v>160</v>
      </c>
      <c r="E1011" s="211" t="s">
        <v>1</v>
      </c>
      <c r="F1011" s="212" t="s">
        <v>224</v>
      </c>
      <c r="G1011" s="210"/>
      <c r="H1011" s="211" t="s">
        <v>1</v>
      </c>
      <c r="I1011" s="213"/>
      <c r="J1011" s="213"/>
      <c r="K1011" s="210"/>
      <c r="L1011" s="210"/>
      <c r="M1011" s="214"/>
      <c r="N1011" s="215"/>
      <c r="O1011" s="216"/>
      <c r="P1011" s="216"/>
      <c r="Q1011" s="216"/>
      <c r="R1011" s="216"/>
      <c r="S1011" s="216"/>
      <c r="T1011" s="216"/>
      <c r="U1011" s="216"/>
      <c r="V1011" s="216"/>
      <c r="W1011" s="216"/>
      <c r="X1011" s="217"/>
      <c r="AT1011" s="218" t="s">
        <v>160</v>
      </c>
      <c r="AU1011" s="218" t="s">
        <v>85</v>
      </c>
      <c r="AV1011" s="13" t="s">
        <v>83</v>
      </c>
      <c r="AW1011" s="13" t="s">
        <v>5</v>
      </c>
      <c r="AX1011" s="13" t="s">
        <v>75</v>
      </c>
      <c r="AY1011" s="218" t="s">
        <v>149</v>
      </c>
    </row>
    <row r="1012" spans="2:51" s="14" customFormat="1" ht="11.25">
      <c r="B1012" s="219"/>
      <c r="C1012" s="220"/>
      <c r="D1012" s="204" t="s">
        <v>160</v>
      </c>
      <c r="E1012" s="221" t="s">
        <v>1</v>
      </c>
      <c r="F1012" s="222" t="s">
        <v>746</v>
      </c>
      <c r="G1012" s="220"/>
      <c r="H1012" s="223">
        <v>10.304</v>
      </c>
      <c r="I1012" s="224"/>
      <c r="J1012" s="224"/>
      <c r="K1012" s="220"/>
      <c r="L1012" s="220"/>
      <c r="M1012" s="225"/>
      <c r="N1012" s="226"/>
      <c r="O1012" s="227"/>
      <c r="P1012" s="227"/>
      <c r="Q1012" s="227"/>
      <c r="R1012" s="227"/>
      <c r="S1012" s="227"/>
      <c r="T1012" s="227"/>
      <c r="U1012" s="227"/>
      <c r="V1012" s="227"/>
      <c r="W1012" s="227"/>
      <c r="X1012" s="228"/>
      <c r="AT1012" s="229" t="s">
        <v>160</v>
      </c>
      <c r="AU1012" s="229" t="s">
        <v>85</v>
      </c>
      <c r="AV1012" s="14" t="s">
        <v>85</v>
      </c>
      <c r="AW1012" s="14" t="s">
        <v>5</v>
      </c>
      <c r="AX1012" s="14" t="s">
        <v>75</v>
      </c>
      <c r="AY1012" s="229" t="s">
        <v>149</v>
      </c>
    </row>
    <row r="1013" spans="2:51" s="15" customFormat="1" ht="11.25">
      <c r="B1013" s="230"/>
      <c r="C1013" s="231"/>
      <c r="D1013" s="204" t="s">
        <v>160</v>
      </c>
      <c r="E1013" s="232" t="s">
        <v>1</v>
      </c>
      <c r="F1013" s="233" t="s">
        <v>174</v>
      </c>
      <c r="G1013" s="231"/>
      <c r="H1013" s="234">
        <v>342.82</v>
      </c>
      <c r="I1013" s="235"/>
      <c r="J1013" s="235"/>
      <c r="K1013" s="231"/>
      <c r="L1013" s="231"/>
      <c r="M1013" s="236"/>
      <c r="N1013" s="237"/>
      <c r="O1013" s="238"/>
      <c r="P1013" s="238"/>
      <c r="Q1013" s="238"/>
      <c r="R1013" s="238"/>
      <c r="S1013" s="238"/>
      <c r="T1013" s="238"/>
      <c r="U1013" s="238"/>
      <c r="V1013" s="238"/>
      <c r="W1013" s="238"/>
      <c r="X1013" s="239"/>
      <c r="AT1013" s="240" t="s">
        <v>160</v>
      </c>
      <c r="AU1013" s="240" t="s">
        <v>85</v>
      </c>
      <c r="AV1013" s="15" t="s">
        <v>157</v>
      </c>
      <c r="AW1013" s="15" t="s">
        <v>5</v>
      </c>
      <c r="AX1013" s="15" t="s">
        <v>83</v>
      </c>
      <c r="AY1013" s="240" t="s">
        <v>149</v>
      </c>
    </row>
    <row r="1014" spans="1:65" s="2" customFormat="1" ht="37.9" customHeight="1">
      <c r="A1014" s="35"/>
      <c r="B1014" s="36"/>
      <c r="C1014" s="190" t="s">
        <v>782</v>
      </c>
      <c r="D1014" s="190" t="s">
        <v>152</v>
      </c>
      <c r="E1014" s="191" t="s">
        <v>783</v>
      </c>
      <c r="F1014" s="192" t="s">
        <v>784</v>
      </c>
      <c r="G1014" s="193" t="s">
        <v>155</v>
      </c>
      <c r="H1014" s="194">
        <v>449.843</v>
      </c>
      <c r="I1014" s="195"/>
      <c r="J1014" s="195"/>
      <c r="K1014" s="196">
        <f>ROUND(P1014*H1014,2)</f>
        <v>0</v>
      </c>
      <c r="L1014" s="192" t="s">
        <v>156</v>
      </c>
      <c r="M1014" s="40"/>
      <c r="N1014" s="197" t="s">
        <v>1</v>
      </c>
      <c r="O1014" s="198" t="s">
        <v>38</v>
      </c>
      <c r="P1014" s="199">
        <f>I1014+J1014</f>
        <v>0</v>
      </c>
      <c r="Q1014" s="199">
        <f>ROUND(I1014*H1014,2)</f>
        <v>0</v>
      </c>
      <c r="R1014" s="199">
        <f>ROUND(J1014*H1014,2)</f>
        <v>0</v>
      </c>
      <c r="S1014" s="72"/>
      <c r="T1014" s="200">
        <f>S1014*H1014</f>
        <v>0</v>
      </c>
      <c r="U1014" s="200">
        <v>0</v>
      </c>
      <c r="V1014" s="200">
        <f>U1014*H1014</f>
        <v>0</v>
      </c>
      <c r="W1014" s="200">
        <v>0</v>
      </c>
      <c r="X1014" s="201">
        <f>W1014*H1014</f>
        <v>0</v>
      </c>
      <c r="Y1014" s="35"/>
      <c r="Z1014" s="35"/>
      <c r="AA1014" s="35"/>
      <c r="AB1014" s="35"/>
      <c r="AC1014" s="35"/>
      <c r="AD1014" s="35"/>
      <c r="AE1014" s="35"/>
      <c r="AR1014" s="202" t="s">
        <v>329</v>
      </c>
      <c r="AT1014" s="202" t="s">
        <v>152</v>
      </c>
      <c r="AU1014" s="202" t="s">
        <v>85</v>
      </c>
      <c r="AY1014" s="18" t="s">
        <v>149</v>
      </c>
      <c r="BE1014" s="203">
        <f>IF(O1014="základní",K1014,0)</f>
        <v>0</v>
      </c>
      <c r="BF1014" s="203">
        <f>IF(O1014="snížená",K1014,0)</f>
        <v>0</v>
      </c>
      <c r="BG1014" s="203">
        <f>IF(O1014="zákl. přenesená",K1014,0)</f>
        <v>0</v>
      </c>
      <c r="BH1014" s="203">
        <f>IF(O1014="sníž. přenesená",K1014,0)</f>
        <v>0</v>
      </c>
      <c r="BI1014" s="203">
        <f>IF(O1014="nulová",K1014,0)</f>
        <v>0</v>
      </c>
      <c r="BJ1014" s="18" t="s">
        <v>83</v>
      </c>
      <c r="BK1014" s="203">
        <f>ROUND(P1014*H1014,2)</f>
        <v>0</v>
      </c>
      <c r="BL1014" s="18" t="s">
        <v>329</v>
      </c>
      <c r="BM1014" s="202" t="s">
        <v>785</v>
      </c>
    </row>
    <row r="1015" spans="1:47" s="2" customFormat="1" ht="19.5">
      <c r="A1015" s="35"/>
      <c r="B1015" s="36"/>
      <c r="C1015" s="37"/>
      <c r="D1015" s="204" t="s">
        <v>159</v>
      </c>
      <c r="E1015" s="37"/>
      <c r="F1015" s="205" t="s">
        <v>784</v>
      </c>
      <c r="G1015" s="37"/>
      <c r="H1015" s="37"/>
      <c r="I1015" s="206"/>
      <c r="J1015" s="206"/>
      <c r="K1015" s="37"/>
      <c r="L1015" s="37"/>
      <c r="M1015" s="40"/>
      <c r="N1015" s="207"/>
      <c r="O1015" s="208"/>
      <c r="P1015" s="72"/>
      <c r="Q1015" s="72"/>
      <c r="R1015" s="72"/>
      <c r="S1015" s="72"/>
      <c r="T1015" s="72"/>
      <c r="U1015" s="72"/>
      <c r="V1015" s="72"/>
      <c r="W1015" s="72"/>
      <c r="X1015" s="73"/>
      <c r="Y1015" s="35"/>
      <c r="Z1015" s="35"/>
      <c r="AA1015" s="35"/>
      <c r="AB1015" s="35"/>
      <c r="AC1015" s="35"/>
      <c r="AD1015" s="35"/>
      <c r="AE1015" s="35"/>
      <c r="AT1015" s="18" t="s">
        <v>159</v>
      </c>
      <c r="AU1015" s="18" t="s">
        <v>85</v>
      </c>
    </row>
    <row r="1016" spans="2:51" s="13" customFormat="1" ht="11.25">
      <c r="B1016" s="209"/>
      <c r="C1016" s="210"/>
      <c r="D1016" s="204" t="s">
        <v>160</v>
      </c>
      <c r="E1016" s="211" t="s">
        <v>1</v>
      </c>
      <c r="F1016" s="212" t="s">
        <v>192</v>
      </c>
      <c r="G1016" s="210"/>
      <c r="H1016" s="211" t="s">
        <v>1</v>
      </c>
      <c r="I1016" s="213"/>
      <c r="J1016" s="213"/>
      <c r="K1016" s="210"/>
      <c r="L1016" s="210"/>
      <c r="M1016" s="214"/>
      <c r="N1016" s="215"/>
      <c r="O1016" s="216"/>
      <c r="P1016" s="216"/>
      <c r="Q1016" s="216"/>
      <c r="R1016" s="216"/>
      <c r="S1016" s="216"/>
      <c r="T1016" s="216"/>
      <c r="U1016" s="216"/>
      <c r="V1016" s="216"/>
      <c r="W1016" s="216"/>
      <c r="X1016" s="217"/>
      <c r="AT1016" s="218" t="s">
        <v>160</v>
      </c>
      <c r="AU1016" s="218" t="s">
        <v>85</v>
      </c>
      <c r="AV1016" s="13" t="s">
        <v>83</v>
      </c>
      <c r="AW1016" s="13" t="s">
        <v>5</v>
      </c>
      <c r="AX1016" s="13" t="s">
        <v>75</v>
      </c>
      <c r="AY1016" s="218" t="s">
        <v>149</v>
      </c>
    </row>
    <row r="1017" spans="2:51" s="14" customFormat="1" ht="11.25">
      <c r="B1017" s="219"/>
      <c r="C1017" s="220"/>
      <c r="D1017" s="204" t="s">
        <v>160</v>
      </c>
      <c r="E1017" s="221" t="s">
        <v>1</v>
      </c>
      <c r="F1017" s="222" t="s">
        <v>786</v>
      </c>
      <c r="G1017" s="220"/>
      <c r="H1017" s="223">
        <v>41.56</v>
      </c>
      <c r="I1017" s="224"/>
      <c r="J1017" s="224"/>
      <c r="K1017" s="220"/>
      <c r="L1017" s="220"/>
      <c r="M1017" s="225"/>
      <c r="N1017" s="226"/>
      <c r="O1017" s="227"/>
      <c r="P1017" s="227"/>
      <c r="Q1017" s="227"/>
      <c r="R1017" s="227"/>
      <c r="S1017" s="227"/>
      <c r="T1017" s="227"/>
      <c r="U1017" s="227"/>
      <c r="V1017" s="227"/>
      <c r="W1017" s="227"/>
      <c r="X1017" s="228"/>
      <c r="AT1017" s="229" t="s">
        <v>160</v>
      </c>
      <c r="AU1017" s="229" t="s">
        <v>85</v>
      </c>
      <c r="AV1017" s="14" t="s">
        <v>85</v>
      </c>
      <c r="AW1017" s="14" t="s">
        <v>5</v>
      </c>
      <c r="AX1017" s="14" t="s">
        <v>75</v>
      </c>
      <c r="AY1017" s="229" t="s">
        <v>149</v>
      </c>
    </row>
    <row r="1018" spans="2:51" s="13" customFormat="1" ht="11.25">
      <c r="B1018" s="209"/>
      <c r="C1018" s="210"/>
      <c r="D1018" s="204" t="s">
        <v>160</v>
      </c>
      <c r="E1018" s="211" t="s">
        <v>1</v>
      </c>
      <c r="F1018" s="212" t="s">
        <v>196</v>
      </c>
      <c r="G1018" s="210"/>
      <c r="H1018" s="211" t="s">
        <v>1</v>
      </c>
      <c r="I1018" s="213"/>
      <c r="J1018" s="213"/>
      <c r="K1018" s="210"/>
      <c r="L1018" s="210"/>
      <c r="M1018" s="214"/>
      <c r="N1018" s="215"/>
      <c r="O1018" s="216"/>
      <c r="P1018" s="216"/>
      <c r="Q1018" s="216"/>
      <c r="R1018" s="216"/>
      <c r="S1018" s="216"/>
      <c r="T1018" s="216"/>
      <c r="U1018" s="216"/>
      <c r="V1018" s="216"/>
      <c r="W1018" s="216"/>
      <c r="X1018" s="217"/>
      <c r="AT1018" s="218" t="s">
        <v>160</v>
      </c>
      <c r="AU1018" s="218" t="s">
        <v>85</v>
      </c>
      <c r="AV1018" s="13" t="s">
        <v>83</v>
      </c>
      <c r="AW1018" s="13" t="s">
        <v>5</v>
      </c>
      <c r="AX1018" s="13" t="s">
        <v>75</v>
      </c>
      <c r="AY1018" s="218" t="s">
        <v>149</v>
      </c>
    </row>
    <row r="1019" spans="2:51" s="14" customFormat="1" ht="11.25">
      <c r="B1019" s="219"/>
      <c r="C1019" s="220"/>
      <c r="D1019" s="204" t="s">
        <v>160</v>
      </c>
      <c r="E1019" s="221" t="s">
        <v>1</v>
      </c>
      <c r="F1019" s="222" t="s">
        <v>787</v>
      </c>
      <c r="G1019" s="220"/>
      <c r="H1019" s="223">
        <v>10.761</v>
      </c>
      <c r="I1019" s="224"/>
      <c r="J1019" s="224"/>
      <c r="K1019" s="220"/>
      <c r="L1019" s="220"/>
      <c r="M1019" s="225"/>
      <c r="N1019" s="226"/>
      <c r="O1019" s="227"/>
      <c r="P1019" s="227"/>
      <c r="Q1019" s="227"/>
      <c r="R1019" s="227"/>
      <c r="S1019" s="227"/>
      <c r="T1019" s="227"/>
      <c r="U1019" s="227"/>
      <c r="V1019" s="227"/>
      <c r="W1019" s="227"/>
      <c r="X1019" s="228"/>
      <c r="AT1019" s="229" t="s">
        <v>160</v>
      </c>
      <c r="AU1019" s="229" t="s">
        <v>85</v>
      </c>
      <c r="AV1019" s="14" t="s">
        <v>85</v>
      </c>
      <c r="AW1019" s="14" t="s">
        <v>5</v>
      </c>
      <c r="AX1019" s="14" t="s">
        <v>75</v>
      </c>
      <c r="AY1019" s="229" t="s">
        <v>149</v>
      </c>
    </row>
    <row r="1020" spans="2:51" s="13" customFormat="1" ht="11.25">
      <c r="B1020" s="209"/>
      <c r="C1020" s="210"/>
      <c r="D1020" s="204" t="s">
        <v>160</v>
      </c>
      <c r="E1020" s="211" t="s">
        <v>1</v>
      </c>
      <c r="F1020" s="212" t="s">
        <v>198</v>
      </c>
      <c r="G1020" s="210"/>
      <c r="H1020" s="211" t="s">
        <v>1</v>
      </c>
      <c r="I1020" s="213"/>
      <c r="J1020" s="213"/>
      <c r="K1020" s="210"/>
      <c r="L1020" s="210"/>
      <c r="M1020" s="214"/>
      <c r="N1020" s="215"/>
      <c r="O1020" s="216"/>
      <c r="P1020" s="216"/>
      <c r="Q1020" s="216"/>
      <c r="R1020" s="216"/>
      <c r="S1020" s="216"/>
      <c r="T1020" s="216"/>
      <c r="U1020" s="216"/>
      <c r="V1020" s="216"/>
      <c r="W1020" s="216"/>
      <c r="X1020" s="217"/>
      <c r="AT1020" s="218" t="s">
        <v>160</v>
      </c>
      <c r="AU1020" s="218" t="s">
        <v>85</v>
      </c>
      <c r="AV1020" s="13" t="s">
        <v>83</v>
      </c>
      <c r="AW1020" s="13" t="s">
        <v>5</v>
      </c>
      <c r="AX1020" s="13" t="s">
        <v>75</v>
      </c>
      <c r="AY1020" s="218" t="s">
        <v>149</v>
      </c>
    </row>
    <row r="1021" spans="2:51" s="14" customFormat="1" ht="11.25">
      <c r="B1021" s="219"/>
      <c r="C1021" s="220"/>
      <c r="D1021" s="204" t="s">
        <v>160</v>
      </c>
      <c r="E1021" s="221" t="s">
        <v>1</v>
      </c>
      <c r="F1021" s="222" t="s">
        <v>788</v>
      </c>
      <c r="G1021" s="220"/>
      <c r="H1021" s="223">
        <v>14.445</v>
      </c>
      <c r="I1021" s="224"/>
      <c r="J1021" s="224"/>
      <c r="K1021" s="220"/>
      <c r="L1021" s="220"/>
      <c r="M1021" s="225"/>
      <c r="N1021" s="226"/>
      <c r="O1021" s="227"/>
      <c r="P1021" s="227"/>
      <c r="Q1021" s="227"/>
      <c r="R1021" s="227"/>
      <c r="S1021" s="227"/>
      <c r="T1021" s="227"/>
      <c r="U1021" s="227"/>
      <c r="V1021" s="227"/>
      <c r="W1021" s="227"/>
      <c r="X1021" s="228"/>
      <c r="AT1021" s="229" t="s">
        <v>160</v>
      </c>
      <c r="AU1021" s="229" t="s">
        <v>85</v>
      </c>
      <c r="AV1021" s="14" t="s">
        <v>85</v>
      </c>
      <c r="AW1021" s="14" t="s">
        <v>5</v>
      </c>
      <c r="AX1021" s="14" t="s">
        <v>75</v>
      </c>
      <c r="AY1021" s="229" t="s">
        <v>149</v>
      </c>
    </row>
    <row r="1022" spans="2:51" s="13" customFormat="1" ht="11.25">
      <c r="B1022" s="209"/>
      <c r="C1022" s="210"/>
      <c r="D1022" s="204" t="s">
        <v>160</v>
      </c>
      <c r="E1022" s="211" t="s">
        <v>1</v>
      </c>
      <c r="F1022" s="212" t="s">
        <v>200</v>
      </c>
      <c r="G1022" s="210"/>
      <c r="H1022" s="211" t="s">
        <v>1</v>
      </c>
      <c r="I1022" s="213"/>
      <c r="J1022" s="213"/>
      <c r="K1022" s="210"/>
      <c r="L1022" s="210"/>
      <c r="M1022" s="214"/>
      <c r="N1022" s="215"/>
      <c r="O1022" s="216"/>
      <c r="P1022" s="216"/>
      <c r="Q1022" s="216"/>
      <c r="R1022" s="216"/>
      <c r="S1022" s="216"/>
      <c r="T1022" s="216"/>
      <c r="U1022" s="216"/>
      <c r="V1022" s="216"/>
      <c r="W1022" s="216"/>
      <c r="X1022" s="217"/>
      <c r="AT1022" s="218" t="s">
        <v>160</v>
      </c>
      <c r="AU1022" s="218" t="s">
        <v>85</v>
      </c>
      <c r="AV1022" s="13" t="s">
        <v>83</v>
      </c>
      <c r="AW1022" s="13" t="s">
        <v>5</v>
      </c>
      <c r="AX1022" s="13" t="s">
        <v>75</v>
      </c>
      <c r="AY1022" s="218" t="s">
        <v>149</v>
      </c>
    </row>
    <row r="1023" spans="2:51" s="14" customFormat="1" ht="11.25">
      <c r="B1023" s="219"/>
      <c r="C1023" s="220"/>
      <c r="D1023" s="204" t="s">
        <v>160</v>
      </c>
      <c r="E1023" s="221" t="s">
        <v>1</v>
      </c>
      <c r="F1023" s="222" t="s">
        <v>789</v>
      </c>
      <c r="G1023" s="220"/>
      <c r="H1023" s="223">
        <v>45.513</v>
      </c>
      <c r="I1023" s="224"/>
      <c r="J1023" s="224"/>
      <c r="K1023" s="220"/>
      <c r="L1023" s="220"/>
      <c r="M1023" s="225"/>
      <c r="N1023" s="226"/>
      <c r="O1023" s="227"/>
      <c r="P1023" s="227"/>
      <c r="Q1023" s="227"/>
      <c r="R1023" s="227"/>
      <c r="S1023" s="227"/>
      <c r="T1023" s="227"/>
      <c r="U1023" s="227"/>
      <c r="V1023" s="227"/>
      <c r="W1023" s="227"/>
      <c r="X1023" s="228"/>
      <c r="AT1023" s="229" t="s">
        <v>160</v>
      </c>
      <c r="AU1023" s="229" t="s">
        <v>85</v>
      </c>
      <c r="AV1023" s="14" t="s">
        <v>85</v>
      </c>
      <c r="AW1023" s="14" t="s">
        <v>5</v>
      </c>
      <c r="AX1023" s="14" t="s">
        <v>75</v>
      </c>
      <c r="AY1023" s="229" t="s">
        <v>149</v>
      </c>
    </row>
    <row r="1024" spans="2:51" s="13" customFormat="1" ht="11.25">
      <c r="B1024" s="209"/>
      <c r="C1024" s="210"/>
      <c r="D1024" s="204" t="s">
        <v>160</v>
      </c>
      <c r="E1024" s="211" t="s">
        <v>1</v>
      </c>
      <c r="F1024" s="212" t="s">
        <v>202</v>
      </c>
      <c r="G1024" s="210"/>
      <c r="H1024" s="211" t="s">
        <v>1</v>
      </c>
      <c r="I1024" s="213"/>
      <c r="J1024" s="213"/>
      <c r="K1024" s="210"/>
      <c r="L1024" s="210"/>
      <c r="M1024" s="214"/>
      <c r="N1024" s="215"/>
      <c r="O1024" s="216"/>
      <c r="P1024" s="216"/>
      <c r="Q1024" s="216"/>
      <c r="R1024" s="216"/>
      <c r="S1024" s="216"/>
      <c r="T1024" s="216"/>
      <c r="U1024" s="216"/>
      <c r="V1024" s="216"/>
      <c r="W1024" s="216"/>
      <c r="X1024" s="217"/>
      <c r="AT1024" s="218" t="s">
        <v>160</v>
      </c>
      <c r="AU1024" s="218" t="s">
        <v>85</v>
      </c>
      <c r="AV1024" s="13" t="s">
        <v>83</v>
      </c>
      <c r="AW1024" s="13" t="s">
        <v>5</v>
      </c>
      <c r="AX1024" s="13" t="s">
        <v>75</v>
      </c>
      <c r="AY1024" s="218" t="s">
        <v>149</v>
      </c>
    </row>
    <row r="1025" spans="2:51" s="14" customFormat="1" ht="11.25">
      <c r="B1025" s="219"/>
      <c r="C1025" s="220"/>
      <c r="D1025" s="204" t="s">
        <v>160</v>
      </c>
      <c r="E1025" s="221" t="s">
        <v>1</v>
      </c>
      <c r="F1025" s="222" t="s">
        <v>790</v>
      </c>
      <c r="G1025" s="220"/>
      <c r="H1025" s="223">
        <v>15.558</v>
      </c>
      <c r="I1025" s="224"/>
      <c r="J1025" s="224"/>
      <c r="K1025" s="220"/>
      <c r="L1025" s="220"/>
      <c r="M1025" s="225"/>
      <c r="N1025" s="226"/>
      <c r="O1025" s="227"/>
      <c r="P1025" s="227"/>
      <c r="Q1025" s="227"/>
      <c r="R1025" s="227"/>
      <c r="S1025" s="227"/>
      <c r="T1025" s="227"/>
      <c r="U1025" s="227"/>
      <c r="V1025" s="227"/>
      <c r="W1025" s="227"/>
      <c r="X1025" s="228"/>
      <c r="AT1025" s="229" t="s">
        <v>160</v>
      </c>
      <c r="AU1025" s="229" t="s">
        <v>85</v>
      </c>
      <c r="AV1025" s="14" t="s">
        <v>85</v>
      </c>
      <c r="AW1025" s="14" t="s">
        <v>5</v>
      </c>
      <c r="AX1025" s="14" t="s">
        <v>75</v>
      </c>
      <c r="AY1025" s="229" t="s">
        <v>149</v>
      </c>
    </row>
    <row r="1026" spans="2:51" s="13" customFormat="1" ht="11.25">
      <c r="B1026" s="209"/>
      <c r="C1026" s="210"/>
      <c r="D1026" s="204" t="s">
        <v>160</v>
      </c>
      <c r="E1026" s="211" t="s">
        <v>1</v>
      </c>
      <c r="F1026" s="212" t="s">
        <v>204</v>
      </c>
      <c r="G1026" s="210"/>
      <c r="H1026" s="211" t="s">
        <v>1</v>
      </c>
      <c r="I1026" s="213"/>
      <c r="J1026" s="213"/>
      <c r="K1026" s="210"/>
      <c r="L1026" s="210"/>
      <c r="M1026" s="214"/>
      <c r="N1026" s="215"/>
      <c r="O1026" s="216"/>
      <c r="P1026" s="216"/>
      <c r="Q1026" s="216"/>
      <c r="R1026" s="216"/>
      <c r="S1026" s="216"/>
      <c r="T1026" s="216"/>
      <c r="U1026" s="216"/>
      <c r="V1026" s="216"/>
      <c r="W1026" s="216"/>
      <c r="X1026" s="217"/>
      <c r="AT1026" s="218" t="s">
        <v>160</v>
      </c>
      <c r="AU1026" s="218" t="s">
        <v>85</v>
      </c>
      <c r="AV1026" s="13" t="s">
        <v>83</v>
      </c>
      <c r="AW1026" s="13" t="s">
        <v>5</v>
      </c>
      <c r="AX1026" s="13" t="s">
        <v>75</v>
      </c>
      <c r="AY1026" s="218" t="s">
        <v>149</v>
      </c>
    </row>
    <row r="1027" spans="2:51" s="14" customFormat="1" ht="11.25">
      <c r="B1027" s="219"/>
      <c r="C1027" s="220"/>
      <c r="D1027" s="204" t="s">
        <v>160</v>
      </c>
      <c r="E1027" s="221" t="s">
        <v>1</v>
      </c>
      <c r="F1027" s="222" t="s">
        <v>791</v>
      </c>
      <c r="G1027" s="220"/>
      <c r="H1027" s="223">
        <v>37.762</v>
      </c>
      <c r="I1027" s="224"/>
      <c r="J1027" s="224"/>
      <c r="K1027" s="220"/>
      <c r="L1027" s="220"/>
      <c r="M1027" s="225"/>
      <c r="N1027" s="226"/>
      <c r="O1027" s="227"/>
      <c r="P1027" s="227"/>
      <c r="Q1027" s="227"/>
      <c r="R1027" s="227"/>
      <c r="S1027" s="227"/>
      <c r="T1027" s="227"/>
      <c r="U1027" s="227"/>
      <c r="V1027" s="227"/>
      <c r="W1027" s="227"/>
      <c r="X1027" s="228"/>
      <c r="AT1027" s="229" t="s">
        <v>160</v>
      </c>
      <c r="AU1027" s="229" t="s">
        <v>85</v>
      </c>
      <c r="AV1027" s="14" t="s">
        <v>85</v>
      </c>
      <c r="AW1027" s="14" t="s">
        <v>5</v>
      </c>
      <c r="AX1027" s="14" t="s">
        <v>75</v>
      </c>
      <c r="AY1027" s="229" t="s">
        <v>149</v>
      </c>
    </row>
    <row r="1028" spans="2:51" s="16" customFormat="1" ht="11.25">
      <c r="B1028" s="252"/>
      <c r="C1028" s="253"/>
      <c r="D1028" s="204" t="s">
        <v>160</v>
      </c>
      <c r="E1028" s="254" t="s">
        <v>1</v>
      </c>
      <c r="F1028" s="255" t="s">
        <v>792</v>
      </c>
      <c r="G1028" s="253"/>
      <c r="H1028" s="256">
        <v>165.599</v>
      </c>
      <c r="I1028" s="257"/>
      <c r="J1028" s="257"/>
      <c r="K1028" s="253"/>
      <c r="L1028" s="253"/>
      <c r="M1028" s="258"/>
      <c r="N1028" s="259"/>
      <c r="O1028" s="260"/>
      <c r="P1028" s="260"/>
      <c r="Q1028" s="260"/>
      <c r="R1028" s="260"/>
      <c r="S1028" s="260"/>
      <c r="T1028" s="260"/>
      <c r="U1028" s="260"/>
      <c r="V1028" s="260"/>
      <c r="W1028" s="260"/>
      <c r="X1028" s="261"/>
      <c r="AT1028" s="262" t="s">
        <v>160</v>
      </c>
      <c r="AU1028" s="262" t="s">
        <v>85</v>
      </c>
      <c r="AV1028" s="16" t="s">
        <v>150</v>
      </c>
      <c r="AW1028" s="16" t="s">
        <v>5</v>
      </c>
      <c r="AX1028" s="16" t="s">
        <v>75</v>
      </c>
      <c r="AY1028" s="262" t="s">
        <v>149</v>
      </c>
    </row>
    <row r="1029" spans="2:51" s="13" customFormat="1" ht="11.25">
      <c r="B1029" s="209"/>
      <c r="C1029" s="210"/>
      <c r="D1029" s="204" t="s">
        <v>160</v>
      </c>
      <c r="E1029" s="211" t="s">
        <v>1</v>
      </c>
      <c r="F1029" s="212" t="s">
        <v>206</v>
      </c>
      <c r="G1029" s="210"/>
      <c r="H1029" s="211" t="s">
        <v>1</v>
      </c>
      <c r="I1029" s="213"/>
      <c r="J1029" s="213"/>
      <c r="K1029" s="210"/>
      <c r="L1029" s="210"/>
      <c r="M1029" s="214"/>
      <c r="N1029" s="215"/>
      <c r="O1029" s="216"/>
      <c r="P1029" s="216"/>
      <c r="Q1029" s="216"/>
      <c r="R1029" s="216"/>
      <c r="S1029" s="216"/>
      <c r="T1029" s="216"/>
      <c r="U1029" s="216"/>
      <c r="V1029" s="216"/>
      <c r="W1029" s="216"/>
      <c r="X1029" s="217"/>
      <c r="AT1029" s="218" t="s">
        <v>160</v>
      </c>
      <c r="AU1029" s="218" t="s">
        <v>85</v>
      </c>
      <c r="AV1029" s="13" t="s">
        <v>83</v>
      </c>
      <c r="AW1029" s="13" t="s">
        <v>5</v>
      </c>
      <c r="AX1029" s="13" t="s">
        <v>75</v>
      </c>
      <c r="AY1029" s="218" t="s">
        <v>149</v>
      </c>
    </row>
    <row r="1030" spans="2:51" s="14" customFormat="1" ht="11.25">
      <c r="B1030" s="219"/>
      <c r="C1030" s="220"/>
      <c r="D1030" s="204" t="s">
        <v>160</v>
      </c>
      <c r="E1030" s="221" t="s">
        <v>1</v>
      </c>
      <c r="F1030" s="222" t="s">
        <v>793</v>
      </c>
      <c r="G1030" s="220"/>
      <c r="H1030" s="223">
        <v>10.564</v>
      </c>
      <c r="I1030" s="224"/>
      <c r="J1030" s="224"/>
      <c r="K1030" s="220"/>
      <c r="L1030" s="220"/>
      <c r="M1030" s="225"/>
      <c r="N1030" s="226"/>
      <c r="O1030" s="227"/>
      <c r="P1030" s="227"/>
      <c r="Q1030" s="227"/>
      <c r="R1030" s="227"/>
      <c r="S1030" s="227"/>
      <c r="T1030" s="227"/>
      <c r="U1030" s="227"/>
      <c r="V1030" s="227"/>
      <c r="W1030" s="227"/>
      <c r="X1030" s="228"/>
      <c r="AT1030" s="229" t="s">
        <v>160</v>
      </c>
      <c r="AU1030" s="229" t="s">
        <v>85</v>
      </c>
      <c r="AV1030" s="14" t="s">
        <v>85</v>
      </c>
      <c r="AW1030" s="14" t="s">
        <v>5</v>
      </c>
      <c r="AX1030" s="14" t="s">
        <v>75</v>
      </c>
      <c r="AY1030" s="229" t="s">
        <v>149</v>
      </c>
    </row>
    <row r="1031" spans="2:51" s="13" customFormat="1" ht="11.25">
      <c r="B1031" s="209"/>
      <c r="C1031" s="210"/>
      <c r="D1031" s="204" t="s">
        <v>160</v>
      </c>
      <c r="E1031" s="211" t="s">
        <v>1</v>
      </c>
      <c r="F1031" s="212" t="s">
        <v>208</v>
      </c>
      <c r="G1031" s="210"/>
      <c r="H1031" s="211" t="s">
        <v>1</v>
      </c>
      <c r="I1031" s="213"/>
      <c r="J1031" s="213"/>
      <c r="K1031" s="210"/>
      <c r="L1031" s="210"/>
      <c r="M1031" s="214"/>
      <c r="N1031" s="215"/>
      <c r="O1031" s="216"/>
      <c r="P1031" s="216"/>
      <c r="Q1031" s="216"/>
      <c r="R1031" s="216"/>
      <c r="S1031" s="216"/>
      <c r="T1031" s="216"/>
      <c r="U1031" s="216"/>
      <c r="V1031" s="216"/>
      <c r="W1031" s="216"/>
      <c r="X1031" s="217"/>
      <c r="AT1031" s="218" t="s">
        <v>160</v>
      </c>
      <c r="AU1031" s="218" t="s">
        <v>85</v>
      </c>
      <c r="AV1031" s="13" t="s">
        <v>83</v>
      </c>
      <c r="AW1031" s="13" t="s">
        <v>5</v>
      </c>
      <c r="AX1031" s="13" t="s">
        <v>75</v>
      </c>
      <c r="AY1031" s="218" t="s">
        <v>149</v>
      </c>
    </row>
    <row r="1032" spans="2:51" s="14" customFormat="1" ht="11.25">
      <c r="B1032" s="219"/>
      <c r="C1032" s="220"/>
      <c r="D1032" s="204" t="s">
        <v>160</v>
      </c>
      <c r="E1032" s="221" t="s">
        <v>1</v>
      </c>
      <c r="F1032" s="222" t="s">
        <v>794</v>
      </c>
      <c r="G1032" s="220"/>
      <c r="H1032" s="223">
        <v>15.942</v>
      </c>
      <c r="I1032" s="224"/>
      <c r="J1032" s="224"/>
      <c r="K1032" s="220"/>
      <c r="L1032" s="220"/>
      <c r="M1032" s="225"/>
      <c r="N1032" s="226"/>
      <c r="O1032" s="227"/>
      <c r="P1032" s="227"/>
      <c r="Q1032" s="227"/>
      <c r="R1032" s="227"/>
      <c r="S1032" s="227"/>
      <c r="T1032" s="227"/>
      <c r="U1032" s="227"/>
      <c r="V1032" s="227"/>
      <c r="W1032" s="227"/>
      <c r="X1032" s="228"/>
      <c r="AT1032" s="229" t="s">
        <v>160</v>
      </c>
      <c r="AU1032" s="229" t="s">
        <v>85</v>
      </c>
      <c r="AV1032" s="14" t="s">
        <v>85</v>
      </c>
      <c r="AW1032" s="14" t="s">
        <v>5</v>
      </c>
      <c r="AX1032" s="14" t="s">
        <v>75</v>
      </c>
      <c r="AY1032" s="229" t="s">
        <v>149</v>
      </c>
    </row>
    <row r="1033" spans="2:51" s="13" customFormat="1" ht="11.25">
      <c r="B1033" s="209"/>
      <c r="C1033" s="210"/>
      <c r="D1033" s="204" t="s">
        <v>160</v>
      </c>
      <c r="E1033" s="211" t="s">
        <v>1</v>
      </c>
      <c r="F1033" s="212" t="s">
        <v>210</v>
      </c>
      <c r="G1033" s="210"/>
      <c r="H1033" s="211" t="s">
        <v>1</v>
      </c>
      <c r="I1033" s="213"/>
      <c r="J1033" s="213"/>
      <c r="K1033" s="210"/>
      <c r="L1033" s="210"/>
      <c r="M1033" s="214"/>
      <c r="N1033" s="215"/>
      <c r="O1033" s="216"/>
      <c r="P1033" s="216"/>
      <c r="Q1033" s="216"/>
      <c r="R1033" s="216"/>
      <c r="S1033" s="216"/>
      <c r="T1033" s="216"/>
      <c r="U1033" s="216"/>
      <c r="V1033" s="216"/>
      <c r="W1033" s="216"/>
      <c r="X1033" s="217"/>
      <c r="AT1033" s="218" t="s">
        <v>160</v>
      </c>
      <c r="AU1033" s="218" t="s">
        <v>85</v>
      </c>
      <c r="AV1033" s="13" t="s">
        <v>83</v>
      </c>
      <c r="AW1033" s="13" t="s">
        <v>5</v>
      </c>
      <c r="AX1033" s="13" t="s">
        <v>75</v>
      </c>
      <c r="AY1033" s="218" t="s">
        <v>149</v>
      </c>
    </row>
    <row r="1034" spans="2:51" s="14" customFormat="1" ht="11.25">
      <c r="B1034" s="219"/>
      <c r="C1034" s="220"/>
      <c r="D1034" s="204" t="s">
        <v>160</v>
      </c>
      <c r="E1034" s="221" t="s">
        <v>1</v>
      </c>
      <c r="F1034" s="222" t="s">
        <v>795</v>
      </c>
      <c r="G1034" s="220"/>
      <c r="H1034" s="223">
        <v>27.229</v>
      </c>
      <c r="I1034" s="224"/>
      <c r="J1034" s="224"/>
      <c r="K1034" s="220"/>
      <c r="L1034" s="220"/>
      <c r="M1034" s="225"/>
      <c r="N1034" s="226"/>
      <c r="O1034" s="227"/>
      <c r="P1034" s="227"/>
      <c r="Q1034" s="227"/>
      <c r="R1034" s="227"/>
      <c r="S1034" s="227"/>
      <c r="T1034" s="227"/>
      <c r="U1034" s="227"/>
      <c r="V1034" s="227"/>
      <c r="W1034" s="227"/>
      <c r="X1034" s="228"/>
      <c r="AT1034" s="229" t="s">
        <v>160</v>
      </c>
      <c r="AU1034" s="229" t="s">
        <v>85</v>
      </c>
      <c r="AV1034" s="14" t="s">
        <v>85</v>
      </c>
      <c r="AW1034" s="14" t="s">
        <v>5</v>
      </c>
      <c r="AX1034" s="14" t="s">
        <v>75</v>
      </c>
      <c r="AY1034" s="229" t="s">
        <v>149</v>
      </c>
    </row>
    <row r="1035" spans="2:51" s="13" customFormat="1" ht="11.25">
      <c r="B1035" s="209"/>
      <c r="C1035" s="210"/>
      <c r="D1035" s="204" t="s">
        <v>160</v>
      </c>
      <c r="E1035" s="211" t="s">
        <v>1</v>
      </c>
      <c r="F1035" s="212" t="s">
        <v>212</v>
      </c>
      <c r="G1035" s="210"/>
      <c r="H1035" s="211" t="s">
        <v>1</v>
      </c>
      <c r="I1035" s="213"/>
      <c r="J1035" s="213"/>
      <c r="K1035" s="210"/>
      <c r="L1035" s="210"/>
      <c r="M1035" s="214"/>
      <c r="N1035" s="215"/>
      <c r="O1035" s="216"/>
      <c r="P1035" s="216"/>
      <c r="Q1035" s="216"/>
      <c r="R1035" s="216"/>
      <c r="S1035" s="216"/>
      <c r="T1035" s="216"/>
      <c r="U1035" s="216"/>
      <c r="V1035" s="216"/>
      <c r="W1035" s="216"/>
      <c r="X1035" s="217"/>
      <c r="AT1035" s="218" t="s">
        <v>160</v>
      </c>
      <c r="AU1035" s="218" t="s">
        <v>85</v>
      </c>
      <c r="AV1035" s="13" t="s">
        <v>83</v>
      </c>
      <c r="AW1035" s="13" t="s">
        <v>5</v>
      </c>
      <c r="AX1035" s="13" t="s">
        <v>75</v>
      </c>
      <c r="AY1035" s="218" t="s">
        <v>149</v>
      </c>
    </row>
    <row r="1036" spans="2:51" s="14" customFormat="1" ht="11.25">
      <c r="B1036" s="219"/>
      <c r="C1036" s="220"/>
      <c r="D1036" s="204" t="s">
        <v>160</v>
      </c>
      <c r="E1036" s="221" t="s">
        <v>1</v>
      </c>
      <c r="F1036" s="222" t="s">
        <v>743</v>
      </c>
      <c r="G1036" s="220"/>
      <c r="H1036" s="223">
        <v>18.855</v>
      </c>
      <c r="I1036" s="224"/>
      <c r="J1036" s="224"/>
      <c r="K1036" s="220"/>
      <c r="L1036" s="220"/>
      <c r="M1036" s="225"/>
      <c r="N1036" s="226"/>
      <c r="O1036" s="227"/>
      <c r="P1036" s="227"/>
      <c r="Q1036" s="227"/>
      <c r="R1036" s="227"/>
      <c r="S1036" s="227"/>
      <c r="T1036" s="227"/>
      <c r="U1036" s="227"/>
      <c r="V1036" s="227"/>
      <c r="W1036" s="227"/>
      <c r="X1036" s="228"/>
      <c r="AT1036" s="229" t="s">
        <v>160</v>
      </c>
      <c r="AU1036" s="229" t="s">
        <v>85</v>
      </c>
      <c r="AV1036" s="14" t="s">
        <v>85</v>
      </c>
      <c r="AW1036" s="14" t="s">
        <v>5</v>
      </c>
      <c r="AX1036" s="14" t="s">
        <v>75</v>
      </c>
      <c r="AY1036" s="229" t="s">
        <v>149</v>
      </c>
    </row>
    <row r="1037" spans="2:51" s="13" customFormat="1" ht="11.25">
      <c r="B1037" s="209"/>
      <c r="C1037" s="210"/>
      <c r="D1037" s="204" t="s">
        <v>160</v>
      </c>
      <c r="E1037" s="211" t="s">
        <v>1</v>
      </c>
      <c r="F1037" s="212" t="s">
        <v>214</v>
      </c>
      <c r="G1037" s="210"/>
      <c r="H1037" s="211" t="s">
        <v>1</v>
      </c>
      <c r="I1037" s="213"/>
      <c r="J1037" s="213"/>
      <c r="K1037" s="210"/>
      <c r="L1037" s="210"/>
      <c r="M1037" s="214"/>
      <c r="N1037" s="215"/>
      <c r="O1037" s="216"/>
      <c r="P1037" s="216"/>
      <c r="Q1037" s="216"/>
      <c r="R1037" s="216"/>
      <c r="S1037" s="216"/>
      <c r="T1037" s="216"/>
      <c r="U1037" s="216"/>
      <c r="V1037" s="216"/>
      <c r="W1037" s="216"/>
      <c r="X1037" s="217"/>
      <c r="AT1037" s="218" t="s">
        <v>160</v>
      </c>
      <c r="AU1037" s="218" t="s">
        <v>85</v>
      </c>
      <c r="AV1037" s="13" t="s">
        <v>83</v>
      </c>
      <c r="AW1037" s="13" t="s">
        <v>5</v>
      </c>
      <c r="AX1037" s="13" t="s">
        <v>75</v>
      </c>
      <c r="AY1037" s="218" t="s">
        <v>149</v>
      </c>
    </row>
    <row r="1038" spans="2:51" s="14" customFormat="1" ht="11.25">
      <c r="B1038" s="219"/>
      <c r="C1038" s="220"/>
      <c r="D1038" s="204" t="s">
        <v>160</v>
      </c>
      <c r="E1038" s="221" t="s">
        <v>1</v>
      </c>
      <c r="F1038" s="222" t="s">
        <v>744</v>
      </c>
      <c r="G1038" s="220"/>
      <c r="H1038" s="223">
        <v>34.223</v>
      </c>
      <c r="I1038" s="224"/>
      <c r="J1038" s="224"/>
      <c r="K1038" s="220"/>
      <c r="L1038" s="220"/>
      <c r="M1038" s="225"/>
      <c r="N1038" s="226"/>
      <c r="O1038" s="227"/>
      <c r="P1038" s="227"/>
      <c r="Q1038" s="227"/>
      <c r="R1038" s="227"/>
      <c r="S1038" s="227"/>
      <c r="T1038" s="227"/>
      <c r="U1038" s="227"/>
      <c r="V1038" s="227"/>
      <c r="W1038" s="227"/>
      <c r="X1038" s="228"/>
      <c r="AT1038" s="229" t="s">
        <v>160</v>
      </c>
      <c r="AU1038" s="229" t="s">
        <v>85</v>
      </c>
      <c r="AV1038" s="14" t="s">
        <v>85</v>
      </c>
      <c r="AW1038" s="14" t="s">
        <v>5</v>
      </c>
      <c r="AX1038" s="14" t="s">
        <v>75</v>
      </c>
      <c r="AY1038" s="229" t="s">
        <v>149</v>
      </c>
    </row>
    <row r="1039" spans="2:51" s="13" customFormat="1" ht="11.25">
      <c r="B1039" s="209"/>
      <c r="C1039" s="210"/>
      <c r="D1039" s="204" t="s">
        <v>160</v>
      </c>
      <c r="E1039" s="211" t="s">
        <v>1</v>
      </c>
      <c r="F1039" s="212" t="s">
        <v>216</v>
      </c>
      <c r="G1039" s="210"/>
      <c r="H1039" s="211" t="s">
        <v>1</v>
      </c>
      <c r="I1039" s="213"/>
      <c r="J1039" s="213"/>
      <c r="K1039" s="210"/>
      <c r="L1039" s="210"/>
      <c r="M1039" s="214"/>
      <c r="N1039" s="215"/>
      <c r="O1039" s="216"/>
      <c r="P1039" s="216"/>
      <c r="Q1039" s="216"/>
      <c r="R1039" s="216"/>
      <c r="S1039" s="216"/>
      <c r="T1039" s="216"/>
      <c r="U1039" s="216"/>
      <c r="V1039" s="216"/>
      <c r="W1039" s="216"/>
      <c r="X1039" s="217"/>
      <c r="AT1039" s="218" t="s">
        <v>160</v>
      </c>
      <c r="AU1039" s="218" t="s">
        <v>85</v>
      </c>
      <c r="AV1039" s="13" t="s">
        <v>83</v>
      </c>
      <c r="AW1039" s="13" t="s">
        <v>5</v>
      </c>
      <c r="AX1039" s="13" t="s">
        <v>75</v>
      </c>
      <c r="AY1039" s="218" t="s">
        <v>149</v>
      </c>
    </row>
    <row r="1040" spans="2:51" s="14" customFormat="1" ht="11.25">
      <c r="B1040" s="219"/>
      <c r="C1040" s="220"/>
      <c r="D1040" s="204" t="s">
        <v>160</v>
      </c>
      <c r="E1040" s="221" t="s">
        <v>1</v>
      </c>
      <c r="F1040" s="222" t="s">
        <v>745</v>
      </c>
      <c r="G1040" s="220"/>
      <c r="H1040" s="223">
        <v>18.456</v>
      </c>
      <c r="I1040" s="224"/>
      <c r="J1040" s="224"/>
      <c r="K1040" s="220"/>
      <c r="L1040" s="220"/>
      <c r="M1040" s="225"/>
      <c r="N1040" s="226"/>
      <c r="O1040" s="227"/>
      <c r="P1040" s="227"/>
      <c r="Q1040" s="227"/>
      <c r="R1040" s="227"/>
      <c r="S1040" s="227"/>
      <c r="T1040" s="227"/>
      <c r="U1040" s="227"/>
      <c r="V1040" s="227"/>
      <c r="W1040" s="227"/>
      <c r="X1040" s="228"/>
      <c r="AT1040" s="229" t="s">
        <v>160</v>
      </c>
      <c r="AU1040" s="229" t="s">
        <v>85</v>
      </c>
      <c r="AV1040" s="14" t="s">
        <v>85</v>
      </c>
      <c r="AW1040" s="14" t="s">
        <v>5</v>
      </c>
      <c r="AX1040" s="14" t="s">
        <v>75</v>
      </c>
      <c r="AY1040" s="229" t="s">
        <v>149</v>
      </c>
    </row>
    <row r="1041" spans="2:51" s="13" customFormat="1" ht="11.25">
      <c r="B1041" s="209"/>
      <c r="C1041" s="210"/>
      <c r="D1041" s="204" t="s">
        <v>160</v>
      </c>
      <c r="E1041" s="211" t="s">
        <v>1</v>
      </c>
      <c r="F1041" s="212" t="s">
        <v>218</v>
      </c>
      <c r="G1041" s="210"/>
      <c r="H1041" s="211" t="s">
        <v>1</v>
      </c>
      <c r="I1041" s="213"/>
      <c r="J1041" s="213"/>
      <c r="K1041" s="210"/>
      <c r="L1041" s="210"/>
      <c r="M1041" s="214"/>
      <c r="N1041" s="215"/>
      <c r="O1041" s="216"/>
      <c r="P1041" s="216"/>
      <c r="Q1041" s="216"/>
      <c r="R1041" s="216"/>
      <c r="S1041" s="216"/>
      <c r="T1041" s="216"/>
      <c r="U1041" s="216"/>
      <c r="V1041" s="216"/>
      <c r="W1041" s="216"/>
      <c r="X1041" s="217"/>
      <c r="AT1041" s="218" t="s">
        <v>160</v>
      </c>
      <c r="AU1041" s="218" t="s">
        <v>85</v>
      </c>
      <c r="AV1041" s="13" t="s">
        <v>83</v>
      </c>
      <c r="AW1041" s="13" t="s">
        <v>5</v>
      </c>
      <c r="AX1041" s="13" t="s">
        <v>75</v>
      </c>
      <c r="AY1041" s="218" t="s">
        <v>149</v>
      </c>
    </row>
    <row r="1042" spans="2:51" s="14" customFormat="1" ht="11.25">
      <c r="B1042" s="219"/>
      <c r="C1042" s="220"/>
      <c r="D1042" s="204" t="s">
        <v>160</v>
      </c>
      <c r="E1042" s="221" t="s">
        <v>1</v>
      </c>
      <c r="F1042" s="222" t="s">
        <v>746</v>
      </c>
      <c r="G1042" s="220"/>
      <c r="H1042" s="223">
        <v>10.304</v>
      </c>
      <c r="I1042" s="224"/>
      <c r="J1042" s="224"/>
      <c r="K1042" s="220"/>
      <c r="L1042" s="220"/>
      <c r="M1042" s="225"/>
      <c r="N1042" s="226"/>
      <c r="O1042" s="227"/>
      <c r="P1042" s="227"/>
      <c r="Q1042" s="227"/>
      <c r="R1042" s="227"/>
      <c r="S1042" s="227"/>
      <c r="T1042" s="227"/>
      <c r="U1042" s="227"/>
      <c r="V1042" s="227"/>
      <c r="W1042" s="227"/>
      <c r="X1042" s="228"/>
      <c r="AT1042" s="229" t="s">
        <v>160</v>
      </c>
      <c r="AU1042" s="229" t="s">
        <v>85</v>
      </c>
      <c r="AV1042" s="14" t="s">
        <v>85</v>
      </c>
      <c r="AW1042" s="14" t="s">
        <v>5</v>
      </c>
      <c r="AX1042" s="14" t="s">
        <v>75</v>
      </c>
      <c r="AY1042" s="229" t="s">
        <v>149</v>
      </c>
    </row>
    <row r="1043" spans="2:51" s="16" customFormat="1" ht="11.25">
      <c r="B1043" s="252"/>
      <c r="C1043" s="253"/>
      <c r="D1043" s="204" t="s">
        <v>160</v>
      </c>
      <c r="E1043" s="254" t="s">
        <v>1</v>
      </c>
      <c r="F1043" s="255" t="s">
        <v>792</v>
      </c>
      <c r="G1043" s="253"/>
      <c r="H1043" s="256">
        <v>135.573</v>
      </c>
      <c r="I1043" s="257"/>
      <c r="J1043" s="257"/>
      <c r="K1043" s="253"/>
      <c r="L1043" s="253"/>
      <c r="M1043" s="258"/>
      <c r="N1043" s="259"/>
      <c r="O1043" s="260"/>
      <c r="P1043" s="260"/>
      <c r="Q1043" s="260"/>
      <c r="R1043" s="260"/>
      <c r="S1043" s="260"/>
      <c r="T1043" s="260"/>
      <c r="U1043" s="260"/>
      <c r="V1043" s="260"/>
      <c r="W1043" s="260"/>
      <c r="X1043" s="261"/>
      <c r="AT1043" s="262" t="s">
        <v>160</v>
      </c>
      <c r="AU1043" s="262" t="s">
        <v>85</v>
      </c>
      <c r="AV1043" s="16" t="s">
        <v>150</v>
      </c>
      <c r="AW1043" s="16" t="s">
        <v>5</v>
      </c>
      <c r="AX1043" s="16" t="s">
        <v>75</v>
      </c>
      <c r="AY1043" s="262" t="s">
        <v>149</v>
      </c>
    </row>
    <row r="1044" spans="2:51" s="13" customFormat="1" ht="11.25">
      <c r="B1044" s="209"/>
      <c r="C1044" s="210"/>
      <c r="D1044" s="204" t="s">
        <v>160</v>
      </c>
      <c r="E1044" s="211" t="s">
        <v>1</v>
      </c>
      <c r="F1044" s="212" t="s">
        <v>272</v>
      </c>
      <c r="G1044" s="210"/>
      <c r="H1044" s="211" t="s">
        <v>1</v>
      </c>
      <c r="I1044" s="213"/>
      <c r="J1044" s="213"/>
      <c r="K1044" s="210"/>
      <c r="L1044" s="210"/>
      <c r="M1044" s="214"/>
      <c r="N1044" s="215"/>
      <c r="O1044" s="216"/>
      <c r="P1044" s="216"/>
      <c r="Q1044" s="216"/>
      <c r="R1044" s="216"/>
      <c r="S1044" s="216"/>
      <c r="T1044" s="216"/>
      <c r="U1044" s="216"/>
      <c r="V1044" s="216"/>
      <c r="W1044" s="216"/>
      <c r="X1044" s="217"/>
      <c r="AT1044" s="218" t="s">
        <v>160</v>
      </c>
      <c r="AU1044" s="218" t="s">
        <v>85</v>
      </c>
      <c r="AV1044" s="13" t="s">
        <v>83</v>
      </c>
      <c r="AW1044" s="13" t="s">
        <v>5</v>
      </c>
      <c r="AX1044" s="13" t="s">
        <v>75</v>
      </c>
      <c r="AY1044" s="218" t="s">
        <v>149</v>
      </c>
    </row>
    <row r="1045" spans="2:51" s="14" customFormat="1" ht="11.25">
      <c r="B1045" s="219"/>
      <c r="C1045" s="220"/>
      <c r="D1045" s="204" t="s">
        <v>160</v>
      </c>
      <c r="E1045" s="221" t="s">
        <v>1</v>
      </c>
      <c r="F1045" s="222" t="s">
        <v>793</v>
      </c>
      <c r="G1045" s="220"/>
      <c r="H1045" s="223">
        <v>10.564</v>
      </c>
      <c r="I1045" s="224"/>
      <c r="J1045" s="224"/>
      <c r="K1045" s="220"/>
      <c r="L1045" s="220"/>
      <c r="M1045" s="225"/>
      <c r="N1045" s="226"/>
      <c r="O1045" s="227"/>
      <c r="P1045" s="227"/>
      <c r="Q1045" s="227"/>
      <c r="R1045" s="227"/>
      <c r="S1045" s="227"/>
      <c r="T1045" s="227"/>
      <c r="U1045" s="227"/>
      <c r="V1045" s="227"/>
      <c r="W1045" s="227"/>
      <c r="X1045" s="228"/>
      <c r="AT1045" s="229" t="s">
        <v>160</v>
      </c>
      <c r="AU1045" s="229" t="s">
        <v>85</v>
      </c>
      <c r="AV1045" s="14" t="s">
        <v>85</v>
      </c>
      <c r="AW1045" s="14" t="s">
        <v>5</v>
      </c>
      <c r="AX1045" s="14" t="s">
        <v>75</v>
      </c>
      <c r="AY1045" s="229" t="s">
        <v>149</v>
      </c>
    </row>
    <row r="1046" spans="2:51" s="13" customFormat="1" ht="11.25">
      <c r="B1046" s="209"/>
      <c r="C1046" s="210"/>
      <c r="D1046" s="204" t="s">
        <v>160</v>
      </c>
      <c r="E1046" s="211" t="s">
        <v>1</v>
      </c>
      <c r="F1046" s="212" t="s">
        <v>273</v>
      </c>
      <c r="G1046" s="210"/>
      <c r="H1046" s="211" t="s">
        <v>1</v>
      </c>
      <c r="I1046" s="213"/>
      <c r="J1046" s="213"/>
      <c r="K1046" s="210"/>
      <c r="L1046" s="210"/>
      <c r="M1046" s="214"/>
      <c r="N1046" s="215"/>
      <c r="O1046" s="216"/>
      <c r="P1046" s="216"/>
      <c r="Q1046" s="216"/>
      <c r="R1046" s="216"/>
      <c r="S1046" s="216"/>
      <c r="T1046" s="216"/>
      <c r="U1046" s="216"/>
      <c r="V1046" s="216"/>
      <c r="W1046" s="216"/>
      <c r="X1046" s="217"/>
      <c r="AT1046" s="218" t="s">
        <v>160</v>
      </c>
      <c r="AU1046" s="218" t="s">
        <v>85</v>
      </c>
      <c r="AV1046" s="13" t="s">
        <v>83</v>
      </c>
      <c r="AW1046" s="13" t="s">
        <v>5</v>
      </c>
      <c r="AX1046" s="13" t="s">
        <v>75</v>
      </c>
      <c r="AY1046" s="218" t="s">
        <v>149</v>
      </c>
    </row>
    <row r="1047" spans="2:51" s="14" customFormat="1" ht="11.25">
      <c r="B1047" s="219"/>
      <c r="C1047" s="220"/>
      <c r="D1047" s="204" t="s">
        <v>160</v>
      </c>
      <c r="E1047" s="221" t="s">
        <v>1</v>
      </c>
      <c r="F1047" s="222" t="s">
        <v>794</v>
      </c>
      <c r="G1047" s="220"/>
      <c r="H1047" s="223">
        <v>15.942</v>
      </c>
      <c r="I1047" s="224"/>
      <c r="J1047" s="224"/>
      <c r="K1047" s="220"/>
      <c r="L1047" s="220"/>
      <c r="M1047" s="225"/>
      <c r="N1047" s="226"/>
      <c r="O1047" s="227"/>
      <c r="P1047" s="227"/>
      <c r="Q1047" s="227"/>
      <c r="R1047" s="227"/>
      <c r="S1047" s="227"/>
      <c r="T1047" s="227"/>
      <c r="U1047" s="227"/>
      <c r="V1047" s="227"/>
      <c r="W1047" s="227"/>
      <c r="X1047" s="228"/>
      <c r="AT1047" s="229" t="s">
        <v>160</v>
      </c>
      <c r="AU1047" s="229" t="s">
        <v>85</v>
      </c>
      <c r="AV1047" s="14" t="s">
        <v>85</v>
      </c>
      <c r="AW1047" s="14" t="s">
        <v>5</v>
      </c>
      <c r="AX1047" s="14" t="s">
        <v>75</v>
      </c>
      <c r="AY1047" s="229" t="s">
        <v>149</v>
      </c>
    </row>
    <row r="1048" spans="2:51" s="13" customFormat="1" ht="11.25">
      <c r="B1048" s="209"/>
      <c r="C1048" s="210"/>
      <c r="D1048" s="204" t="s">
        <v>160</v>
      </c>
      <c r="E1048" s="211" t="s">
        <v>1</v>
      </c>
      <c r="F1048" s="212" t="s">
        <v>220</v>
      </c>
      <c r="G1048" s="210"/>
      <c r="H1048" s="211" t="s">
        <v>1</v>
      </c>
      <c r="I1048" s="213"/>
      <c r="J1048" s="213"/>
      <c r="K1048" s="210"/>
      <c r="L1048" s="210"/>
      <c r="M1048" s="214"/>
      <c r="N1048" s="215"/>
      <c r="O1048" s="216"/>
      <c r="P1048" s="216"/>
      <c r="Q1048" s="216"/>
      <c r="R1048" s="216"/>
      <c r="S1048" s="216"/>
      <c r="T1048" s="216"/>
      <c r="U1048" s="216"/>
      <c r="V1048" s="216"/>
      <c r="W1048" s="216"/>
      <c r="X1048" s="217"/>
      <c r="AT1048" s="218" t="s">
        <v>160</v>
      </c>
      <c r="AU1048" s="218" t="s">
        <v>85</v>
      </c>
      <c r="AV1048" s="13" t="s">
        <v>83</v>
      </c>
      <c r="AW1048" s="13" t="s">
        <v>5</v>
      </c>
      <c r="AX1048" s="13" t="s">
        <v>75</v>
      </c>
      <c r="AY1048" s="218" t="s">
        <v>149</v>
      </c>
    </row>
    <row r="1049" spans="2:51" s="14" customFormat="1" ht="11.25">
      <c r="B1049" s="219"/>
      <c r="C1049" s="220"/>
      <c r="D1049" s="204" t="s">
        <v>160</v>
      </c>
      <c r="E1049" s="221" t="s">
        <v>1</v>
      </c>
      <c r="F1049" s="222" t="s">
        <v>796</v>
      </c>
      <c r="G1049" s="220"/>
      <c r="H1049" s="223">
        <v>45.759</v>
      </c>
      <c r="I1049" s="224"/>
      <c r="J1049" s="224"/>
      <c r="K1049" s="220"/>
      <c r="L1049" s="220"/>
      <c r="M1049" s="225"/>
      <c r="N1049" s="226"/>
      <c r="O1049" s="227"/>
      <c r="P1049" s="227"/>
      <c r="Q1049" s="227"/>
      <c r="R1049" s="227"/>
      <c r="S1049" s="227"/>
      <c r="T1049" s="227"/>
      <c r="U1049" s="227"/>
      <c r="V1049" s="227"/>
      <c r="W1049" s="227"/>
      <c r="X1049" s="228"/>
      <c r="AT1049" s="229" t="s">
        <v>160</v>
      </c>
      <c r="AU1049" s="229" t="s">
        <v>85</v>
      </c>
      <c r="AV1049" s="14" t="s">
        <v>85</v>
      </c>
      <c r="AW1049" s="14" t="s">
        <v>5</v>
      </c>
      <c r="AX1049" s="14" t="s">
        <v>75</v>
      </c>
      <c r="AY1049" s="229" t="s">
        <v>149</v>
      </c>
    </row>
    <row r="1050" spans="2:51" s="13" customFormat="1" ht="11.25">
      <c r="B1050" s="209"/>
      <c r="C1050" s="210"/>
      <c r="D1050" s="204" t="s">
        <v>160</v>
      </c>
      <c r="E1050" s="211" t="s">
        <v>1</v>
      </c>
      <c r="F1050" s="212" t="s">
        <v>221</v>
      </c>
      <c r="G1050" s="210"/>
      <c r="H1050" s="211" t="s">
        <v>1</v>
      </c>
      <c r="I1050" s="213"/>
      <c r="J1050" s="213"/>
      <c r="K1050" s="210"/>
      <c r="L1050" s="210"/>
      <c r="M1050" s="214"/>
      <c r="N1050" s="215"/>
      <c r="O1050" s="216"/>
      <c r="P1050" s="216"/>
      <c r="Q1050" s="216"/>
      <c r="R1050" s="216"/>
      <c r="S1050" s="216"/>
      <c r="T1050" s="216"/>
      <c r="U1050" s="216"/>
      <c r="V1050" s="216"/>
      <c r="W1050" s="216"/>
      <c r="X1050" s="217"/>
      <c r="AT1050" s="218" t="s">
        <v>160</v>
      </c>
      <c r="AU1050" s="218" t="s">
        <v>85</v>
      </c>
      <c r="AV1050" s="13" t="s">
        <v>83</v>
      </c>
      <c r="AW1050" s="13" t="s">
        <v>5</v>
      </c>
      <c r="AX1050" s="13" t="s">
        <v>75</v>
      </c>
      <c r="AY1050" s="218" t="s">
        <v>149</v>
      </c>
    </row>
    <row r="1051" spans="2:51" s="14" customFormat="1" ht="11.25">
      <c r="B1051" s="219"/>
      <c r="C1051" s="220"/>
      <c r="D1051" s="204" t="s">
        <v>160</v>
      </c>
      <c r="E1051" s="221" t="s">
        <v>1</v>
      </c>
      <c r="F1051" s="222" t="s">
        <v>748</v>
      </c>
      <c r="G1051" s="220"/>
      <c r="H1051" s="223">
        <v>18.897</v>
      </c>
      <c r="I1051" s="224"/>
      <c r="J1051" s="224"/>
      <c r="K1051" s="220"/>
      <c r="L1051" s="220"/>
      <c r="M1051" s="225"/>
      <c r="N1051" s="226"/>
      <c r="O1051" s="227"/>
      <c r="P1051" s="227"/>
      <c r="Q1051" s="227"/>
      <c r="R1051" s="227"/>
      <c r="S1051" s="227"/>
      <c r="T1051" s="227"/>
      <c r="U1051" s="227"/>
      <c r="V1051" s="227"/>
      <c r="W1051" s="227"/>
      <c r="X1051" s="228"/>
      <c r="AT1051" s="229" t="s">
        <v>160</v>
      </c>
      <c r="AU1051" s="229" t="s">
        <v>85</v>
      </c>
      <c r="AV1051" s="14" t="s">
        <v>85</v>
      </c>
      <c r="AW1051" s="14" t="s">
        <v>5</v>
      </c>
      <c r="AX1051" s="14" t="s">
        <v>75</v>
      </c>
      <c r="AY1051" s="229" t="s">
        <v>149</v>
      </c>
    </row>
    <row r="1052" spans="2:51" s="13" customFormat="1" ht="11.25">
      <c r="B1052" s="209"/>
      <c r="C1052" s="210"/>
      <c r="D1052" s="204" t="s">
        <v>160</v>
      </c>
      <c r="E1052" s="211" t="s">
        <v>1</v>
      </c>
      <c r="F1052" s="212" t="s">
        <v>222</v>
      </c>
      <c r="G1052" s="210"/>
      <c r="H1052" s="211" t="s">
        <v>1</v>
      </c>
      <c r="I1052" s="213"/>
      <c r="J1052" s="213"/>
      <c r="K1052" s="210"/>
      <c r="L1052" s="210"/>
      <c r="M1052" s="214"/>
      <c r="N1052" s="215"/>
      <c r="O1052" s="216"/>
      <c r="P1052" s="216"/>
      <c r="Q1052" s="216"/>
      <c r="R1052" s="216"/>
      <c r="S1052" s="216"/>
      <c r="T1052" s="216"/>
      <c r="U1052" s="216"/>
      <c r="V1052" s="216"/>
      <c r="W1052" s="216"/>
      <c r="X1052" s="217"/>
      <c r="AT1052" s="218" t="s">
        <v>160</v>
      </c>
      <c r="AU1052" s="218" t="s">
        <v>85</v>
      </c>
      <c r="AV1052" s="13" t="s">
        <v>83</v>
      </c>
      <c r="AW1052" s="13" t="s">
        <v>5</v>
      </c>
      <c r="AX1052" s="13" t="s">
        <v>75</v>
      </c>
      <c r="AY1052" s="218" t="s">
        <v>149</v>
      </c>
    </row>
    <row r="1053" spans="2:51" s="14" customFormat="1" ht="11.25">
      <c r="B1053" s="219"/>
      <c r="C1053" s="220"/>
      <c r="D1053" s="204" t="s">
        <v>160</v>
      </c>
      <c r="E1053" s="221" t="s">
        <v>1</v>
      </c>
      <c r="F1053" s="222" t="s">
        <v>797</v>
      </c>
      <c r="G1053" s="220"/>
      <c r="H1053" s="223">
        <v>28.749</v>
      </c>
      <c r="I1053" s="224"/>
      <c r="J1053" s="224"/>
      <c r="K1053" s="220"/>
      <c r="L1053" s="220"/>
      <c r="M1053" s="225"/>
      <c r="N1053" s="226"/>
      <c r="O1053" s="227"/>
      <c r="P1053" s="227"/>
      <c r="Q1053" s="227"/>
      <c r="R1053" s="227"/>
      <c r="S1053" s="227"/>
      <c r="T1053" s="227"/>
      <c r="U1053" s="227"/>
      <c r="V1053" s="227"/>
      <c r="W1053" s="227"/>
      <c r="X1053" s="228"/>
      <c r="AT1053" s="229" t="s">
        <v>160</v>
      </c>
      <c r="AU1053" s="229" t="s">
        <v>85</v>
      </c>
      <c r="AV1053" s="14" t="s">
        <v>85</v>
      </c>
      <c r="AW1053" s="14" t="s">
        <v>5</v>
      </c>
      <c r="AX1053" s="14" t="s">
        <v>75</v>
      </c>
      <c r="AY1053" s="229" t="s">
        <v>149</v>
      </c>
    </row>
    <row r="1054" spans="2:51" s="13" customFormat="1" ht="11.25">
      <c r="B1054" s="209"/>
      <c r="C1054" s="210"/>
      <c r="D1054" s="204" t="s">
        <v>160</v>
      </c>
      <c r="E1054" s="211" t="s">
        <v>1</v>
      </c>
      <c r="F1054" s="212" t="s">
        <v>223</v>
      </c>
      <c r="G1054" s="210"/>
      <c r="H1054" s="211" t="s">
        <v>1</v>
      </c>
      <c r="I1054" s="213"/>
      <c r="J1054" s="213"/>
      <c r="K1054" s="210"/>
      <c r="L1054" s="210"/>
      <c r="M1054" s="214"/>
      <c r="N1054" s="215"/>
      <c r="O1054" s="216"/>
      <c r="P1054" s="216"/>
      <c r="Q1054" s="216"/>
      <c r="R1054" s="216"/>
      <c r="S1054" s="216"/>
      <c r="T1054" s="216"/>
      <c r="U1054" s="216"/>
      <c r="V1054" s="216"/>
      <c r="W1054" s="216"/>
      <c r="X1054" s="217"/>
      <c r="AT1054" s="218" t="s">
        <v>160</v>
      </c>
      <c r="AU1054" s="218" t="s">
        <v>85</v>
      </c>
      <c r="AV1054" s="13" t="s">
        <v>83</v>
      </c>
      <c r="AW1054" s="13" t="s">
        <v>5</v>
      </c>
      <c r="AX1054" s="13" t="s">
        <v>75</v>
      </c>
      <c r="AY1054" s="218" t="s">
        <v>149</v>
      </c>
    </row>
    <row r="1055" spans="2:51" s="14" customFormat="1" ht="11.25">
      <c r="B1055" s="219"/>
      <c r="C1055" s="220"/>
      <c r="D1055" s="204" t="s">
        <v>160</v>
      </c>
      <c r="E1055" s="221" t="s">
        <v>1</v>
      </c>
      <c r="F1055" s="222" t="s">
        <v>745</v>
      </c>
      <c r="G1055" s="220"/>
      <c r="H1055" s="223">
        <v>18.456</v>
      </c>
      <c r="I1055" s="224"/>
      <c r="J1055" s="224"/>
      <c r="K1055" s="220"/>
      <c r="L1055" s="220"/>
      <c r="M1055" s="225"/>
      <c r="N1055" s="226"/>
      <c r="O1055" s="227"/>
      <c r="P1055" s="227"/>
      <c r="Q1055" s="227"/>
      <c r="R1055" s="227"/>
      <c r="S1055" s="227"/>
      <c r="T1055" s="227"/>
      <c r="U1055" s="227"/>
      <c r="V1055" s="227"/>
      <c r="W1055" s="227"/>
      <c r="X1055" s="228"/>
      <c r="AT1055" s="229" t="s">
        <v>160</v>
      </c>
      <c r="AU1055" s="229" t="s">
        <v>85</v>
      </c>
      <c r="AV1055" s="14" t="s">
        <v>85</v>
      </c>
      <c r="AW1055" s="14" t="s">
        <v>5</v>
      </c>
      <c r="AX1055" s="14" t="s">
        <v>75</v>
      </c>
      <c r="AY1055" s="229" t="s">
        <v>149</v>
      </c>
    </row>
    <row r="1056" spans="2:51" s="13" customFormat="1" ht="11.25">
      <c r="B1056" s="209"/>
      <c r="C1056" s="210"/>
      <c r="D1056" s="204" t="s">
        <v>160</v>
      </c>
      <c r="E1056" s="211" t="s">
        <v>1</v>
      </c>
      <c r="F1056" s="212" t="s">
        <v>224</v>
      </c>
      <c r="G1056" s="210"/>
      <c r="H1056" s="211" t="s">
        <v>1</v>
      </c>
      <c r="I1056" s="213"/>
      <c r="J1056" s="213"/>
      <c r="K1056" s="210"/>
      <c r="L1056" s="210"/>
      <c r="M1056" s="214"/>
      <c r="N1056" s="215"/>
      <c r="O1056" s="216"/>
      <c r="P1056" s="216"/>
      <c r="Q1056" s="216"/>
      <c r="R1056" s="216"/>
      <c r="S1056" s="216"/>
      <c r="T1056" s="216"/>
      <c r="U1056" s="216"/>
      <c r="V1056" s="216"/>
      <c r="W1056" s="216"/>
      <c r="X1056" s="217"/>
      <c r="AT1056" s="218" t="s">
        <v>160</v>
      </c>
      <c r="AU1056" s="218" t="s">
        <v>85</v>
      </c>
      <c r="AV1056" s="13" t="s">
        <v>83</v>
      </c>
      <c r="AW1056" s="13" t="s">
        <v>5</v>
      </c>
      <c r="AX1056" s="13" t="s">
        <v>75</v>
      </c>
      <c r="AY1056" s="218" t="s">
        <v>149</v>
      </c>
    </row>
    <row r="1057" spans="2:51" s="14" customFormat="1" ht="11.25">
      <c r="B1057" s="219"/>
      <c r="C1057" s="220"/>
      <c r="D1057" s="204" t="s">
        <v>160</v>
      </c>
      <c r="E1057" s="221" t="s">
        <v>1</v>
      </c>
      <c r="F1057" s="222" t="s">
        <v>746</v>
      </c>
      <c r="G1057" s="220"/>
      <c r="H1057" s="223">
        <v>10.304</v>
      </c>
      <c r="I1057" s="224"/>
      <c r="J1057" s="224"/>
      <c r="K1057" s="220"/>
      <c r="L1057" s="220"/>
      <c r="M1057" s="225"/>
      <c r="N1057" s="226"/>
      <c r="O1057" s="227"/>
      <c r="P1057" s="227"/>
      <c r="Q1057" s="227"/>
      <c r="R1057" s="227"/>
      <c r="S1057" s="227"/>
      <c r="T1057" s="227"/>
      <c r="U1057" s="227"/>
      <c r="V1057" s="227"/>
      <c r="W1057" s="227"/>
      <c r="X1057" s="228"/>
      <c r="AT1057" s="229" t="s">
        <v>160</v>
      </c>
      <c r="AU1057" s="229" t="s">
        <v>85</v>
      </c>
      <c r="AV1057" s="14" t="s">
        <v>85</v>
      </c>
      <c r="AW1057" s="14" t="s">
        <v>5</v>
      </c>
      <c r="AX1057" s="14" t="s">
        <v>75</v>
      </c>
      <c r="AY1057" s="229" t="s">
        <v>149</v>
      </c>
    </row>
    <row r="1058" spans="2:51" s="16" customFormat="1" ht="11.25">
      <c r="B1058" s="252"/>
      <c r="C1058" s="253"/>
      <c r="D1058" s="204" t="s">
        <v>160</v>
      </c>
      <c r="E1058" s="254" t="s">
        <v>1</v>
      </c>
      <c r="F1058" s="255" t="s">
        <v>792</v>
      </c>
      <c r="G1058" s="253"/>
      <c r="H1058" s="256">
        <v>148.671</v>
      </c>
      <c r="I1058" s="257"/>
      <c r="J1058" s="257"/>
      <c r="K1058" s="253"/>
      <c r="L1058" s="253"/>
      <c r="M1058" s="258"/>
      <c r="N1058" s="259"/>
      <c r="O1058" s="260"/>
      <c r="P1058" s="260"/>
      <c r="Q1058" s="260"/>
      <c r="R1058" s="260"/>
      <c r="S1058" s="260"/>
      <c r="T1058" s="260"/>
      <c r="U1058" s="260"/>
      <c r="V1058" s="260"/>
      <c r="W1058" s="260"/>
      <c r="X1058" s="261"/>
      <c r="AT1058" s="262" t="s">
        <v>160</v>
      </c>
      <c r="AU1058" s="262" t="s">
        <v>85</v>
      </c>
      <c r="AV1058" s="16" t="s">
        <v>150</v>
      </c>
      <c r="AW1058" s="16" t="s">
        <v>5</v>
      </c>
      <c r="AX1058" s="16" t="s">
        <v>75</v>
      </c>
      <c r="AY1058" s="262" t="s">
        <v>149</v>
      </c>
    </row>
    <row r="1059" spans="2:51" s="15" customFormat="1" ht="11.25">
      <c r="B1059" s="230"/>
      <c r="C1059" s="231"/>
      <c r="D1059" s="204" t="s">
        <v>160</v>
      </c>
      <c r="E1059" s="232" t="s">
        <v>1</v>
      </c>
      <c r="F1059" s="233" t="s">
        <v>174</v>
      </c>
      <c r="G1059" s="231"/>
      <c r="H1059" s="234">
        <v>449.843</v>
      </c>
      <c r="I1059" s="235"/>
      <c r="J1059" s="235"/>
      <c r="K1059" s="231"/>
      <c r="L1059" s="231"/>
      <c r="M1059" s="236"/>
      <c r="N1059" s="237"/>
      <c r="O1059" s="238"/>
      <c r="P1059" s="238"/>
      <c r="Q1059" s="238"/>
      <c r="R1059" s="238"/>
      <c r="S1059" s="238"/>
      <c r="T1059" s="238"/>
      <c r="U1059" s="238"/>
      <c r="V1059" s="238"/>
      <c r="W1059" s="238"/>
      <c r="X1059" s="239"/>
      <c r="AT1059" s="240" t="s">
        <v>160</v>
      </c>
      <c r="AU1059" s="240" t="s">
        <v>85</v>
      </c>
      <c r="AV1059" s="15" t="s">
        <v>157</v>
      </c>
      <c r="AW1059" s="15" t="s">
        <v>5</v>
      </c>
      <c r="AX1059" s="15" t="s">
        <v>83</v>
      </c>
      <c r="AY1059" s="240" t="s">
        <v>149</v>
      </c>
    </row>
    <row r="1060" spans="1:65" s="2" customFormat="1" ht="24.2" customHeight="1">
      <c r="A1060" s="35"/>
      <c r="B1060" s="36"/>
      <c r="C1060" s="241" t="s">
        <v>798</v>
      </c>
      <c r="D1060" s="241" t="s">
        <v>491</v>
      </c>
      <c r="E1060" s="242" t="s">
        <v>799</v>
      </c>
      <c r="F1060" s="243" t="s">
        <v>800</v>
      </c>
      <c r="G1060" s="244" t="s">
        <v>155</v>
      </c>
      <c r="H1060" s="245">
        <v>494.827</v>
      </c>
      <c r="I1060" s="246"/>
      <c r="J1060" s="247"/>
      <c r="K1060" s="248">
        <f>ROUND(P1060*H1060,2)</f>
        <v>0</v>
      </c>
      <c r="L1060" s="243" t="s">
        <v>156</v>
      </c>
      <c r="M1060" s="249"/>
      <c r="N1060" s="250" t="s">
        <v>1</v>
      </c>
      <c r="O1060" s="198" t="s">
        <v>38</v>
      </c>
      <c r="P1060" s="199">
        <f>I1060+J1060</f>
        <v>0</v>
      </c>
      <c r="Q1060" s="199">
        <f>ROUND(I1060*H1060,2)</f>
        <v>0</v>
      </c>
      <c r="R1060" s="199">
        <f>ROUND(J1060*H1060,2)</f>
        <v>0</v>
      </c>
      <c r="S1060" s="72"/>
      <c r="T1060" s="200">
        <f>S1060*H1060</f>
        <v>0</v>
      </c>
      <c r="U1060" s="200">
        <v>0</v>
      </c>
      <c r="V1060" s="200">
        <f>U1060*H1060</f>
        <v>0</v>
      </c>
      <c r="W1060" s="200">
        <v>0</v>
      </c>
      <c r="X1060" s="201">
        <f>W1060*H1060</f>
        <v>0</v>
      </c>
      <c r="Y1060" s="35"/>
      <c r="Z1060" s="35"/>
      <c r="AA1060" s="35"/>
      <c r="AB1060" s="35"/>
      <c r="AC1060" s="35"/>
      <c r="AD1060" s="35"/>
      <c r="AE1060" s="35"/>
      <c r="AR1060" s="202" t="s">
        <v>433</v>
      </c>
      <c r="AT1060" s="202" t="s">
        <v>491</v>
      </c>
      <c r="AU1060" s="202" t="s">
        <v>85</v>
      </c>
      <c r="AY1060" s="18" t="s">
        <v>149</v>
      </c>
      <c r="BE1060" s="203">
        <f>IF(O1060="základní",K1060,0)</f>
        <v>0</v>
      </c>
      <c r="BF1060" s="203">
        <f>IF(O1060="snížená",K1060,0)</f>
        <v>0</v>
      </c>
      <c r="BG1060" s="203">
        <f>IF(O1060="zákl. přenesená",K1060,0)</f>
        <v>0</v>
      </c>
      <c r="BH1060" s="203">
        <f>IF(O1060="sníž. přenesená",K1060,0)</f>
        <v>0</v>
      </c>
      <c r="BI1060" s="203">
        <f>IF(O1060="nulová",K1060,0)</f>
        <v>0</v>
      </c>
      <c r="BJ1060" s="18" t="s">
        <v>83</v>
      </c>
      <c r="BK1060" s="203">
        <f>ROUND(P1060*H1060,2)</f>
        <v>0</v>
      </c>
      <c r="BL1060" s="18" t="s">
        <v>329</v>
      </c>
      <c r="BM1060" s="202" t="s">
        <v>801</v>
      </c>
    </row>
    <row r="1061" spans="1:47" s="2" customFormat="1" ht="11.25">
      <c r="A1061" s="35"/>
      <c r="B1061" s="36"/>
      <c r="C1061" s="37"/>
      <c r="D1061" s="204" t="s">
        <v>159</v>
      </c>
      <c r="E1061" s="37"/>
      <c r="F1061" s="205" t="s">
        <v>800</v>
      </c>
      <c r="G1061" s="37"/>
      <c r="H1061" s="37"/>
      <c r="I1061" s="206"/>
      <c r="J1061" s="206"/>
      <c r="K1061" s="37"/>
      <c r="L1061" s="37"/>
      <c r="M1061" s="40"/>
      <c r="N1061" s="207"/>
      <c r="O1061" s="208"/>
      <c r="P1061" s="72"/>
      <c r="Q1061" s="72"/>
      <c r="R1061" s="72"/>
      <c r="S1061" s="72"/>
      <c r="T1061" s="72"/>
      <c r="U1061" s="72"/>
      <c r="V1061" s="72"/>
      <c r="W1061" s="72"/>
      <c r="X1061" s="73"/>
      <c r="Y1061" s="35"/>
      <c r="Z1061" s="35"/>
      <c r="AA1061" s="35"/>
      <c r="AB1061" s="35"/>
      <c r="AC1061" s="35"/>
      <c r="AD1061" s="35"/>
      <c r="AE1061" s="35"/>
      <c r="AT1061" s="18" t="s">
        <v>159</v>
      </c>
      <c r="AU1061" s="18" t="s">
        <v>85</v>
      </c>
    </row>
    <row r="1062" spans="2:51" s="14" customFormat="1" ht="11.25">
      <c r="B1062" s="219"/>
      <c r="C1062" s="220"/>
      <c r="D1062" s="204" t="s">
        <v>160</v>
      </c>
      <c r="E1062" s="221" t="s">
        <v>1</v>
      </c>
      <c r="F1062" s="222" t="s">
        <v>802</v>
      </c>
      <c r="G1062" s="220"/>
      <c r="H1062" s="223">
        <v>494.827</v>
      </c>
      <c r="I1062" s="224"/>
      <c r="J1062" s="224"/>
      <c r="K1062" s="220"/>
      <c r="L1062" s="220"/>
      <c r="M1062" s="225"/>
      <c r="N1062" s="226"/>
      <c r="O1062" s="227"/>
      <c r="P1062" s="227"/>
      <c r="Q1062" s="227"/>
      <c r="R1062" s="227"/>
      <c r="S1062" s="227"/>
      <c r="T1062" s="227"/>
      <c r="U1062" s="227"/>
      <c r="V1062" s="227"/>
      <c r="W1062" s="227"/>
      <c r="X1062" s="228"/>
      <c r="AT1062" s="229" t="s">
        <v>160</v>
      </c>
      <c r="AU1062" s="229" t="s">
        <v>85</v>
      </c>
      <c r="AV1062" s="14" t="s">
        <v>85</v>
      </c>
      <c r="AW1062" s="14" t="s">
        <v>5</v>
      </c>
      <c r="AX1062" s="14" t="s">
        <v>75</v>
      </c>
      <c r="AY1062" s="229" t="s">
        <v>149</v>
      </c>
    </row>
    <row r="1063" spans="2:51" s="15" customFormat="1" ht="11.25">
      <c r="B1063" s="230"/>
      <c r="C1063" s="231"/>
      <c r="D1063" s="204" t="s">
        <v>160</v>
      </c>
      <c r="E1063" s="232" t="s">
        <v>1</v>
      </c>
      <c r="F1063" s="233" t="s">
        <v>174</v>
      </c>
      <c r="G1063" s="231"/>
      <c r="H1063" s="234">
        <v>494.827</v>
      </c>
      <c r="I1063" s="235"/>
      <c r="J1063" s="235"/>
      <c r="K1063" s="231"/>
      <c r="L1063" s="231"/>
      <c r="M1063" s="236"/>
      <c r="N1063" s="237"/>
      <c r="O1063" s="238"/>
      <c r="P1063" s="238"/>
      <c r="Q1063" s="238"/>
      <c r="R1063" s="238"/>
      <c r="S1063" s="238"/>
      <c r="T1063" s="238"/>
      <c r="U1063" s="238"/>
      <c r="V1063" s="238"/>
      <c r="W1063" s="238"/>
      <c r="X1063" s="239"/>
      <c r="AT1063" s="240" t="s">
        <v>160</v>
      </c>
      <c r="AU1063" s="240" t="s">
        <v>85</v>
      </c>
      <c r="AV1063" s="15" t="s">
        <v>157</v>
      </c>
      <c r="AW1063" s="15" t="s">
        <v>5</v>
      </c>
      <c r="AX1063" s="15" t="s">
        <v>83</v>
      </c>
      <c r="AY1063" s="240" t="s">
        <v>149</v>
      </c>
    </row>
    <row r="1064" spans="1:65" s="2" customFormat="1" ht="24.2" customHeight="1">
      <c r="A1064" s="35"/>
      <c r="B1064" s="36"/>
      <c r="C1064" s="190" t="s">
        <v>803</v>
      </c>
      <c r="D1064" s="190" t="s">
        <v>152</v>
      </c>
      <c r="E1064" s="191" t="s">
        <v>804</v>
      </c>
      <c r="F1064" s="192" t="s">
        <v>805</v>
      </c>
      <c r="G1064" s="193" t="s">
        <v>374</v>
      </c>
      <c r="H1064" s="194">
        <v>254.55</v>
      </c>
      <c r="I1064" s="195"/>
      <c r="J1064" s="195"/>
      <c r="K1064" s="196">
        <f>ROUND(P1064*H1064,2)</f>
        <v>0</v>
      </c>
      <c r="L1064" s="192" t="s">
        <v>156</v>
      </c>
      <c r="M1064" s="40"/>
      <c r="N1064" s="197" t="s">
        <v>1</v>
      </c>
      <c r="O1064" s="198" t="s">
        <v>38</v>
      </c>
      <c r="P1064" s="199">
        <f>I1064+J1064</f>
        <v>0</v>
      </c>
      <c r="Q1064" s="199">
        <f>ROUND(I1064*H1064,2)</f>
        <v>0</v>
      </c>
      <c r="R1064" s="199">
        <f>ROUND(J1064*H1064,2)</f>
        <v>0</v>
      </c>
      <c r="S1064" s="72"/>
      <c r="T1064" s="200">
        <f>S1064*H1064</f>
        <v>0</v>
      </c>
      <c r="U1064" s="200">
        <v>0</v>
      </c>
      <c r="V1064" s="200">
        <f>U1064*H1064</f>
        <v>0</v>
      </c>
      <c r="W1064" s="200">
        <v>0</v>
      </c>
      <c r="X1064" s="201">
        <f>W1064*H1064</f>
        <v>0</v>
      </c>
      <c r="Y1064" s="35"/>
      <c r="Z1064" s="35"/>
      <c r="AA1064" s="35"/>
      <c r="AB1064" s="35"/>
      <c r="AC1064" s="35"/>
      <c r="AD1064" s="35"/>
      <c r="AE1064" s="35"/>
      <c r="AR1064" s="202" t="s">
        <v>329</v>
      </c>
      <c r="AT1064" s="202" t="s">
        <v>152</v>
      </c>
      <c r="AU1064" s="202" t="s">
        <v>85</v>
      </c>
      <c r="AY1064" s="18" t="s">
        <v>149</v>
      </c>
      <c r="BE1064" s="203">
        <f>IF(O1064="základní",K1064,0)</f>
        <v>0</v>
      </c>
      <c r="BF1064" s="203">
        <f>IF(O1064="snížená",K1064,0)</f>
        <v>0</v>
      </c>
      <c r="BG1064" s="203">
        <f>IF(O1064="zákl. přenesená",K1064,0)</f>
        <v>0</v>
      </c>
      <c r="BH1064" s="203">
        <f>IF(O1064="sníž. přenesená",K1064,0)</f>
        <v>0</v>
      </c>
      <c r="BI1064" s="203">
        <f>IF(O1064="nulová",K1064,0)</f>
        <v>0</v>
      </c>
      <c r="BJ1064" s="18" t="s">
        <v>83</v>
      </c>
      <c r="BK1064" s="203">
        <f>ROUND(P1064*H1064,2)</f>
        <v>0</v>
      </c>
      <c r="BL1064" s="18" t="s">
        <v>329</v>
      </c>
      <c r="BM1064" s="202" t="s">
        <v>806</v>
      </c>
    </row>
    <row r="1065" spans="1:47" s="2" customFormat="1" ht="19.5">
      <c r="A1065" s="35"/>
      <c r="B1065" s="36"/>
      <c r="C1065" s="37"/>
      <c r="D1065" s="204" t="s">
        <v>159</v>
      </c>
      <c r="E1065" s="37"/>
      <c r="F1065" s="205" t="s">
        <v>805</v>
      </c>
      <c r="G1065" s="37"/>
      <c r="H1065" s="37"/>
      <c r="I1065" s="206"/>
      <c r="J1065" s="206"/>
      <c r="K1065" s="37"/>
      <c r="L1065" s="37"/>
      <c r="M1065" s="40"/>
      <c r="N1065" s="207"/>
      <c r="O1065" s="208"/>
      <c r="P1065" s="72"/>
      <c r="Q1065" s="72"/>
      <c r="R1065" s="72"/>
      <c r="S1065" s="72"/>
      <c r="T1065" s="72"/>
      <c r="U1065" s="72"/>
      <c r="V1065" s="72"/>
      <c r="W1065" s="72"/>
      <c r="X1065" s="73"/>
      <c r="Y1065" s="35"/>
      <c r="Z1065" s="35"/>
      <c r="AA1065" s="35"/>
      <c r="AB1065" s="35"/>
      <c r="AC1065" s="35"/>
      <c r="AD1065" s="35"/>
      <c r="AE1065" s="35"/>
      <c r="AT1065" s="18" t="s">
        <v>159</v>
      </c>
      <c r="AU1065" s="18" t="s">
        <v>85</v>
      </c>
    </row>
    <row r="1066" spans="2:51" s="13" customFormat="1" ht="11.25">
      <c r="B1066" s="209"/>
      <c r="C1066" s="210"/>
      <c r="D1066" s="204" t="s">
        <v>160</v>
      </c>
      <c r="E1066" s="211" t="s">
        <v>1</v>
      </c>
      <c r="F1066" s="212" t="s">
        <v>192</v>
      </c>
      <c r="G1066" s="210"/>
      <c r="H1066" s="211" t="s">
        <v>1</v>
      </c>
      <c r="I1066" s="213"/>
      <c r="J1066" s="213"/>
      <c r="K1066" s="210"/>
      <c r="L1066" s="210"/>
      <c r="M1066" s="214"/>
      <c r="N1066" s="215"/>
      <c r="O1066" s="216"/>
      <c r="P1066" s="216"/>
      <c r="Q1066" s="216"/>
      <c r="R1066" s="216"/>
      <c r="S1066" s="216"/>
      <c r="T1066" s="216"/>
      <c r="U1066" s="216"/>
      <c r="V1066" s="216"/>
      <c r="W1066" s="216"/>
      <c r="X1066" s="217"/>
      <c r="AT1066" s="218" t="s">
        <v>160</v>
      </c>
      <c r="AU1066" s="218" t="s">
        <v>85</v>
      </c>
      <c r="AV1066" s="13" t="s">
        <v>83</v>
      </c>
      <c r="AW1066" s="13" t="s">
        <v>5</v>
      </c>
      <c r="AX1066" s="13" t="s">
        <v>75</v>
      </c>
      <c r="AY1066" s="218" t="s">
        <v>149</v>
      </c>
    </row>
    <row r="1067" spans="2:51" s="14" customFormat="1" ht="11.25">
      <c r="B1067" s="219"/>
      <c r="C1067" s="220"/>
      <c r="D1067" s="204" t="s">
        <v>160</v>
      </c>
      <c r="E1067" s="221" t="s">
        <v>1</v>
      </c>
      <c r="F1067" s="222" t="s">
        <v>807</v>
      </c>
      <c r="G1067" s="220"/>
      <c r="H1067" s="223">
        <v>24.6</v>
      </c>
      <c r="I1067" s="224"/>
      <c r="J1067" s="224"/>
      <c r="K1067" s="220"/>
      <c r="L1067" s="220"/>
      <c r="M1067" s="225"/>
      <c r="N1067" s="226"/>
      <c r="O1067" s="227"/>
      <c r="P1067" s="227"/>
      <c r="Q1067" s="227"/>
      <c r="R1067" s="227"/>
      <c r="S1067" s="227"/>
      <c r="T1067" s="227"/>
      <c r="U1067" s="227"/>
      <c r="V1067" s="227"/>
      <c r="W1067" s="227"/>
      <c r="X1067" s="228"/>
      <c r="AT1067" s="229" t="s">
        <v>160</v>
      </c>
      <c r="AU1067" s="229" t="s">
        <v>85</v>
      </c>
      <c r="AV1067" s="14" t="s">
        <v>85</v>
      </c>
      <c r="AW1067" s="14" t="s">
        <v>5</v>
      </c>
      <c r="AX1067" s="14" t="s">
        <v>75</v>
      </c>
      <c r="AY1067" s="229" t="s">
        <v>149</v>
      </c>
    </row>
    <row r="1068" spans="2:51" s="13" customFormat="1" ht="11.25">
      <c r="B1068" s="209"/>
      <c r="C1068" s="210"/>
      <c r="D1068" s="204" t="s">
        <v>160</v>
      </c>
      <c r="E1068" s="211" t="s">
        <v>1</v>
      </c>
      <c r="F1068" s="212" t="s">
        <v>196</v>
      </c>
      <c r="G1068" s="210"/>
      <c r="H1068" s="211" t="s">
        <v>1</v>
      </c>
      <c r="I1068" s="213"/>
      <c r="J1068" s="213"/>
      <c r="K1068" s="210"/>
      <c r="L1068" s="210"/>
      <c r="M1068" s="214"/>
      <c r="N1068" s="215"/>
      <c r="O1068" s="216"/>
      <c r="P1068" s="216"/>
      <c r="Q1068" s="216"/>
      <c r="R1068" s="216"/>
      <c r="S1068" s="216"/>
      <c r="T1068" s="216"/>
      <c r="U1068" s="216"/>
      <c r="V1068" s="216"/>
      <c r="W1068" s="216"/>
      <c r="X1068" s="217"/>
      <c r="AT1068" s="218" t="s">
        <v>160</v>
      </c>
      <c r="AU1068" s="218" t="s">
        <v>85</v>
      </c>
      <c r="AV1068" s="13" t="s">
        <v>83</v>
      </c>
      <c r="AW1068" s="13" t="s">
        <v>5</v>
      </c>
      <c r="AX1068" s="13" t="s">
        <v>75</v>
      </c>
      <c r="AY1068" s="218" t="s">
        <v>149</v>
      </c>
    </row>
    <row r="1069" spans="2:51" s="14" customFormat="1" ht="11.25">
      <c r="B1069" s="219"/>
      <c r="C1069" s="220"/>
      <c r="D1069" s="204" t="s">
        <v>160</v>
      </c>
      <c r="E1069" s="221" t="s">
        <v>1</v>
      </c>
      <c r="F1069" s="222" t="s">
        <v>808</v>
      </c>
      <c r="G1069" s="220"/>
      <c r="H1069" s="223">
        <v>5.99</v>
      </c>
      <c r="I1069" s="224"/>
      <c r="J1069" s="224"/>
      <c r="K1069" s="220"/>
      <c r="L1069" s="220"/>
      <c r="M1069" s="225"/>
      <c r="N1069" s="226"/>
      <c r="O1069" s="227"/>
      <c r="P1069" s="227"/>
      <c r="Q1069" s="227"/>
      <c r="R1069" s="227"/>
      <c r="S1069" s="227"/>
      <c r="T1069" s="227"/>
      <c r="U1069" s="227"/>
      <c r="V1069" s="227"/>
      <c r="W1069" s="227"/>
      <c r="X1069" s="228"/>
      <c r="AT1069" s="229" t="s">
        <v>160</v>
      </c>
      <c r="AU1069" s="229" t="s">
        <v>85</v>
      </c>
      <c r="AV1069" s="14" t="s">
        <v>85</v>
      </c>
      <c r="AW1069" s="14" t="s">
        <v>5</v>
      </c>
      <c r="AX1069" s="14" t="s">
        <v>75</v>
      </c>
      <c r="AY1069" s="229" t="s">
        <v>149</v>
      </c>
    </row>
    <row r="1070" spans="2:51" s="13" customFormat="1" ht="11.25">
      <c r="B1070" s="209"/>
      <c r="C1070" s="210"/>
      <c r="D1070" s="204" t="s">
        <v>160</v>
      </c>
      <c r="E1070" s="211" t="s">
        <v>1</v>
      </c>
      <c r="F1070" s="212" t="s">
        <v>198</v>
      </c>
      <c r="G1070" s="210"/>
      <c r="H1070" s="211" t="s">
        <v>1</v>
      </c>
      <c r="I1070" s="213"/>
      <c r="J1070" s="213"/>
      <c r="K1070" s="210"/>
      <c r="L1070" s="210"/>
      <c r="M1070" s="214"/>
      <c r="N1070" s="215"/>
      <c r="O1070" s="216"/>
      <c r="P1070" s="216"/>
      <c r="Q1070" s="216"/>
      <c r="R1070" s="216"/>
      <c r="S1070" s="216"/>
      <c r="T1070" s="216"/>
      <c r="U1070" s="216"/>
      <c r="V1070" s="216"/>
      <c r="W1070" s="216"/>
      <c r="X1070" s="217"/>
      <c r="AT1070" s="218" t="s">
        <v>160</v>
      </c>
      <c r="AU1070" s="218" t="s">
        <v>85</v>
      </c>
      <c r="AV1070" s="13" t="s">
        <v>83</v>
      </c>
      <c r="AW1070" s="13" t="s">
        <v>5</v>
      </c>
      <c r="AX1070" s="13" t="s">
        <v>75</v>
      </c>
      <c r="AY1070" s="218" t="s">
        <v>149</v>
      </c>
    </row>
    <row r="1071" spans="2:51" s="14" customFormat="1" ht="11.25">
      <c r="B1071" s="219"/>
      <c r="C1071" s="220"/>
      <c r="D1071" s="204" t="s">
        <v>160</v>
      </c>
      <c r="E1071" s="221" t="s">
        <v>1</v>
      </c>
      <c r="F1071" s="222" t="s">
        <v>809</v>
      </c>
      <c r="G1071" s="220"/>
      <c r="H1071" s="223">
        <v>8.61</v>
      </c>
      <c r="I1071" s="224"/>
      <c r="J1071" s="224"/>
      <c r="K1071" s="220"/>
      <c r="L1071" s="220"/>
      <c r="M1071" s="225"/>
      <c r="N1071" s="226"/>
      <c r="O1071" s="227"/>
      <c r="P1071" s="227"/>
      <c r="Q1071" s="227"/>
      <c r="R1071" s="227"/>
      <c r="S1071" s="227"/>
      <c r="T1071" s="227"/>
      <c r="U1071" s="227"/>
      <c r="V1071" s="227"/>
      <c r="W1071" s="227"/>
      <c r="X1071" s="228"/>
      <c r="AT1071" s="229" t="s">
        <v>160</v>
      </c>
      <c r="AU1071" s="229" t="s">
        <v>85</v>
      </c>
      <c r="AV1071" s="14" t="s">
        <v>85</v>
      </c>
      <c r="AW1071" s="14" t="s">
        <v>5</v>
      </c>
      <c r="AX1071" s="14" t="s">
        <v>75</v>
      </c>
      <c r="AY1071" s="229" t="s">
        <v>149</v>
      </c>
    </row>
    <row r="1072" spans="2:51" s="13" customFormat="1" ht="11.25">
      <c r="B1072" s="209"/>
      <c r="C1072" s="210"/>
      <c r="D1072" s="204" t="s">
        <v>160</v>
      </c>
      <c r="E1072" s="211" t="s">
        <v>1</v>
      </c>
      <c r="F1072" s="212" t="s">
        <v>200</v>
      </c>
      <c r="G1072" s="210"/>
      <c r="H1072" s="211" t="s">
        <v>1</v>
      </c>
      <c r="I1072" s="213"/>
      <c r="J1072" s="213"/>
      <c r="K1072" s="210"/>
      <c r="L1072" s="210"/>
      <c r="M1072" s="214"/>
      <c r="N1072" s="215"/>
      <c r="O1072" s="216"/>
      <c r="P1072" s="216"/>
      <c r="Q1072" s="216"/>
      <c r="R1072" s="216"/>
      <c r="S1072" s="216"/>
      <c r="T1072" s="216"/>
      <c r="U1072" s="216"/>
      <c r="V1072" s="216"/>
      <c r="W1072" s="216"/>
      <c r="X1072" s="217"/>
      <c r="AT1072" s="218" t="s">
        <v>160</v>
      </c>
      <c r="AU1072" s="218" t="s">
        <v>85</v>
      </c>
      <c r="AV1072" s="13" t="s">
        <v>83</v>
      </c>
      <c r="AW1072" s="13" t="s">
        <v>5</v>
      </c>
      <c r="AX1072" s="13" t="s">
        <v>75</v>
      </c>
      <c r="AY1072" s="218" t="s">
        <v>149</v>
      </c>
    </row>
    <row r="1073" spans="2:51" s="14" customFormat="1" ht="11.25">
      <c r="B1073" s="219"/>
      <c r="C1073" s="220"/>
      <c r="D1073" s="204" t="s">
        <v>160</v>
      </c>
      <c r="E1073" s="221" t="s">
        <v>1</v>
      </c>
      <c r="F1073" s="222" t="s">
        <v>810</v>
      </c>
      <c r="G1073" s="220"/>
      <c r="H1073" s="223">
        <v>27.37</v>
      </c>
      <c r="I1073" s="224"/>
      <c r="J1073" s="224"/>
      <c r="K1073" s="220"/>
      <c r="L1073" s="220"/>
      <c r="M1073" s="225"/>
      <c r="N1073" s="226"/>
      <c r="O1073" s="227"/>
      <c r="P1073" s="227"/>
      <c r="Q1073" s="227"/>
      <c r="R1073" s="227"/>
      <c r="S1073" s="227"/>
      <c r="T1073" s="227"/>
      <c r="U1073" s="227"/>
      <c r="V1073" s="227"/>
      <c r="W1073" s="227"/>
      <c r="X1073" s="228"/>
      <c r="AT1073" s="229" t="s">
        <v>160</v>
      </c>
      <c r="AU1073" s="229" t="s">
        <v>85</v>
      </c>
      <c r="AV1073" s="14" t="s">
        <v>85</v>
      </c>
      <c r="AW1073" s="14" t="s">
        <v>5</v>
      </c>
      <c r="AX1073" s="14" t="s">
        <v>75</v>
      </c>
      <c r="AY1073" s="229" t="s">
        <v>149</v>
      </c>
    </row>
    <row r="1074" spans="2:51" s="13" customFormat="1" ht="11.25">
      <c r="B1074" s="209"/>
      <c r="C1074" s="210"/>
      <c r="D1074" s="204" t="s">
        <v>160</v>
      </c>
      <c r="E1074" s="211" t="s">
        <v>1</v>
      </c>
      <c r="F1074" s="212" t="s">
        <v>202</v>
      </c>
      <c r="G1074" s="210"/>
      <c r="H1074" s="211" t="s">
        <v>1</v>
      </c>
      <c r="I1074" s="213"/>
      <c r="J1074" s="213"/>
      <c r="K1074" s="210"/>
      <c r="L1074" s="210"/>
      <c r="M1074" s="214"/>
      <c r="N1074" s="215"/>
      <c r="O1074" s="216"/>
      <c r="P1074" s="216"/>
      <c r="Q1074" s="216"/>
      <c r="R1074" s="216"/>
      <c r="S1074" s="216"/>
      <c r="T1074" s="216"/>
      <c r="U1074" s="216"/>
      <c r="V1074" s="216"/>
      <c r="W1074" s="216"/>
      <c r="X1074" s="217"/>
      <c r="AT1074" s="218" t="s">
        <v>160</v>
      </c>
      <c r="AU1074" s="218" t="s">
        <v>85</v>
      </c>
      <c r="AV1074" s="13" t="s">
        <v>83</v>
      </c>
      <c r="AW1074" s="13" t="s">
        <v>5</v>
      </c>
      <c r="AX1074" s="13" t="s">
        <v>75</v>
      </c>
      <c r="AY1074" s="218" t="s">
        <v>149</v>
      </c>
    </row>
    <row r="1075" spans="2:51" s="14" customFormat="1" ht="11.25">
      <c r="B1075" s="219"/>
      <c r="C1075" s="220"/>
      <c r="D1075" s="204" t="s">
        <v>160</v>
      </c>
      <c r="E1075" s="221" t="s">
        <v>1</v>
      </c>
      <c r="F1075" s="222" t="s">
        <v>811</v>
      </c>
      <c r="G1075" s="220"/>
      <c r="H1075" s="223">
        <v>9.14</v>
      </c>
      <c r="I1075" s="224"/>
      <c r="J1075" s="224"/>
      <c r="K1075" s="220"/>
      <c r="L1075" s="220"/>
      <c r="M1075" s="225"/>
      <c r="N1075" s="226"/>
      <c r="O1075" s="227"/>
      <c r="P1075" s="227"/>
      <c r="Q1075" s="227"/>
      <c r="R1075" s="227"/>
      <c r="S1075" s="227"/>
      <c r="T1075" s="227"/>
      <c r="U1075" s="227"/>
      <c r="V1075" s="227"/>
      <c r="W1075" s="227"/>
      <c r="X1075" s="228"/>
      <c r="AT1075" s="229" t="s">
        <v>160</v>
      </c>
      <c r="AU1075" s="229" t="s">
        <v>85</v>
      </c>
      <c r="AV1075" s="14" t="s">
        <v>85</v>
      </c>
      <c r="AW1075" s="14" t="s">
        <v>5</v>
      </c>
      <c r="AX1075" s="14" t="s">
        <v>75</v>
      </c>
      <c r="AY1075" s="229" t="s">
        <v>149</v>
      </c>
    </row>
    <row r="1076" spans="2:51" s="13" customFormat="1" ht="11.25">
      <c r="B1076" s="209"/>
      <c r="C1076" s="210"/>
      <c r="D1076" s="204" t="s">
        <v>160</v>
      </c>
      <c r="E1076" s="211" t="s">
        <v>1</v>
      </c>
      <c r="F1076" s="212" t="s">
        <v>204</v>
      </c>
      <c r="G1076" s="210"/>
      <c r="H1076" s="211" t="s">
        <v>1</v>
      </c>
      <c r="I1076" s="213"/>
      <c r="J1076" s="213"/>
      <c r="K1076" s="210"/>
      <c r="L1076" s="210"/>
      <c r="M1076" s="214"/>
      <c r="N1076" s="215"/>
      <c r="O1076" s="216"/>
      <c r="P1076" s="216"/>
      <c r="Q1076" s="216"/>
      <c r="R1076" s="216"/>
      <c r="S1076" s="216"/>
      <c r="T1076" s="216"/>
      <c r="U1076" s="216"/>
      <c r="V1076" s="216"/>
      <c r="W1076" s="216"/>
      <c r="X1076" s="217"/>
      <c r="AT1076" s="218" t="s">
        <v>160</v>
      </c>
      <c r="AU1076" s="218" t="s">
        <v>85</v>
      </c>
      <c r="AV1076" s="13" t="s">
        <v>83</v>
      </c>
      <c r="AW1076" s="13" t="s">
        <v>5</v>
      </c>
      <c r="AX1076" s="13" t="s">
        <v>75</v>
      </c>
      <c r="AY1076" s="218" t="s">
        <v>149</v>
      </c>
    </row>
    <row r="1077" spans="2:51" s="14" customFormat="1" ht="11.25">
      <c r="B1077" s="219"/>
      <c r="C1077" s="220"/>
      <c r="D1077" s="204" t="s">
        <v>160</v>
      </c>
      <c r="E1077" s="221" t="s">
        <v>1</v>
      </c>
      <c r="F1077" s="222" t="s">
        <v>812</v>
      </c>
      <c r="G1077" s="220"/>
      <c r="H1077" s="223">
        <v>22.14</v>
      </c>
      <c r="I1077" s="224"/>
      <c r="J1077" s="224"/>
      <c r="K1077" s="220"/>
      <c r="L1077" s="220"/>
      <c r="M1077" s="225"/>
      <c r="N1077" s="226"/>
      <c r="O1077" s="227"/>
      <c r="P1077" s="227"/>
      <c r="Q1077" s="227"/>
      <c r="R1077" s="227"/>
      <c r="S1077" s="227"/>
      <c r="T1077" s="227"/>
      <c r="U1077" s="227"/>
      <c r="V1077" s="227"/>
      <c r="W1077" s="227"/>
      <c r="X1077" s="228"/>
      <c r="AT1077" s="229" t="s">
        <v>160</v>
      </c>
      <c r="AU1077" s="229" t="s">
        <v>85</v>
      </c>
      <c r="AV1077" s="14" t="s">
        <v>85</v>
      </c>
      <c r="AW1077" s="14" t="s">
        <v>5</v>
      </c>
      <c r="AX1077" s="14" t="s">
        <v>75</v>
      </c>
      <c r="AY1077" s="229" t="s">
        <v>149</v>
      </c>
    </row>
    <row r="1078" spans="2:51" s="13" customFormat="1" ht="11.25">
      <c r="B1078" s="209"/>
      <c r="C1078" s="210"/>
      <c r="D1078" s="204" t="s">
        <v>160</v>
      </c>
      <c r="E1078" s="211" t="s">
        <v>1</v>
      </c>
      <c r="F1078" s="212" t="s">
        <v>206</v>
      </c>
      <c r="G1078" s="210"/>
      <c r="H1078" s="211" t="s">
        <v>1</v>
      </c>
      <c r="I1078" s="213"/>
      <c r="J1078" s="213"/>
      <c r="K1078" s="210"/>
      <c r="L1078" s="210"/>
      <c r="M1078" s="214"/>
      <c r="N1078" s="215"/>
      <c r="O1078" s="216"/>
      <c r="P1078" s="216"/>
      <c r="Q1078" s="216"/>
      <c r="R1078" s="216"/>
      <c r="S1078" s="216"/>
      <c r="T1078" s="216"/>
      <c r="U1078" s="216"/>
      <c r="V1078" s="216"/>
      <c r="W1078" s="216"/>
      <c r="X1078" s="217"/>
      <c r="AT1078" s="218" t="s">
        <v>160</v>
      </c>
      <c r="AU1078" s="218" t="s">
        <v>85</v>
      </c>
      <c r="AV1078" s="13" t="s">
        <v>83</v>
      </c>
      <c r="AW1078" s="13" t="s">
        <v>5</v>
      </c>
      <c r="AX1078" s="13" t="s">
        <v>75</v>
      </c>
      <c r="AY1078" s="218" t="s">
        <v>149</v>
      </c>
    </row>
    <row r="1079" spans="2:51" s="14" customFormat="1" ht="11.25">
      <c r="B1079" s="219"/>
      <c r="C1079" s="220"/>
      <c r="D1079" s="204" t="s">
        <v>160</v>
      </c>
      <c r="E1079" s="221" t="s">
        <v>1</v>
      </c>
      <c r="F1079" s="222" t="s">
        <v>813</v>
      </c>
      <c r="G1079" s="220"/>
      <c r="H1079" s="223">
        <v>5.8</v>
      </c>
      <c r="I1079" s="224"/>
      <c r="J1079" s="224"/>
      <c r="K1079" s="220"/>
      <c r="L1079" s="220"/>
      <c r="M1079" s="225"/>
      <c r="N1079" s="226"/>
      <c r="O1079" s="227"/>
      <c r="P1079" s="227"/>
      <c r="Q1079" s="227"/>
      <c r="R1079" s="227"/>
      <c r="S1079" s="227"/>
      <c r="T1079" s="227"/>
      <c r="U1079" s="227"/>
      <c r="V1079" s="227"/>
      <c r="W1079" s="227"/>
      <c r="X1079" s="228"/>
      <c r="AT1079" s="229" t="s">
        <v>160</v>
      </c>
      <c r="AU1079" s="229" t="s">
        <v>85</v>
      </c>
      <c r="AV1079" s="14" t="s">
        <v>85</v>
      </c>
      <c r="AW1079" s="14" t="s">
        <v>5</v>
      </c>
      <c r="AX1079" s="14" t="s">
        <v>75</v>
      </c>
      <c r="AY1079" s="229" t="s">
        <v>149</v>
      </c>
    </row>
    <row r="1080" spans="2:51" s="13" customFormat="1" ht="11.25">
      <c r="B1080" s="209"/>
      <c r="C1080" s="210"/>
      <c r="D1080" s="204" t="s">
        <v>160</v>
      </c>
      <c r="E1080" s="211" t="s">
        <v>1</v>
      </c>
      <c r="F1080" s="212" t="s">
        <v>208</v>
      </c>
      <c r="G1080" s="210"/>
      <c r="H1080" s="211" t="s">
        <v>1</v>
      </c>
      <c r="I1080" s="213"/>
      <c r="J1080" s="213"/>
      <c r="K1080" s="210"/>
      <c r="L1080" s="210"/>
      <c r="M1080" s="214"/>
      <c r="N1080" s="215"/>
      <c r="O1080" s="216"/>
      <c r="P1080" s="216"/>
      <c r="Q1080" s="216"/>
      <c r="R1080" s="216"/>
      <c r="S1080" s="216"/>
      <c r="T1080" s="216"/>
      <c r="U1080" s="216"/>
      <c r="V1080" s="216"/>
      <c r="W1080" s="216"/>
      <c r="X1080" s="217"/>
      <c r="AT1080" s="218" t="s">
        <v>160</v>
      </c>
      <c r="AU1080" s="218" t="s">
        <v>85</v>
      </c>
      <c r="AV1080" s="13" t="s">
        <v>83</v>
      </c>
      <c r="AW1080" s="13" t="s">
        <v>5</v>
      </c>
      <c r="AX1080" s="13" t="s">
        <v>75</v>
      </c>
      <c r="AY1080" s="218" t="s">
        <v>149</v>
      </c>
    </row>
    <row r="1081" spans="2:51" s="14" customFormat="1" ht="11.25">
      <c r="B1081" s="219"/>
      <c r="C1081" s="220"/>
      <c r="D1081" s="204" t="s">
        <v>160</v>
      </c>
      <c r="E1081" s="221" t="s">
        <v>1</v>
      </c>
      <c r="F1081" s="222" t="s">
        <v>814</v>
      </c>
      <c r="G1081" s="220"/>
      <c r="H1081" s="223">
        <v>9.9</v>
      </c>
      <c r="I1081" s="224"/>
      <c r="J1081" s="224"/>
      <c r="K1081" s="220"/>
      <c r="L1081" s="220"/>
      <c r="M1081" s="225"/>
      <c r="N1081" s="226"/>
      <c r="O1081" s="227"/>
      <c r="P1081" s="227"/>
      <c r="Q1081" s="227"/>
      <c r="R1081" s="227"/>
      <c r="S1081" s="227"/>
      <c r="T1081" s="227"/>
      <c r="U1081" s="227"/>
      <c r="V1081" s="227"/>
      <c r="W1081" s="227"/>
      <c r="X1081" s="228"/>
      <c r="AT1081" s="229" t="s">
        <v>160</v>
      </c>
      <c r="AU1081" s="229" t="s">
        <v>85</v>
      </c>
      <c r="AV1081" s="14" t="s">
        <v>85</v>
      </c>
      <c r="AW1081" s="14" t="s">
        <v>5</v>
      </c>
      <c r="AX1081" s="14" t="s">
        <v>75</v>
      </c>
      <c r="AY1081" s="229" t="s">
        <v>149</v>
      </c>
    </row>
    <row r="1082" spans="2:51" s="13" customFormat="1" ht="11.25">
      <c r="B1082" s="209"/>
      <c r="C1082" s="210"/>
      <c r="D1082" s="204" t="s">
        <v>160</v>
      </c>
      <c r="E1082" s="211" t="s">
        <v>1</v>
      </c>
      <c r="F1082" s="212" t="s">
        <v>210</v>
      </c>
      <c r="G1082" s="210"/>
      <c r="H1082" s="211" t="s">
        <v>1</v>
      </c>
      <c r="I1082" s="213"/>
      <c r="J1082" s="213"/>
      <c r="K1082" s="210"/>
      <c r="L1082" s="210"/>
      <c r="M1082" s="214"/>
      <c r="N1082" s="215"/>
      <c r="O1082" s="216"/>
      <c r="P1082" s="216"/>
      <c r="Q1082" s="216"/>
      <c r="R1082" s="216"/>
      <c r="S1082" s="216"/>
      <c r="T1082" s="216"/>
      <c r="U1082" s="216"/>
      <c r="V1082" s="216"/>
      <c r="W1082" s="216"/>
      <c r="X1082" s="217"/>
      <c r="AT1082" s="218" t="s">
        <v>160</v>
      </c>
      <c r="AU1082" s="218" t="s">
        <v>85</v>
      </c>
      <c r="AV1082" s="13" t="s">
        <v>83</v>
      </c>
      <c r="AW1082" s="13" t="s">
        <v>5</v>
      </c>
      <c r="AX1082" s="13" t="s">
        <v>75</v>
      </c>
      <c r="AY1082" s="218" t="s">
        <v>149</v>
      </c>
    </row>
    <row r="1083" spans="2:51" s="14" customFormat="1" ht="11.25">
      <c r="B1083" s="219"/>
      <c r="C1083" s="220"/>
      <c r="D1083" s="204" t="s">
        <v>160</v>
      </c>
      <c r="E1083" s="221" t="s">
        <v>1</v>
      </c>
      <c r="F1083" s="222" t="s">
        <v>815</v>
      </c>
      <c r="G1083" s="220"/>
      <c r="H1083" s="223">
        <v>13.95</v>
      </c>
      <c r="I1083" s="224"/>
      <c r="J1083" s="224"/>
      <c r="K1083" s="220"/>
      <c r="L1083" s="220"/>
      <c r="M1083" s="225"/>
      <c r="N1083" s="226"/>
      <c r="O1083" s="227"/>
      <c r="P1083" s="227"/>
      <c r="Q1083" s="227"/>
      <c r="R1083" s="227"/>
      <c r="S1083" s="227"/>
      <c r="T1083" s="227"/>
      <c r="U1083" s="227"/>
      <c r="V1083" s="227"/>
      <c r="W1083" s="227"/>
      <c r="X1083" s="228"/>
      <c r="AT1083" s="229" t="s">
        <v>160</v>
      </c>
      <c r="AU1083" s="229" t="s">
        <v>85</v>
      </c>
      <c r="AV1083" s="14" t="s">
        <v>85</v>
      </c>
      <c r="AW1083" s="14" t="s">
        <v>5</v>
      </c>
      <c r="AX1083" s="14" t="s">
        <v>75</v>
      </c>
      <c r="AY1083" s="229" t="s">
        <v>149</v>
      </c>
    </row>
    <row r="1084" spans="2:51" s="13" customFormat="1" ht="11.25">
      <c r="B1084" s="209"/>
      <c r="C1084" s="210"/>
      <c r="D1084" s="204" t="s">
        <v>160</v>
      </c>
      <c r="E1084" s="211" t="s">
        <v>1</v>
      </c>
      <c r="F1084" s="212" t="s">
        <v>212</v>
      </c>
      <c r="G1084" s="210"/>
      <c r="H1084" s="211" t="s">
        <v>1</v>
      </c>
      <c r="I1084" s="213"/>
      <c r="J1084" s="213"/>
      <c r="K1084" s="210"/>
      <c r="L1084" s="210"/>
      <c r="M1084" s="214"/>
      <c r="N1084" s="215"/>
      <c r="O1084" s="216"/>
      <c r="P1084" s="216"/>
      <c r="Q1084" s="216"/>
      <c r="R1084" s="216"/>
      <c r="S1084" s="216"/>
      <c r="T1084" s="216"/>
      <c r="U1084" s="216"/>
      <c r="V1084" s="216"/>
      <c r="W1084" s="216"/>
      <c r="X1084" s="217"/>
      <c r="AT1084" s="218" t="s">
        <v>160</v>
      </c>
      <c r="AU1084" s="218" t="s">
        <v>85</v>
      </c>
      <c r="AV1084" s="13" t="s">
        <v>83</v>
      </c>
      <c r="AW1084" s="13" t="s">
        <v>5</v>
      </c>
      <c r="AX1084" s="13" t="s">
        <v>75</v>
      </c>
      <c r="AY1084" s="218" t="s">
        <v>149</v>
      </c>
    </row>
    <row r="1085" spans="2:51" s="14" customFormat="1" ht="11.25">
      <c r="B1085" s="219"/>
      <c r="C1085" s="220"/>
      <c r="D1085" s="204" t="s">
        <v>160</v>
      </c>
      <c r="E1085" s="221" t="s">
        <v>1</v>
      </c>
      <c r="F1085" s="222" t="s">
        <v>816</v>
      </c>
      <c r="G1085" s="220"/>
      <c r="H1085" s="223">
        <v>10.71</v>
      </c>
      <c r="I1085" s="224"/>
      <c r="J1085" s="224"/>
      <c r="K1085" s="220"/>
      <c r="L1085" s="220"/>
      <c r="M1085" s="225"/>
      <c r="N1085" s="226"/>
      <c r="O1085" s="227"/>
      <c r="P1085" s="227"/>
      <c r="Q1085" s="227"/>
      <c r="R1085" s="227"/>
      <c r="S1085" s="227"/>
      <c r="T1085" s="227"/>
      <c r="U1085" s="227"/>
      <c r="V1085" s="227"/>
      <c r="W1085" s="227"/>
      <c r="X1085" s="228"/>
      <c r="AT1085" s="229" t="s">
        <v>160</v>
      </c>
      <c r="AU1085" s="229" t="s">
        <v>85</v>
      </c>
      <c r="AV1085" s="14" t="s">
        <v>85</v>
      </c>
      <c r="AW1085" s="14" t="s">
        <v>5</v>
      </c>
      <c r="AX1085" s="14" t="s">
        <v>75</v>
      </c>
      <c r="AY1085" s="229" t="s">
        <v>149</v>
      </c>
    </row>
    <row r="1086" spans="2:51" s="13" customFormat="1" ht="11.25">
      <c r="B1086" s="209"/>
      <c r="C1086" s="210"/>
      <c r="D1086" s="204" t="s">
        <v>160</v>
      </c>
      <c r="E1086" s="211" t="s">
        <v>1</v>
      </c>
      <c r="F1086" s="212" t="s">
        <v>214</v>
      </c>
      <c r="G1086" s="210"/>
      <c r="H1086" s="211" t="s">
        <v>1</v>
      </c>
      <c r="I1086" s="213"/>
      <c r="J1086" s="213"/>
      <c r="K1086" s="210"/>
      <c r="L1086" s="210"/>
      <c r="M1086" s="214"/>
      <c r="N1086" s="215"/>
      <c r="O1086" s="216"/>
      <c r="P1086" s="216"/>
      <c r="Q1086" s="216"/>
      <c r="R1086" s="216"/>
      <c r="S1086" s="216"/>
      <c r="T1086" s="216"/>
      <c r="U1086" s="216"/>
      <c r="V1086" s="216"/>
      <c r="W1086" s="216"/>
      <c r="X1086" s="217"/>
      <c r="AT1086" s="218" t="s">
        <v>160</v>
      </c>
      <c r="AU1086" s="218" t="s">
        <v>85</v>
      </c>
      <c r="AV1086" s="13" t="s">
        <v>83</v>
      </c>
      <c r="AW1086" s="13" t="s">
        <v>5</v>
      </c>
      <c r="AX1086" s="13" t="s">
        <v>75</v>
      </c>
      <c r="AY1086" s="218" t="s">
        <v>149</v>
      </c>
    </row>
    <row r="1087" spans="2:51" s="14" customFormat="1" ht="11.25">
      <c r="B1087" s="219"/>
      <c r="C1087" s="220"/>
      <c r="D1087" s="204" t="s">
        <v>160</v>
      </c>
      <c r="E1087" s="221" t="s">
        <v>1</v>
      </c>
      <c r="F1087" s="222" t="s">
        <v>817</v>
      </c>
      <c r="G1087" s="220"/>
      <c r="H1087" s="223">
        <v>20.07</v>
      </c>
      <c r="I1087" s="224"/>
      <c r="J1087" s="224"/>
      <c r="K1087" s="220"/>
      <c r="L1087" s="220"/>
      <c r="M1087" s="225"/>
      <c r="N1087" s="226"/>
      <c r="O1087" s="227"/>
      <c r="P1087" s="227"/>
      <c r="Q1087" s="227"/>
      <c r="R1087" s="227"/>
      <c r="S1087" s="227"/>
      <c r="T1087" s="227"/>
      <c r="U1087" s="227"/>
      <c r="V1087" s="227"/>
      <c r="W1087" s="227"/>
      <c r="X1087" s="228"/>
      <c r="AT1087" s="229" t="s">
        <v>160</v>
      </c>
      <c r="AU1087" s="229" t="s">
        <v>85</v>
      </c>
      <c r="AV1087" s="14" t="s">
        <v>85</v>
      </c>
      <c r="AW1087" s="14" t="s">
        <v>5</v>
      </c>
      <c r="AX1087" s="14" t="s">
        <v>75</v>
      </c>
      <c r="AY1087" s="229" t="s">
        <v>149</v>
      </c>
    </row>
    <row r="1088" spans="2:51" s="13" customFormat="1" ht="11.25">
      <c r="B1088" s="209"/>
      <c r="C1088" s="210"/>
      <c r="D1088" s="204" t="s">
        <v>160</v>
      </c>
      <c r="E1088" s="211" t="s">
        <v>1</v>
      </c>
      <c r="F1088" s="212" t="s">
        <v>216</v>
      </c>
      <c r="G1088" s="210"/>
      <c r="H1088" s="211" t="s">
        <v>1</v>
      </c>
      <c r="I1088" s="213"/>
      <c r="J1088" s="213"/>
      <c r="K1088" s="210"/>
      <c r="L1088" s="210"/>
      <c r="M1088" s="214"/>
      <c r="N1088" s="215"/>
      <c r="O1088" s="216"/>
      <c r="P1088" s="216"/>
      <c r="Q1088" s="216"/>
      <c r="R1088" s="216"/>
      <c r="S1088" s="216"/>
      <c r="T1088" s="216"/>
      <c r="U1088" s="216"/>
      <c r="V1088" s="216"/>
      <c r="W1088" s="216"/>
      <c r="X1088" s="217"/>
      <c r="AT1088" s="218" t="s">
        <v>160</v>
      </c>
      <c r="AU1088" s="218" t="s">
        <v>85</v>
      </c>
      <c r="AV1088" s="13" t="s">
        <v>83</v>
      </c>
      <c r="AW1088" s="13" t="s">
        <v>5</v>
      </c>
      <c r="AX1088" s="13" t="s">
        <v>75</v>
      </c>
      <c r="AY1088" s="218" t="s">
        <v>149</v>
      </c>
    </row>
    <row r="1089" spans="2:51" s="14" customFormat="1" ht="11.25">
      <c r="B1089" s="219"/>
      <c r="C1089" s="220"/>
      <c r="D1089" s="204" t="s">
        <v>160</v>
      </c>
      <c r="E1089" s="221" t="s">
        <v>1</v>
      </c>
      <c r="F1089" s="222" t="s">
        <v>818</v>
      </c>
      <c r="G1089" s="220"/>
      <c r="H1089" s="223">
        <v>10.52</v>
      </c>
      <c r="I1089" s="224"/>
      <c r="J1089" s="224"/>
      <c r="K1089" s="220"/>
      <c r="L1089" s="220"/>
      <c r="M1089" s="225"/>
      <c r="N1089" s="226"/>
      <c r="O1089" s="227"/>
      <c r="P1089" s="227"/>
      <c r="Q1089" s="227"/>
      <c r="R1089" s="227"/>
      <c r="S1089" s="227"/>
      <c r="T1089" s="227"/>
      <c r="U1089" s="227"/>
      <c r="V1089" s="227"/>
      <c r="W1089" s="227"/>
      <c r="X1089" s="228"/>
      <c r="AT1089" s="229" t="s">
        <v>160</v>
      </c>
      <c r="AU1089" s="229" t="s">
        <v>85</v>
      </c>
      <c r="AV1089" s="14" t="s">
        <v>85</v>
      </c>
      <c r="AW1089" s="14" t="s">
        <v>5</v>
      </c>
      <c r="AX1089" s="14" t="s">
        <v>75</v>
      </c>
      <c r="AY1089" s="229" t="s">
        <v>149</v>
      </c>
    </row>
    <row r="1090" spans="2:51" s="13" customFormat="1" ht="11.25">
      <c r="B1090" s="209"/>
      <c r="C1090" s="210"/>
      <c r="D1090" s="204" t="s">
        <v>160</v>
      </c>
      <c r="E1090" s="211" t="s">
        <v>1</v>
      </c>
      <c r="F1090" s="212" t="s">
        <v>218</v>
      </c>
      <c r="G1090" s="210"/>
      <c r="H1090" s="211" t="s">
        <v>1</v>
      </c>
      <c r="I1090" s="213"/>
      <c r="J1090" s="213"/>
      <c r="K1090" s="210"/>
      <c r="L1090" s="210"/>
      <c r="M1090" s="214"/>
      <c r="N1090" s="215"/>
      <c r="O1090" s="216"/>
      <c r="P1090" s="216"/>
      <c r="Q1090" s="216"/>
      <c r="R1090" s="216"/>
      <c r="S1090" s="216"/>
      <c r="T1090" s="216"/>
      <c r="U1090" s="216"/>
      <c r="V1090" s="216"/>
      <c r="W1090" s="216"/>
      <c r="X1090" s="217"/>
      <c r="AT1090" s="218" t="s">
        <v>160</v>
      </c>
      <c r="AU1090" s="218" t="s">
        <v>85</v>
      </c>
      <c r="AV1090" s="13" t="s">
        <v>83</v>
      </c>
      <c r="AW1090" s="13" t="s">
        <v>5</v>
      </c>
      <c r="AX1090" s="13" t="s">
        <v>75</v>
      </c>
      <c r="AY1090" s="218" t="s">
        <v>149</v>
      </c>
    </row>
    <row r="1091" spans="2:51" s="14" customFormat="1" ht="11.25">
      <c r="B1091" s="219"/>
      <c r="C1091" s="220"/>
      <c r="D1091" s="204" t="s">
        <v>160</v>
      </c>
      <c r="E1091" s="221" t="s">
        <v>1</v>
      </c>
      <c r="F1091" s="222" t="s">
        <v>819</v>
      </c>
      <c r="G1091" s="220"/>
      <c r="H1091" s="223">
        <v>5.58</v>
      </c>
      <c r="I1091" s="224"/>
      <c r="J1091" s="224"/>
      <c r="K1091" s="220"/>
      <c r="L1091" s="220"/>
      <c r="M1091" s="225"/>
      <c r="N1091" s="226"/>
      <c r="O1091" s="227"/>
      <c r="P1091" s="227"/>
      <c r="Q1091" s="227"/>
      <c r="R1091" s="227"/>
      <c r="S1091" s="227"/>
      <c r="T1091" s="227"/>
      <c r="U1091" s="227"/>
      <c r="V1091" s="227"/>
      <c r="W1091" s="227"/>
      <c r="X1091" s="228"/>
      <c r="AT1091" s="229" t="s">
        <v>160</v>
      </c>
      <c r="AU1091" s="229" t="s">
        <v>85</v>
      </c>
      <c r="AV1091" s="14" t="s">
        <v>85</v>
      </c>
      <c r="AW1091" s="14" t="s">
        <v>5</v>
      </c>
      <c r="AX1091" s="14" t="s">
        <v>75</v>
      </c>
      <c r="AY1091" s="229" t="s">
        <v>149</v>
      </c>
    </row>
    <row r="1092" spans="2:51" s="13" customFormat="1" ht="11.25">
      <c r="B1092" s="209"/>
      <c r="C1092" s="210"/>
      <c r="D1092" s="204" t="s">
        <v>160</v>
      </c>
      <c r="E1092" s="211" t="s">
        <v>1</v>
      </c>
      <c r="F1092" s="212" t="s">
        <v>272</v>
      </c>
      <c r="G1092" s="210"/>
      <c r="H1092" s="211" t="s">
        <v>1</v>
      </c>
      <c r="I1092" s="213"/>
      <c r="J1092" s="213"/>
      <c r="K1092" s="210"/>
      <c r="L1092" s="210"/>
      <c r="M1092" s="214"/>
      <c r="N1092" s="215"/>
      <c r="O1092" s="216"/>
      <c r="P1092" s="216"/>
      <c r="Q1092" s="216"/>
      <c r="R1092" s="216"/>
      <c r="S1092" s="216"/>
      <c r="T1092" s="216"/>
      <c r="U1092" s="216"/>
      <c r="V1092" s="216"/>
      <c r="W1092" s="216"/>
      <c r="X1092" s="217"/>
      <c r="AT1092" s="218" t="s">
        <v>160</v>
      </c>
      <c r="AU1092" s="218" t="s">
        <v>85</v>
      </c>
      <c r="AV1092" s="13" t="s">
        <v>83</v>
      </c>
      <c r="AW1092" s="13" t="s">
        <v>5</v>
      </c>
      <c r="AX1092" s="13" t="s">
        <v>75</v>
      </c>
      <c r="AY1092" s="218" t="s">
        <v>149</v>
      </c>
    </row>
    <row r="1093" spans="2:51" s="14" customFormat="1" ht="11.25">
      <c r="B1093" s="219"/>
      <c r="C1093" s="220"/>
      <c r="D1093" s="204" t="s">
        <v>160</v>
      </c>
      <c r="E1093" s="221" t="s">
        <v>1</v>
      </c>
      <c r="F1093" s="222" t="s">
        <v>813</v>
      </c>
      <c r="G1093" s="220"/>
      <c r="H1093" s="223">
        <v>5.8</v>
      </c>
      <c r="I1093" s="224"/>
      <c r="J1093" s="224"/>
      <c r="K1093" s="220"/>
      <c r="L1093" s="220"/>
      <c r="M1093" s="225"/>
      <c r="N1093" s="226"/>
      <c r="O1093" s="227"/>
      <c r="P1093" s="227"/>
      <c r="Q1093" s="227"/>
      <c r="R1093" s="227"/>
      <c r="S1093" s="227"/>
      <c r="T1093" s="227"/>
      <c r="U1093" s="227"/>
      <c r="V1093" s="227"/>
      <c r="W1093" s="227"/>
      <c r="X1093" s="228"/>
      <c r="AT1093" s="229" t="s">
        <v>160</v>
      </c>
      <c r="AU1093" s="229" t="s">
        <v>85</v>
      </c>
      <c r="AV1093" s="14" t="s">
        <v>85</v>
      </c>
      <c r="AW1093" s="14" t="s">
        <v>5</v>
      </c>
      <c r="AX1093" s="14" t="s">
        <v>75</v>
      </c>
      <c r="AY1093" s="229" t="s">
        <v>149</v>
      </c>
    </row>
    <row r="1094" spans="2:51" s="13" customFormat="1" ht="11.25">
      <c r="B1094" s="209"/>
      <c r="C1094" s="210"/>
      <c r="D1094" s="204" t="s">
        <v>160</v>
      </c>
      <c r="E1094" s="211" t="s">
        <v>1</v>
      </c>
      <c r="F1094" s="212" t="s">
        <v>273</v>
      </c>
      <c r="G1094" s="210"/>
      <c r="H1094" s="211" t="s">
        <v>1</v>
      </c>
      <c r="I1094" s="213"/>
      <c r="J1094" s="213"/>
      <c r="K1094" s="210"/>
      <c r="L1094" s="210"/>
      <c r="M1094" s="214"/>
      <c r="N1094" s="215"/>
      <c r="O1094" s="216"/>
      <c r="P1094" s="216"/>
      <c r="Q1094" s="216"/>
      <c r="R1094" s="216"/>
      <c r="S1094" s="216"/>
      <c r="T1094" s="216"/>
      <c r="U1094" s="216"/>
      <c r="V1094" s="216"/>
      <c r="W1094" s="216"/>
      <c r="X1094" s="217"/>
      <c r="AT1094" s="218" t="s">
        <v>160</v>
      </c>
      <c r="AU1094" s="218" t="s">
        <v>85</v>
      </c>
      <c r="AV1094" s="13" t="s">
        <v>83</v>
      </c>
      <c r="AW1094" s="13" t="s">
        <v>5</v>
      </c>
      <c r="AX1094" s="13" t="s">
        <v>75</v>
      </c>
      <c r="AY1094" s="218" t="s">
        <v>149</v>
      </c>
    </row>
    <row r="1095" spans="2:51" s="14" customFormat="1" ht="11.25">
      <c r="B1095" s="219"/>
      <c r="C1095" s="220"/>
      <c r="D1095" s="204" t="s">
        <v>160</v>
      </c>
      <c r="E1095" s="221" t="s">
        <v>1</v>
      </c>
      <c r="F1095" s="222" t="s">
        <v>814</v>
      </c>
      <c r="G1095" s="220"/>
      <c r="H1095" s="223">
        <v>9.9</v>
      </c>
      <c r="I1095" s="224"/>
      <c r="J1095" s="224"/>
      <c r="K1095" s="220"/>
      <c r="L1095" s="220"/>
      <c r="M1095" s="225"/>
      <c r="N1095" s="226"/>
      <c r="O1095" s="227"/>
      <c r="P1095" s="227"/>
      <c r="Q1095" s="227"/>
      <c r="R1095" s="227"/>
      <c r="S1095" s="227"/>
      <c r="T1095" s="227"/>
      <c r="U1095" s="227"/>
      <c r="V1095" s="227"/>
      <c r="W1095" s="227"/>
      <c r="X1095" s="228"/>
      <c r="AT1095" s="229" t="s">
        <v>160</v>
      </c>
      <c r="AU1095" s="229" t="s">
        <v>85</v>
      </c>
      <c r="AV1095" s="14" t="s">
        <v>85</v>
      </c>
      <c r="AW1095" s="14" t="s">
        <v>5</v>
      </c>
      <c r="AX1095" s="14" t="s">
        <v>75</v>
      </c>
      <c r="AY1095" s="229" t="s">
        <v>149</v>
      </c>
    </row>
    <row r="1096" spans="2:51" s="13" customFormat="1" ht="11.25">
      <c r="B1096" s="209"/>
      <c r="C1096" s="210"/>
      <c r="D1096" s="204" t="s">
        <v>160</v>
      </c>
      <c r="E1096" s="211" t="s">
        <v>1</v>
      </c>
      <c r="F1096" s="212" t="s">
        <v>220</v>
      </c>
      <c r="G1096" s="210"/>
      <c r="H1096" s="211" t="s">
        <v>1</v>
      </c>
      <c r="I1096" s="213"/>
      <c r="J1096" s="213"/>
      <c r="K1096" s="210"/>
      <c r="L1096" s="210"/>
      <c r="M1096" s="214"/>
      <c r="N1096" s="215"/>
      <c r="O1096" s="216"/>
      <c r="P1096" s="216"/>
      <c r="Q1096" s="216"/>
      <c r="R1096" s="216"/>
      <c r="S1096" s="216"/>
      <c r="T1096" s="216"/>
      <c r="U1096" s="216"/>
      <c r="V1096" s="216"/>
      <c r="W1096" s="216"/>
      <c r="X1096" s="217"/>
      <c r="AT1096" s="218" t="s">
        <v>160</v>
      </c>
      <c r="AU1096" s="218" t="s">
        <v>85</v>
      </c>
      <c r="AV1096" s="13" t="s">
        <v>83</v>
      </c>
      <c r="AW1096" s="13" t="s">
        <v>5</v>
      </c>
      <c r="AX1096" s="13" t="s">
        <v>75</v>
      </c>
      <c r="AY1096" s="218" t="s">
        <v>149</v>
      </c>
    </row>
    <row r="1097" spans="2:51" s="14" customFormat="1" ht="11.25">
      <c r="B1097" s="219"/>
      <c r="C1097" s="220"/>
      <c r="D1097" s="204" t="s">
        <v>160</v>
      </c>
      <c r="E1097" s="221" t="s">
        <v>1</v>
      </c>
      <c r="F1097" s="222" t="s">
        <v>820</v>
      </c>
      <c r="G1097" s="220"/>
      <c r="H1097" s="223">
        <v>22.87</v>
      </c>
      <c r="I1097" s="224"/>
      <c r="J1097" s="224"/>
      <c r="K1097" s="220"/>
      <c r="L1097" s="220"/>
      <c r="M1097" s="225"/>
      <c r="N1097" s="226"/>
      <c r="O1097" s="227"/>
      <c r="P1097" s="227"/>
      <c r="Q1097" s="227"/>
      <c r="R1097" s="227"/>
      <c r="S1097" s="227"/>
      <c r="T1097" s="227"/>
      <c r="U1097" s="227"/>
      <c r="V1097" s="227"/>
      <c r="W1097" s="227"/>
      <c r="X1097" s="228"/>
      <c r="AT1097" s="229" t="s">
        <v>160</v>
      </c>
      <c r="AU1097" s="229" t="s">
        <v>85</v>
      </c>
      <c r="AV1097" s="14" t="s">
        <v>85</v>
      </c>
      <c r="AW1097" s="14" t="s">
        <v>5</v>
      </c>
      <c r="AX1097" s="14" t="s">
        <v>75</v>
      </c>
      <c r="AY1097" s="229" t="s">
        <v>149</v>
      </c>
    </row>
    <row r="1098" spans="2:51" s="13" customFormat="1" ht="11.25">
      <c r="B1098" s="209"/>
      <c r="C1098" s="210"/>
      <c r="D1098" s="204" t="s">
        <v>160</v>
      </c>
      <c r="E1098" s="211" t="s">
        <v>1</v>
      </c>
      <c r="F1098" s="212" t="s">
        <v>221</v>
      </c>
      <c r="G1098" s="210"/>
      <c r="H1098" s="211" t="s">
        <v>1</v>
      </c>
      <c r="I1098" s="213"/>
      <c r="J1098" s="213"/>
      <c r="K1098" s="210"/>
      <c r="L1098" s="210"/>
      <c r="M1098" s="214"/>
      <c r="N1098" s="215"/>
      <c r="O1098" s="216"/>
      <c r="P1098" s="216"/>
      <c r="Q1098" s="216"/>
      <c r="R1098" s="216"/>
      <c r="S1098" s="216"/>
      <c r="T1098" s="216"/>
      <c r="U1098" s="216"/>
      <c r="V1098" s="216"/>
      <c r="W1098" s="216"/>
      <c r="X1098" s="217"/>
      <c r="AT1098" s="218" t="s">
        <v>160</v>
      </c>
      <c r="AU1098" s="218" t="s">
        <v>85</v>
      </c>
      <c r="AV1098" s="13" t="s">
        <v>83</v>
      </c>
      <c r="AW1098" s="13" t="s">
        <v>5</v>
      </c>
      <c r="AX1098" s="13" t="s">
        <v>75</v>
      </c>
      <c r="AY1098" s="218" t="s">
        <v>149</v>
      </c>
    </row>
    <row r="1099" spans="2:51" s="14" customFormat="1" ht="11.25">
      <c r="B1099" s="219"/>
      <c r="C1099" s="220"/>
      <c r="D1099" s="204" t="s">
        <v>160</v>
      </c>
      <c r="E1099" s="221" t="s">
        <v>1</v>
      </c>
      <c r="F1099" s="222" t="s">
        <v>821</v>
      </c>
      <c r="G1099" s="220"/>
      <c r="H1099" s="223">
        <v>10.73</v>
      </c>
      <c r="I1099" s="224"/>
      <c r="J1099" s="224"/>
      <c r="K1099" s="220"/>
      <c r="L1099" s="220"/>
      <c r="M1099" s="225"/>
      <c r="N1099" s="226"/>
      <c r="O1099" s="227"/>
      <c r="P1099" s="227"/>
      <c r="Q1099" s="227"/>
      <c r="R1099" s="227"/>
      <c r="S1099" s="227"/>
      <c r="T1099" s="227"/>
      <c r="U1099" s="227"/>
      <c r="V1099" s="227"/>
      <c r="W1099" s="227"/>
      <c r="X1099" s="228"/>
      <c r="AT1099" s="229" t="s">
        <v>160</v>
      </c>
      <c r="AU1099" s="229" t="s">
        <v>85</v>
      </c>
      <c r="AV1099" s="14" t="s">
        <v>85</v>
      </c>
      <c r="AW1099" s="14" t="s">
        <v>5</v>
      </c>
      <c r="AX1099" s="14" t="s">
        <v>75</v>
      </c>
      <c r="AY1099" s="229" t="s">
        <v>149</v>
      </c>
    </row>
    <row r="1100" spans="2:51" s="13" customFormat="1" ht="11.25">
      <c r="B1100" s="209"/>
      <c r="C1100" s="210"/>
      <c r="D1100" s="204" t="s">
        <v>160</v>
      </c>
      <c r="E1100" s="211" t="s">
        <v>1</v>
      </c>
      <c r="F1100" s="212" t="s">
        <v>222</v>
      </c>
      <c r="G1100" s="210"/>
      <c r="H1100" s="211" t="s">
        <v>1</v>
      </c>
      <c r="I1100" s="213"/>
      <c r="J1100" s="213"/>
      <c r="K1100" s="210"/>
      <c r="L1100" s="210"/>
      <c r="M1100" s="214"/>
      <c r="N1100" s="215"/>
      <c r="O1100" s="216"/>
      <c r="P1100" s="216"/>
      <c r="Q1100" s="216"/>
      <c r="R1100" s="216"/>
      <c r="S1100" s="216"/>
      <c r="T1100" s="216"/>
      <c r="U1100" s="216"/>
      <c r="V1100" s="216"/>
      <c r="W1100" s="216"/>
      <c r="X1100" s="217"/>
      <c r="AT1100" s="218" t="s">
        <v>160</v>
      </c>
      <c r="AU1100" s="218" t="s">
        <v>85</v>
      </c>
      <c r="AV1100" s="13" t="s">
        <v>83</v>
      </c>
      <c r="AW1100" s="13" t="s">
        <v>5</v>
      </c>
      <c r="AX1100" s="13" t="s">
        <v>75</v>
      </c>
      <c r="AY1100" s="218" t="s">
        <v>149</v>
      </c>
    </row>
    <row r="1101" spans="2:51" s="14" customFormat="1" ht="11.25">
      <c r="B1101" s="219"/>
      <c r="C1101" s="220"/>
      <c r="D1101" s="204" t="s">
        <v>160</v>
      </c>
      <c r="E1101" s="221" t="s">
        <v>1</v>
      </c>
      <c r="F1101" s="222" t="s">
        <v>822</v>
      </c>
      <c r="G1101" s="220"/>
      <c r="H1101" s="223">
        <v>14.77</v>
      </c>
      <c r="I1101" s="224"/>
      <c r="J1101" s="224"/>
      <c r="K1101" s="220"/>
      <c r="L1101" s="220"/>
      <c r="M1101" s="225"/>
      <c r="N1101" s="226"/>
      <c r="O1101" s="227"/>
      <c r="P1101" s="227"/>
      <c r="Q1101" s="227"/>
      <c r="R1101" s="227"/>
      <c r="S1101" s="227"/>
      <c r="T1101" s="227"/>
      <c r="U1101" s="227"/>
      <c r="V1101" s="227"/>
      <c r="W1101" s="227"/>
      <c r="X1101" s="228"/>
      <c r="AT1101" s="229" t="s">
        <v>160</v>
      </c>
      <c r="AU1101" s="229" t="s">
        <v>85</v>
      </c>
      <c r="AV1101" s="14" t="s">
        <v>85</v>
      </c>
      <c r="AW1101" s="14" t="s">
        <v>5</v>
      </c>
      <c r="AX1101" s="14" t="s">
        <v>75</v>
      </c>
      <c r="AY1101" s="229" t="s">
        <v>149</v>
      </c>
    </row>
    <row r="1102" spans="2:51" s="13" customFormat="1" ht="11.25">
      <c r="B1102" s="209"/>
      <c r="C1102" s="210"/>
      <c r="D1102" s="204" t="s">
        <v>160</v>
      </c>
      <c r="E1102" s="211" t="s">
        <v>1</v>
      </c>
      <c r="F1102" s="212" t="s">
        <v>223</v>
      </c>
      <c r="G1102" s="210"/>
      <c r="H1102" s="211" t="s">
        <v>1</v>
      </c>
      <c r="I1102" s="213"/>
      <c r="J1102" s="213"/>
      <c r="K1102" s="210"/>
      <c r="L1102" s="210"/>
      <c r="M1102" s="214"/>
      <c r="N1102" s="215"/>
      <c r="O1102" s="216"/>
      <c r="P1102" s="216"/>
      <c r="Q1102" s="216"/>
      <c r="R1102" s="216"/>
      <c r="S1102" s="216"/>
      <c r="T1102" s="216"/>
      <c r="U1102" s="216"/>
      <c r="V1102" s="216"/>
      <c r="W1102" s="216"/>
      <c r="X1102" s="217"/>
      <c r="AT1102" s="218" t="s">
        <v>160</v>
      </c>
      <c r="AU1102" s="218" t="s">
        <v>85</v>
      </c>
      <c r="AV1102" s="13" t="s">
        <v>83</v>
      </c>
      <c r="AW1102" s="13" t="s">
        <v>5</v>
      </c>
      <c r="AX1102" s="13" t="s">
        <v>75</v>
      </c>
      <c r="AY1102" s="218" t="s">
        <v>149</v>
      </c>
    </row>
    <row r="1103" spans="2:51" s="14" customFormat="1" ht="11.25">
      <c r="B1103" s="219"/>
      <c r="C1103" s="220"/>
      <c r="D1103" s="204" t="s">
        <v>160</v>
      </c>
      <c r="E1103" s="221" t="s">
        <v>1</v>
      </c>
      <c r="F1103" s="222" t="s">
        <v>818</v>
      </c>
      <c r="G1103" s="220"/>
      <c r="H1103" s="223">
        <v>10.52</v>
      </c>
      <c r="I1103" s="224"/>
      <c r="J1103" s="224"/>
      <c r="K1103" s="220"/>
      <c r="L1103" s="220"/>
      <c r="M1103" s="225"/>
      <c r="N1103" s="226"/>
      <c r="O1103" s="227"/>
      <c r="P1103" s="227"/>
      <c r="Q1103" s="227"/>
      <c r="R1103" s="227"/>
      <c r="S1103" s="227"/>
      <c r="T1103" s="227"/>
      <c r="U1103" s="227"/>
      <c r="V1103" s="227"/>
      <c r="W1103" s="227"/>
      <c r="X1103" s="228"/>
      <c r="AT1103" s="229" t="s">
        <v>160</v>
      </c>
      <c r="AU1103" s="229" t="s">
        <v>85</v>
      </c>
      <c r="AV1103" s="14" t="s">
        <v>85</v>
      </c>
      <c r="AW1103" s="14" t="s">
        <v>5</v>
      </c>
      <c r="AX1103" s="14" t="s">
        <v>75</v>
      </c>
      <c r="AY1103" s="229" t="s">
        <v>149</v>
      </c>
    </row>
    <row r="1104" spans="2:51" s="13" customFormat="1" ht="11.25">
      <c r="B1104" s="209"/>
      <c r="C1104" s="210"/>
      <c r="D1104" s="204" t="s">
        <v>160</v>
      </c>
      <c r="E1104" s="211" t="s">
        <v>1</v>
      </c>
      <c r="F1104" s="212" t="s">
        <v>224</v>
      </c>
      <c r="G1104" s="210"/>
      <c r="H1104" s="211" t="s">
        <v>1</v>
      </c>
      <c r="I1104" s="213"/>
      <c r="J1104" s="213"/>
      <c r="K1104" s="210"/>
      <c r="L1104" s="210"/>
      <c r="M1104" s="214"/>
      <c r="N1104" s="215"/>
      <c r="O1104" s="216"/>
      <c r="P1104" s="216"/>
      <c r="Q1104" s="216"/>
      <c r="R1104" s="216"/>
      <c r="S1104" s="216"/>
      <c r="T1104" s="216"/>
      <c r="U1104" s="216"/>
      <c r="V1104" s="216"/>
      <c r="W1104" s="216"/>
      <c r="X1104" s="217"/>
      <c r="AT1104" s="218" t="s">
        <v>160</v>
      </c>
      <c r="AU1104" s="218" t="s">
        <v>85</v>
      </c>
      <c r="AV1104" s="13" t="s">
        <v>83</v>
      </c>
      <c r="AW1104" s="13" t="s">
        <v>5</v>
      </c>
      <c r="AX1104" s="13" t="s">
        <v>75</v>
      </c>
      <c r="AY1104" s="218" t="s">
        <v>149</v>
      </c>
    </row>
    <row r="1105" spans="2:51" s="14" customFormat="1" ht="11.25">
      <c r="B1105" s="219"/>
      <c r="C1105" s="220"/>
      <c r="D1105" s="204" t="s">
        <v>160</v>
      </c>
      <c r="E1105" s="221" t="s">
        <v>1</v>
      </c>
      <c r="F1105" s="222" t="s">
        <v>819</v>
      </c>
      <c r="G1105" s="220"/>
      <c r="H1105" s="223">
        <v>5.58</v>
      </c>
      <c r="I1105" s="224"/>
      <c r="J1105" s="224"/>
      <c r="K1105" s="220"/>
      <c r="L1105" s="220"/>
      <c r="M1105" s="225"/>
      <c r="N1105" s="226"/>
      <c r="O1105" s="227"/>
      <c r="P1105" s="227"/>
      <c r="Q1105" s="227"/>
      <c r="R1105" s="227"/>
      <c r="S1105" s="227"/>
      <c r="T1105" s="227"/>
      <c r="U1105" s="227"/>
      <c r="V1105" s="227"/>
      <c r="W1105" s="227"/>
      <c r="X1105" s="228"/>
      <c r="AT1105" s="229" t="s">
        <v>160</v>
      </c>
      <c r="AU1105" s="229" t="s">
        <v>85</v>
      </c>
      <c r="AV1105" s="14" t="s">
        <v>85</v>
      </c>
      <c r="AW1105" s="14" t="s">
        <v>5</v>
      </c>
      <c r="AX1105" s="14" t="s">
        <v>75</v>
      </c>
      <c r="AY1105" s="229" t="s">
        <v>149</v>
      </c>
    </row>
    <row r="1106" spans="2:51" s="15" customFormat="1" ht="11.25">
      <c r="B1106" s="230"/>
      <c r="C1106" s="231"/>
      <c r="D1106" s="204" t="s">
        <v>160</v>
      </c>
      <c r="E1106" s="232" t="s">
        <v>1</v>
      </c>
      <c r="F1106" s="233" t="s">
        <v>174</v>
      </c>
      <c r="G1106" s="231"/>
      <c r="H1106" s="234">
        <v>254.55000000000007</v>
      </c>
      <c r="I1106" s="235"/>
      <c r="J1106" s="235"/>
      <c r="K1106" s="231"/>
      <c r="L1106" s="231"/>
      <c r="M1106" s="236"/>
      <c r="N1106" s="237"/>
      <c r="O1106" s="238"/>
      <c r="P1106" s="238"/>
      <c r="Q1106" s="238"/>
      <c r="R1106" s="238"/>
      <c r="S1106" s="238"/>
      <c r="T1106" s="238"/>
      <c r="U1106" s="238"/>
      <c r="V1106" s="238"/>
      <c r="W1106" s="238"/>
      <c r="X1106" s="239"/>
      <c r="AT1106" s="240" t="s">
        <v>160</v>
      </c>
      <c r="AU1106" s="240" t="s">
        <v>85</v>
      </c>
      <c r="AV1106" s="15" t="s">
        <v>157</v>
      </c>
      <c r="AW1106" s="15" t="s">
        <v>5</v>
      </c>
      <c r="AX1106" s="15" t="s">
        <v>83</v>
      </c>
      <c r="AY1106" s="240" t="s">
        <v>149</v>
      </c>
    </row>
    <row r="1107" spans="1:65" s="2" customFormat="1" ht="49.15" customHeight="1">
      <c r="A1107" s="35"/>
      <c r="B1107" s="36"/>
      <c r="C1107" s="190" t="s">
        <v>823</v>
      </c>
      <c r="D1107" s="190" t="s">
        <v>152</v>
      </c>
      <c r="E1107" s="191" t="s">
        <v>824</v>
      </c>
      <c r="F1107" s="192" t="s">
        <v>825</v>
      </c>
      <c r="G1107" s="193" t="s">
        <v>305</v>
      </c>
      <c r="H1107" s="194">
        <v>10.591</v>
      </c>
      <c r="I1107" s="195"/>
      <c r="J1107" s="195"/>
      <c r="K1107" s="196">
        <f>ROUND(P1107*H1107,2)</f>
        <v>0</v>
      </c>
      <c r="L1107" s="192" t="s">
        <v>156</v>
      </c>
      <c r="M1107" s="40"/>
      <c r="N1107" s="197" t="s">
        <v>1</v>
      </c>
      <c r="O1107" s="198" t="s">
        <v>38</v>
      </c>
      <c r="P1107" s="199">
        <f>I1107+J1107</f>
        <v>0</v>
      </c>
      <c r="Q1107" s="199">
        <f>ROUND(I1107*H1107,2)</f>
        <v>0</v>
      </c>
      <c r="R1107" s="199">
        <f>ROUND(J1107*H1107,2)</f>
        <v>0</v>
      </c>
      <c r="S1107" s="72"/>
      <c r="T1107" s="200">
        <f>S1107*H1107</f>
        <v>0</v>
      </c>
      <c r="U1107" s="200">
        <v>0</v>
      </c>
      <c r="V1107" s="200">
        <f>U1107*H1107</f>
        <v>0</v>
      </c>
      <c r="W1107" s="200">
        <v>0</v>
      </c>
      <c r="X1107" s="201">
        <f>W1107*H1107</f>
        <v>0</v>
      </c>
      <c r="Y1107" s="35"/>
      <c r="Z1107" s="35"/>
      <c r="AA1107" s="35"/>
      <c r="AB1107" s="35"/>
      <c r="AC1107" s="35"/>
      <c r="AD1107" s="35"/>
      <c r="AE1107" s="35"/>
      <c r="AR1107" s="202" t="s">
        <v>329</v>
      </c>
      <c r="AT1107" s="202" t="s">
        <v>152</v>
      </c>
      <c r="AU1107" s="202" t="s">
        <v>85</v>
      </c>
      <c r="AY1107" s="18" t="s">
        <v>149</v>
      </c>
      <c r="BE1107" s="203">
        <f>IF(O1107="základní",K1107,0)</f>
        <v>0</v>
      </c>
      <c r="BF1107" s="203">
        <f>IF(O1107="snížená",K1107,0)</f>
        <v>0</v>
      </c>
      <c r="BG1107" s="203">
        <f>IF(O1107="zákl. přenesená",K1107,0)</f>
        <v>0</v>
      </c>
      <c r="BH1107" s="203">
        <f>IF(O1107="sníž. přenesená",K1107,0)</f>
        <v>0</v>
      </c>
      <c r="BI1107" s="203">
        <f>IF(O1107="nulová",K1107,0)</f>
        <v>0</v>
      </c>
      <c r="BJ1107" s="18" t="s">
        <v>83</v>
      </c>
      <c r="BK1107" s="203">
        <f>ROUND(P1107*H1107,2)</f>
        <v>0</v>
      </c>
      <c r="BL1107" s="18" t="s">
        <v>329</v>
      </c>
      <c r="BM1107" s="202" t="s">
        <v>826</v>
      </c>
    </row>
    <row r="1108" spans="1:47" s="2" customFormat="1" ht="29.25">
      <c r="A1108" s="35"/>
      <c r="B1108" s="36"/>
      <c r="C1108" s="37"/>
      <c r="D1108" s="204" t="s">
        <v>159</v>
      </c>
      <c r="E1108" s="37"/>
      <c r="F1108" s="205" t="s">
        <v>825</v>
      </c>
      <c r="G1108" s="37"/>
      <c r="H1108" s="37"/>
      <c r="I1108" s="206"/>
      <c r="J1108" s="206"/>
      <c r="K1108" s="37"/>
      <c r="L1108" s="37"/>
      <c r="M1108" s="40"/>
      <c r="N1108" s="207"/>
      <c r="O1108" s="208"/>
      <c r="P1108" s="72"/>
      <c r="Q1108" s="72"/>
      <c r="R1108" s="72"/>
      <c r="S1108" s="72"/>
      <c r="T1108" s="72"/>
      <c r="U1108" s="72"/>
      <c r="V1108" s="72"/>
      <c r="W1108" s="72"/>
      <c r="X1108" s="73"/>
      <c r="Y1108" s="35"/>
      <c r="Z1108" s="35"/>
      <c r="AA1108" s="35"/>
      <c r="AB1108" s="35"/>
      <c r="AC1108" s="35"/>
      <c r="AD1108" s="35"/>
      <c r="AE1108" s="35"/>
      <c r="AT1108" s="18" t="s">
        <v>159</v>
      </c>
      <c r="AU1108" s="18" t="s">
        <v>85</v>
      </c>
    </row>
    <row r="1109" spans="2:63" s="12" customFormat="1" ht="22.9" customHeight="1">
      <c r="B1109" s="173"/>
      <c r="C1109" s="174"/>
      <c r="D1109" s="175" t="s">
        <v>74</v>
      </c>
      <c r="E1109" s="188" t="s">
        <v>827</v>
      </c>
      <c r="F1109" s="188" t="s">
        <v>828</v>
      </c>
      <c r="G1109" s="174"/>
      <c r="H1109" s="174"/>
      <c r="I1109" s="177"/>
      <c r="J1109" s="177"/>
      <c r="K1109" s="189">
        <f>BK1109</f>
        <v>0</v>
      </c>
      <c r="L1109" s="174"/>
      <c r="M1109" s="179"/>
      <c r="N1109" s="180"/>
      <c r="O1109" s="181"/>
      <c r="P1109" s="181"/>
      <c r="Q1109" s="182">
        <f>SUM(Q1110:Q1207)</f>
        <v>0</v>
      </c>
      <c r="R1109" s="182">
        <f>SUM(R1110:R1207)</f>
        <v>0</v>
      </c>
      <c r="S1109" s="181"/>
      <c r="T1109" s="183">
        <f>SUM(T1110:T1207)</f>
        <v>0</v>
      </c>
      <c r="U1109" s="181"/>
      <c r="V1109" s="183">
        <f>SUM(V1110:V1207)</f>
        <v>0</v>
      </c>
      <c r="W1109" s="181"/>
      <c r="X1109" s="184">
        <f>SUM(X1110:X1207)</f>
        <v>0</v>
      </c>
      <c r="AR1109" s="185" t="s">
        <v>85</v>
      </c>
      <c r="AT1109" s="186" t="s">
        <v>74</v>
      </c>
      <c r="AU1109" s="186" t="s">
        <v>83</v>
      </c>
      <c r="AY1109" s="185" t="s">
        <v>149</v>
      </c>
      <c r="BK1109" s="187">
        <f>SUM(BK1110:BK1207)</f>
        <v>0</v>
      </c>
    </row>
    <row r="1110" spans="1:65" s="2" customFormat="1" ht="24.2" customHeight="1">
      <c r="A1110" s="35"/>
      <c r="B1110" s="36"/>
      <c r="C1110" s="190" t="s">
        <v>829</v>
      </c>
      <c r="D1110" s="190" t="s">
        <v>152</v>
      </c>
      <c r="E1110" s="191" t="s">
        <v>830</v>
      </c>
      <c r="F1110" s="192" t="s">
        <v>831</v>
      </c>
      <c r="G1110" s="193" t="s">
        <v>155</v>
      </c>
      <c r="H1110" s="194">
        <v>654.783</v>
      </c>
      <c r="I1110" s="195"/>
      <c r="J1110" s="195"/>
      <c r="K1110" s="196">
        <f>ROUND(P1110*H1110,2)</f>
        <v>0</v>
      </c>
      <c r="L1110" s="192" t="s">
        <v>156</v>
      </c>
      <c r="M1110" s="40"/>
      <c r="N1110" s="197" t="s">
        <v>1</v>
      </c>
      <c r="O1110" s="198" t="s">
        <v>38</v>
      </c>
      <c r="P1110" s="199">
        <f>I1110+J1110</f>
        <v>0</v>
      </c>
      <c r="Q1110" s="199">
        <f>ROUND(I1110*H1110,2)</f>
        <v>0</v>
      </c>
      <c r="R1110" s="199">
        <f>ROUND(J1110*H1110,2)</f>
        <v>0</v>
      </c>
      <c r="S1110" s="72"/>
      <c r="T1110" s="200">
        <f>S1110*H1110</f>
        <v>0</v>
      </c>
      <c r="U1110" s="200">
        <v>0</v>
      </c>
      <c r="V1110" s="200">
        <f>U1110*H1110</f>
        <v>0</v>
      </c>
      <c r="W1110" s="200">
        <v>0</v>
      </c>
      <c r="X1110" s="201">
        <f>W1110*H1110</f>
        <v>0</v>
      </c>
      <c r="Y1110" s="35"/>
      <c r="Z1110" s="35"/>
      <c r="AA1110" s="35"/>
      <c r="AB1110" s="35"/>
      <c r="AC1110" s="35"/>
      <c r="AD1110" s="35"/>
      <c r="AE1110" s="35"/>
      <c r="AR1110" s="202" t="s">
        <v>329</v>
      </c>
      <c r="AT1110" s="202" t="s">
        <v>152</v>
      </c>
      <c r="AU1110" s="202" t="s">
        <v>85</v>
      </c>
      <c r="AY1110" s="18" t="s">
        <v>149</v>
      </c>
      <c r="BE1110" s="203">
        <f>IF(O1110="základní",K1110,0)</f>
        <v>0</v>
      </c>
      <c r="BF1110" s="203">
        <f>IF(O1110="snížená",K1110,0)</f>
        <v>0</v>
      </c>
      <c r="BG1110" s="203">
        <f>IF(O1110="zákl. přenesená",K1110,0)</f>
        <v>0</v>
      </c>
      <c r="BH1110" s="203">
        <f>IF(O1110="sníž. přenesená",K1110,0)</f>
        <v>0</v>
      </c>
      <c r="BI1110" s="203">
        <f>IF(O1110="nulová",K1110,0)</f>
        <v>0</v>
      </c>
      <c r="BJ1110" s="18" t="s">
        <v>83</v>
      </c>
      <c r="BK1110" s="203">
        <f>ROUND(P1110*H1110,2)</f>
        <v>0</v>
      </c>
      <c r="BL1110" s="18" t="s">
        <v>329</v>
      </c>
      <c r="BM1110" s="202" t="s">
        <v>832</v>
      </c>
    </row>
    <row r="1111" spans="1:47" s="2" customFormat="1" ht="11.25">
      <c r="A1111" s="35"/>
      <c r="B1111" s="36"/>
      <c r="C1111" s="37"/>
      <c r="D1111" s="204" t="s">
        <v>159</v>
      </c>
      <c r="E1111" s="37"/>
      <c r="F1111" s="205" t="s">
        <v>831</v>
      </c>
      <c r="G1111" s="37"/>
      <c r="H1111" s="37"/>
      <c r="I1111" s="206"/>
      <c r="J1111" s="206"/>
      <c r="K1111" s="37"/>
      <c r="L1111" s="37"/>
      <c r="M1111" s="40"/>
      <c r="N1111" s="207"/>
      <c r="O1111" s="208"/>
      <c r="P1111" s="72"/>
      <c r="Q1111" s="72"/>
      <c r="R1111" s="72"/>
      <c r="S1111" s="72"/>
      <c r="T1111" s="72"/>
      <c r="U1111" s="72"/>
      <c r="V1111" s="72"/>
      <c r="W1111" s="72"/>
      <c r="X1111" s="73"/>
      <c r="Y1111" s="35"/>
      <c r="Z1111" s="35"/>
      <c r="AA1111" s="35"/>
      <c r="AB1111" s="35"/>
      <c r="AC1111" s="35"/>
      <c r="AD1111" s="35"/>
      <c r="AE1111" s="35"/>
      <c r="AT1111" s="18" t="s">
        <v>159</v>
      </c>
      <c r="AU1111" s="18" t="s">
        <v>85</v>
      </c>
    </row>
    <row r="1112" spans="2:51" s="13" customFormat="1" ht="11.25">
      <c r="B1112" s="209"/>
      <c r="C1112" s="210"/>
      <c r="D1112" s="204" t="s">
        <v>160</v>
      </c>
      <c r="E1112" s="211" t="s">
        <v>1</v>
      </c>
      <c r="F1112" s="212" t="s">
        <v>192</v>
      </c>
      <c r="G1112" s="210"/>
      <c r="H1112" s="211" t="s">
        <v>1</v>
      </c>
      <c r="I1112" s="213"/>
      <c r="J1112" s="213"/>
      <c r="K1112" s="210"/>
      <c r="L1112" s="210"/>
      <c r="M1112" s="214"/>
      <c r="N1112" s="215"/>
      <c r="O1112" s="216"/>
      <c r="P1112" s="216"/>
      <c r="Q1112" s="216"/>
      <c r="R1112" s="216"/>
      <c r="S1112" s="216"/>
      <c r="T1112" s="216"/>
      <c r="U1112" s="216"/>
      <c r="V1112" s="216"/>
      <c r="W1112" s="216"/>
      <c r="X1112" s="217"/>
      <c r="AT1112" s="218" t="s">
        <v>160</v>
      </c>
      <c r="AU1112" s="218" t="s">
        <v>85</v>
      </c>
      <c r="AV1112" s="13" t="s">
        <v>83</v>
      </c>
      <c r="AW1112" s="13" t="s">
        <v>5</v>
      </c>
      <c r="AX1112" s="13" t="s">
        <v>75</v>
      </c>
      <c r="AY1112" s="218" t="s">
        <v>149</v>
      </c>
    </row>
    <row r="1113" spans="2:51" s="14" customFormat="1" ht="11.25">
      <c r="B1113" s="219"/>
      <c r="C1113" s="220"/>
      <c r="D1113" s="204" t="s">
        <v>160</v>
      </c>
      <c r="E1113" s="221" t="s">
        <v>1</v>
      </c>
      <c r="F1113" s="222" t="s">
        <v>833</v>
      </c>
      <c r="G1113" s="220"/>
      <c r="H1113" s="223">
        <v>39.813</v>
      </c>
      <c r="I1113" s="224"/>
      <c r="J1113" s="224"/>
      <c r="K1113" s="220"/>
      <c r="L1113" s="220"/>
      <c r="M1113" s="225"/>
      <c r="N1113" s="226"/>
      <c r="O1113" s="227"/>
      <c r="P1113" s="227"/>
      <c r="Q1113" s="227"/>
      <c r="R1113" s="227"/>
      <c r="S1113" s="227"/>
      <c r="T1113" s="227"/>
      <c r="U1113" s="227"/>
      <c r="V1113" s="227"/>
      <c r="W1113" s="227"/>
      <c r="X1113" s="228"/>
      <c r="AT1113" s="229" t="s">
        <v>160</v>
      </c>
      <c r="AU1113" s="229" t="s">
        <v>85</v>
      </c>
      <c r="AV1113" s="14" t="s">
        <v>85</v>
      </c>
      <c r="AW1113" s="14" t="s">
        <v>5</v>
      </c>
      <c r="AX1113" s="14" t="s">
        <v>75</v>
      </c>
      <c r="AY1113" s="229" t="s">
        <v>149</v>
      </c>
    </row>
    <row r="1114" spans="2:51" s="13" customFormat="1" ht="11.25">
      <c r="B1114" s="209"/>
      <c r="C1114" s="210"/>
      <c r="D1114" s="204" t="s">
        <v>160</v>
      </c>
      <c r="E1114" s="211" t="s">
        <v>1</v>
      </c>
      <c r="F1114" s="212" t="s">
        <v>834</v>
      </c>
      <c r="G1114" s="210"/>
      <c r="H1114" s="211" t="s">
        <v>1</v>
      </c>
      <c r="I1114" s="213"/>
      <c r="J1114" s="213"/>
      <c r="K1114" s="210"/>
      <c r="L1114" s="210"/>
      <c r="M1114" s="214"/>
      <c r="N1114" s="215"/>
      <c r="O1114" s="216"/>
      <c r="P1114" s="216"/>
      <c r="Q1114" s="216"/>
      <c r="R1114" s="216"/>
      <c r="S1114" s="216"/>
      <c r="T1114" s="216"/>
      <c r="U1114" s="216"/>
      <c r="V1114" s="216"/>
      <c r="W1114" s="216"/>
      <c r="X1114" s="217"/>
      <c r="AT1114" s="218" t="s">
        <v>160</v>
      </c>
      <c r="AU1114" s="218" t="s">
        <v>85</v>
      </c>
      <c r="AV1114" s="13" t="s">
        <v>83</v>
      </c>
      <c r="AW1114" s="13" t="s">
        <v>5</v>
      </c>
      <c r="AX1114" s="13" t="s">
        <v>75</v>
      </c>
      <c r="AY1114" s="218" t="s">
        <v>149</v>
      </c>
    </row>
    <row r="1115" spans="2:51" s="14" customFormat="1" ht="11.25">
      <c r="B1115" s="219"/>
      <c r="C1115" s="220"/>
      <c r="D1115" s="204" t="s">
        <v>160</v>
      </c>
      <c r="E1115" s="221" t="s">
        <v>1</v>
      </c>
      <c r="F1115" s="222" t="s">
        <v>835</v>
      </c>
      <c r="G1115" s="220"/>
      <c r="H1115" s="223">
        <v>23.173</v>
      </c>
      <c r="I1115" s="224"/>
      <c r="J1115" s="224"/>
      <c r="K1115" s="220"/>
      <c r="L1115" s="220"/>
      <c r="M1115" s="225"/>
      <c r="N1115" s="226"/>
      <c r="O1115" s="227"/>
      <c r="P1115" s="227"/>
      <c r="Q1115" s="227"/>
      <c r="R1115" s="227"/>
      <c r="S1115" s="227"/>
      <c r="T1115" s="227"/>
      <c r="U1115" s="227"/>
      <c r="V1115" s="227"/>
      <c r="W1115" s="227"/>
      <c r="X1115" s="228"/>
      <c r="AT1115" s="229" t="s">
        <v>160</v>
      </c>
      <c r="AU1115" s="229" t="s">
        <v>85</v>
      </c>
      <c r="AV1115" s="14" t="s">
        <v>85</v>
      </c>
      <c r="AW1115" s="14" t="s">
        <v>5</v>
      </c>
      <c r="AX1115" s="14" t="s">
        <v>75</v>
      </c>
      <c r="AY1115" s="229" t="s">
        <v>149</v>
      </c>
    </row>
    <row r="1116" spans="2:51" s="13" customFormat="1" ht="11.25">
      <c r="B1116" s="209"/>
      <c r="C1116" s="210"/>
      <c r="D1116" s="204" t="s">
        <v>160</v>
      </c>
      <c r="E1116" s="211" t="s">
        <v>1</v>
      </c>
      <c r="F1116" s="212" t="s">
        <v>836</v>
      </c>
      <c r="G1116" s="210"/>
      <c r="H1116" s="211" t="s">
        <v>1</v>
      </c>
      <c r="I1116" s="213"/>
      <c r="J1116" s="213"/>
      <c r="K1116" s="210"/>
      <c r="L1116" s="210"/>
      <c r="M1116" s="214"/>
      <c r="N1116" s="215"/>
      <c r="O1116" s="216"/>
      <c r="P1116" s="216"/>
      <c r="Q1116" s="216"/>
      <c r="R1116" s="216"/>
      <c r="S1116" s="216"/>
      <c r="T1116" s="216"/>
      <c r="U1116" s="216"/>
      <c r="V1116" s="216"/>
      <c r="W1116" s="216"/>
      <c r="X1116" s="217"/>
      <c r="AT1116" s="218" t="s">
        <v>160</v>
      </c>
      <c r="AU1116" s="218" t="s">
        <v>85</v>
      </c>
      <c r="AV1116" s="13" t="s">
        <v>83</v>
      </c>
      <c r="AW1116" s="13" t="s">
        <v>5</v>
      </c>
      <c r="AX1116" s="13" t="s">
        <v>75</v>
      </c>
      <c r="AY1116" s="218" t="s">
        <v>149</v>
      </c>
    </row>
    <row r="1117" spans="2:51" s="14" customFormat="1" ht="11.25">
      <c r="B1117" s="219"/>
      <c r="C1117" s="220"/>
      <c r="D1117" s="204" t="s">
        <v>160</v>
      </c>
      <c r="E1117" s="221" t="s">
        <v>1</v>
      </c>
      <c r="F1117" s="222" t="s">
        <v>837</v>
      </c>
      <c r="G1117" s="220"/>
      <c r="H1117" s="223">
        <v>16.9</v>
      </c>
      <c r="I1117" s="224"/>
      <c r="J1117" s="224"/>
      <c r="K1117" s="220"/>
      <c r="L1117" s="220"/>
      <c r="M1117" s="225"/>
      <c r="N1117" s="226"/>
      <c r="O1117" s="227"/>
      <c r="P1117" s="227"/>
      <c r="Q1117" s="227"/>
      <c r="R1117" s="227"/>
      <c r="S1117" s="227"/>
      <c r="T1117" s="227"/>
      <c r="U1117" s="227"/>
      <c r="V1117" s="227"/>
      <c r="W1117" s="227"/>
      <c r="X1117" s="228"/>
      <c r="AT1117" s="229" t="s">
        <v>160</v>
      </c>
      <c r="AU1117" s="229" t="s">
        <v>85</v>
      </c>
      <c r="AV1117" s="14" t="s">
        <v>85</v>
      </c>
      <c r="AW1117" s="14" t="s">
        <v>5</v>
      </c>
      <c r="AX1117" s="14" t="s">
        <v>75</v>
      </c>
      <c r="AY1117" s="229" t="s">
        <v>149</v>
      </c>
    </row>
    <row r="1118" spans="2:51" s="13" customFormat="1" ht="11.25">
      <c r="B1118" s="209"/>
      <c r="C1118" s="210"/>
      <c r="D1118" s="204" t="s">
        <v>160</v>
      </c>
      <c r="E1118" s="211" t="s">
        <v>1</v>
      </c>
      <c r="F1118" s="212" t="s">
        <v>194</v>
      </c>
      <c r="G1118" s="210"/>
      <c r="H1118" s="211" t="s">
        <v>1</v>
      </c>
      <c r="I1118" s="213"/>
      <c r="J1118" s="213"/>
      <c r="K1118" s="210"/>
      <c r="L1118" s="210"/>
      <c r="M1118" s="214"/>
      <c r="N1118" s="215"/>
      <c r="O1118" s="216"/>
      <c r="P1118" s="216"/>
      <c r="Q1118" s="216"/>
      <c r="R1118" s="216"/>
      <c r="S1118" s="216"/>
      <c r="T1118" s="216"/>
      <c r="U1118" s="216"/>
      <c r="V1118" s="216"/>
      <c r="W1118" s="216"/>
      <c r="X1118" s="217"/>
      <c r="AT1118" s="218" t="s">
        <v>160</v>
      </c>
      <c r="AU1118" s="218" t="s">
        <v>85</v>
      </c>
      <c r="AV1118" s="13" t="s">
        <v>83</v>
      </c>
      <c r="AW1118" s="13" t="s">
        <v>5</v>
      </c>
      <c r="AX1118" s="13" t="s">
        <v>75</v>
      </c>
      <c r="AY1118" s="218" t="s">
        <v>149</v>
      </c>
    </row>
    <row r="1119" spans="2:51" s="14" customFormat="1" ht="11.25">
      <c r="B1119" s="219"/>
      <c r="C1119" s="220"/>
      <c r="D1119" s="204" t="s">
        <v>160</v>
      </c>
      <c r="E1119" s="221" t="s">
        <v>1</v>
      </c>
      <c r="F1119" s="222" t="s">
        <v>838</v>
      </c>
      <c r="G1119" s="220"/>
      <c r="H1119" s="223">
        <v>35.36</v>
      </c>
      <c r="I1119" s="224"/>
      <c r="J1119" s="224"/>
      <c r="K1119" s="220"/>
      <c r="L1119" s="220"/>
      <c r="M1119" s="225"/>
      <c r="N1119" s="226"/>
      <c r="O1119" s="227"/>
      <c r="P1119" s="227"/>
      <c r="Q1119" s="227"/>
      <c r="R1119" s="227"/>
      <c r="S1119" s="227"/>
      <c r="T1119" s="227"/>
      <c r="U1119" s="227"/>
      <c r="V1119" s="227"/>
      <c r="W1119" s="227"/>
      <c r="X1119" s="228"/>
      <c r="AT1119" s="229" t="s">
        <v>160</v>
      </c>
      <c r="AU1119" s="229" t="s">
        <v>85</v>
      </c>
      <c r="AV1119" s="14" t="s">
        <v>85</v>
      </c>
      <c r="AW1119" s="14" t="s">
        <v>5</v>
      </c>
      <c r="AX1119" s="14" t="s">
        <v>75</v>
      </c>
      <c r="AY1119" s="229" t="s">
        <v>149</v>
      </c>
    </row>
    <row r="1120" spans="2:51" s="13" customFormat="1" ht="11.25">
      <c r="B1120" s="209"/>
      <c r="C1120" s="210"/>
      <c r="D1120" s="204" t="s">
        <v>160</v>
      </c>
      <c r="E1120" s="211" t="s">
        <v>1</v>
      </c>
      <c r="F1120" s="212" t="s">
        <v>196</v>
      </c>
      <c r="G1120" s="210"/>
      <c r="H1120" s="211" t="s">
        <v>1</v>
      </c>
      <c r="I1120" s="213"/>
      <c r="J1120" s="213"/>
      <c r="K1120" s="210"/>
      <c r="L1120" s="210"/>
      <c r="M1120" s="214"/>
      <c r="N1120" s="215"/>
      <c r="O1120" s="216"/>
      <c r="P1120" s="216"/>
      <c r="Q1120" s="216"/>
      <c r="R1120" s="216"/>
      <c r="S1120" s="216"/>
      <c r="T1120" s="216"/>
      <c r="U1120" s="216"/>
      <c r="V1120" s="216"/>
      <c r="W1120" s="216"/>
      <c r="X1120" s="217"/>
      <c r="AT1120" s="218" t="s">
        <v>160</v>
      </c>
      <c r="AU1120" s="218" t="s">
        <v>85</v>
      </c>
      <c r="AV1120" s="13" t="s">
        <v>83</v>
      </c>
      <c r="AW1120" s="13" t="s">
        <v>5</v>
      </c>
      <c r="AX1120" s="13" t="s">
        <v>75</v>
      </c>
      <c r="AY1120" s="218" t="s">
        <v>149</v>
      </c>
    </row>
    <row r="1121" spans="2:51" s="14" customFormat="1" ht="11.25">
      <c r="B1121" s="219"/>
      <c r="C1121" s="220"/>
      <c r="D1121" s="204" t="s">
        <v>160</v>
      </c>
      <c r="E1121" s="221" t="s">
        <v>1</v>
      </c>
      <c r="F1121" s="222" t="s">
        <v>839</v>
      </c>
      <c r="G1121" s="220"/>
      <c r="H1121" s="223">
        <v>19.5</v>
      </c>
      <c r="I1121" s="224"/>
      <c r="J1121" s="224"/>
      <c r="K1121" s="220"/>
      <c r="L1121" s="220"/>
      <c r="M1121" s="225"/>
      <c r="N1121" s="226"/>
      <c r="O1121" s="227"/>
      <c r="P1121" s="227"/>
      <c r="Q1121" s="227"/>
      <c r="R1121" s="227"/>
      <c r="S1121" s="227"/>
      <c r="T1121" s="227"/>
      <c r="U1121" s="227"/>
      <c r="V1121" s="227"/>
      <c r="W1121" s="227"/>
      <c r="X1121" s="228"/>
      <c r="AT1121" s="229" t="s">
        <v>160</v>
      </c>
      <c r="AU1121" s="229" t="s">
        <v>85</v>
      </c>
      <c r="AV1121" s="14" t="s">
        <v>85</v>
      </c>
      <c r="AW1121" s="14" t="s">
        <v>5</v>
      </c>
      <c r="AX1121" s="14" t="s">
        <v>75</v>
      </c>
      <c r="AY1121" s="229" t="s">
        <v>149</v>
      </c>
    </row>
    <row r="1122" spans="2:51" s="13" customFormat="1" ht="11.25">
      <c r="B1122" s="209"/>
      <c r="C1122" s="210"/>
      <c r="D1122" s="204" t="s">
        <v>160</v>
      </c>
      <c r="E1122" s="211" t="s">
        <v>1</v>
      </c>
      <c r="F1122" s="212" t="s">
        <v>198</v>
      </c>
      <c r="G1122" s="210"/>
      <c r="H1122" s="211" t="s">
        <v>1</v>
      </c>
      <c r="I1122" s="213"/>
      <c r="J1122" s="213"/>
      <c r="K1122" s="210"/>
      <c r="L1122" s="210"/>
      <c r="M1122" s="214"/>
      <c r="N1122" s="215"/>
      <c r="O1122" s="216"/>
      <c r="P1122" s="216"/>
      <c r="Q1122" s="216"/>
      <c r="R1122" s="216"/>
      <c r="S1122" s="216"/>
      <c r="T1122" s="216"/>
      <c r="U1122" s="216"/>
      <c r="V1122" s="216"/>
      <c r="W1122" s="216"/>
      <c r="X1122" s="217"/>
      <c r="AT1122" s="218" t="s">
        <v>160</v>
      </c>
      <c r="AU1122" s="218" t="s">
        <v>85</v>
      </c>
      <c r="AV1122" s="13" t="s">
        <v>83</v>
      </c>
      <c r="AW1122" s="13" t="s">
        <v>5</v>
      </c>
      <c r="AX1122" s="13" t="s">
        <v>75</v>
      </c>
      <c r="AY1122" s="218" t="s">
        <v>149</v>
      </c>
    </row>
    <row r="1123" spans="2:51" s="14" customFormat="1" ht="11.25">
      <c r="B1123" s="219"/>
      <c r="C1123" s="220"/>
      <c r="D1123" s="204" t="s">
        <v>160</v>
      </c>
      <c r="E1123" s="221" t="s">
        <v>1</v>
      </c>
      <c r="F1123" s="222" t="s">
        <v>840</v>
      </c>
      <c r="G1123" s="220"/>
      <c r="H1123" s="223">
        <v>27.95</v>
      </c>
      <c r="I1123" s="224"/>
      <c r="J1123" s="224"/>
      <c r="K1123" s="220"/>
      <c r="L1123" s="220"/>
      <c r="M1123" s="225"/>
      <c r="N1123" s="226"/>
      <c r="O1123" s="227"/>
      <c r="P1123" s="227"/>
      <c r="Q1123" s="227"/>
      <c r="R1123" s="227"/>
      <c r="S1123" s="227"/>
      <c r="T1123" s="227"/>
      <c r="U1123" s="227"/>
      <c r="V1123" s="227"/>
      <c r="W1123" s="227"/>
      <c r="X1123" s="228"/>
      <c r="AT1123" s="229" t="s">
        <v>160</v>
      </c>
      <c r="AU1123" s="229" t="s">
        <v>85</v>
      </c>
      <c r="AV1123" s="14" t="s">
        <v>85</v>
      </c>
      <c r="AW1123" s="14" t="s">
        <v>5</v>
      </c>
      <c r="AX1123" s="14" t="s">
        <v>75</v>
      </c>
      <c r="AY1123" s="229" t="s">
        <v>149</v>
      </c>
    </row>
    <row r="1124" spans="2:51" s="13" customFormat="1" ht="11.25">
      <c r="B1124" s="209"/>
      <c r="C1124" s="210"/>
      <c r="D1124" s="204" t="s">
        <v>160</v>
      </c>
      <c r="E1124" s="211" t="s">
        <v>1</v>
      </c>
      <c r="F1124" s="212" t="s">
        <v>200</v>
      </c>
      <c r="G1124" s="210"/>
      <c r="H1124" s="211" t="s">
        <v>1</v>
      </c>
      <c r="I1124" s="213"/>
      <c r="J1124" s="213"/>
      <c r="K1124" s="210"/>
      <c r="L1124" s="210"/>
      <c r="M1124" s="214"/>
      <c r="N1124" s="215"/>
      <c r="O1124" s="216"/>
      <c r="P1124" s="216"/>
      <c r="Q1124" s="216"/>
      <c r="R1124" s="216"/>
      <c r="S1124" s="216"/>
      <c r="T1124" s="216"/>
      <c r="U1124" s="216"/>
      <c r="V1124" s="216"/>
      <c r="W1124" s="216"/>
      <c r="X1124" s="217"/>
      <c r="AT1124" s="218" t="s">
        <v>160</v>
      </c>
      <c r="AU1124" s="218" t="s">
        <v>85</v>
      </c>
      <c r="AV1124" s="13" t="s">
        <v>83</v>
      </c>
      <c r="AW1124" s="13" t="s">
        <v>5</v>
      </c>
      <c r="AX1124" s="13" t="s">
        <v>75</v>
      </c>
      <c r="AY1124" s="218" t="s">
        <v>149</v>
      </c>
    </row>
    <row r="1125" spans="2:51" s="14" customFormat="1" ht="11.25">
      <c r="B1125" s="219"/>
      <c r="C1125" s="220"/>
      <c r="D1125" s="204" t="s">
        <v>160</v>
      </c>
      <c r="E1125" s="221" t="s">
        <v>1</v>
      </c>
      <c r="F1125" s="222" t="s">
        <v>841</v>
      </c>
      <c r="G1125" s="220"/>
      <c r="H1125" s="223">
        <v>75.985</v>
      </c>
      <c r="I1125" s="224"/>
      <c r="J1125" s="224"/>
      <c r="K1125" s="220"/>
      <c r="L1125" s="220"/>
      <c r="M1125" s="225"/>
      <c r="N1125" s="226"/>
      <c r="O1125" s="227"/>
      <c r="P1125" s="227"/>
      <c r="Q1125" s="227"/>
      <c r="R1125" s="227"/>
      <c r="S1125" s="227"/>
      <c r="T1125" s="227"/>
      <c r="U1125" s="227"/>
      <c r="V1125" s="227"/>
      <c r="W1125" s="227"/>
      <c r="X1125" s="228"/>
      <c r="AT1125" s="229" t="s">
        <v>160</v>
      </c>
      <c r="AU1125" s="229" t="s">
        <v>85</v>
      </c>
      <c r="AV1125" s="14" t="s">
        <v>85</v>
      </c>
      <c r="AW1125" s="14" t="s">
        <v>5</v>
      </c>
      <c r="AX1125" s="14" t="s">
        <v>75</v>
      </c>
      <c r="AY1125" s="229" t="s">
        <v>149</v>
      </c>
    </row>
    <row r="1126" spans="2:51" s="13" customFormat="1" ht="11.25">
      <c r="B1126" s="209"/>
      <c r="C1126" s="210"/>
      <c r="D1126" s="204" t="s">
        <v>160</v>
      </c>
      <c r="E1126" s="211" t="s">
        <v>1</v>
      </c>
      <c r="F1126" s="212" t="s">
        <v>202</v>
      </c>
      <c r="G1126" s="210"/>
      <c r="H1126" s="211" t="s">
        <v>1</v>
      </c>
      <c r="I1126" s="213"/>
      <c r="J1126" s="213"/>
      <c r="K1126" s="210"/>
      <c r="L1126" s="210"/>
      <c r="M1126" s="214"/>
      <c r="N1126" s="215"/>
      <c r="O1126" s="216"/>
      <c r="P1126" s="216"/>
      <c r="Q1126" s="216"/>
      <c r="R1126" s="216"/>
      <c r="S1126" s="216"/>
      <c r="T1126" s="216"/>
      <c r="U1126" s="216"/>
      <c r="V1126" s="216"/>
      <c r="W1126" s="216"/>
      <c r="X1126" s="217"/>
      <c r="AT1126" s="218" t="s">
        <v>160</v>
      </c>
      <c r="AU1126" s="218" t="s">
        <v>85</v>
      </c>
      <c r="AV1126" s="13" t="s">
        <v>83</v>
      </c>
      <c r="AW1126" s="13" t="s">
        <v>5</v>
      </c>
      <c r="AX1126" s="13" t="s">
        <v>75</v>
      </c>
      <c r="AY1126" s="218" t="s">
        <v>149</v>
      </c>
    </row>
    <row r="1127" spans="2:51" s="14" customFormat="1" ht="11.25">
      <c r="B1127" s="219"/>
      <c r="C1127" s="220"/>
      <c r="D1127" s="204" t="s">
        <v>160</v>
      </c>
      <c r="E1127" s="221" t="s">
        <v>1</v>
      </c>
      <c r="F1127" s="222" t="s">
        <v>842</v>
      </c>
      <c r="G1127" s="220"/>
      <c r="H1127" s="223">
        <v>29.673</v>
      </c>
      <c r="I1127" s="224"/>
      <c r="J1127" s="224"/>
      <c r="K1127" s="220"/>
      <c r="L1127" s="220"/>
      <c r="M1127" s="225"/>
      <c r="N1127" s="226"/>
      <c r="O1127" s="227"/>
      <c r="P1127" s="227"/>
      <c r="Q1127" s="227"/>
      <c r="R1127" s="227"/>
      <c r="S1127" s="227"/>
      <c r="T1127" s="227"/>
      <c r="U1127" s="227"/>
      <c r="V1127" s="227"/>
      <c r="W1127" s="227"/>
      <c r="X1127" s="228"/>
      <c r="AT1127" s="229" t="s">
        <v>160</v>
      </c>
      <c r="AU1127" s="229" t="s">
        <v>85</v>
      </c>
      <c r="AV1127" s="14" t="s">
        <v>85</v>
      </c>
      <c r="AW1127" s="14" t="s">
        <v>5</v>
      </c>
      <c r="AX1127" s="14" t="s">
        <v>75</v>
      </c>
      <c r="AY1127" s="229" t="s">
        <v>149</v>
      </c>
    </row>
    <row r="1128" spans="2:51" s="13" customFormat="1" ht="11.25">
      <c r="B1128" s="209"/>
      <c r="C1128" s="210"/>
      <c r="D1128" s="204" t="s">
        <v>160</v>
      </c>
      <c r="E1128" s="211" t="s">
        <v>1</v>
      </c>
      <c r="F1128" s="212" t="s">
        <v>210</v>
      </c>
      <c r="G1128" s="210"/>
      <c r="H1128" s="211" t="s">
        <v>1</v>
      </c>
      <c r="I1128" s="213"/>
      <c r="J1128" s="213"/>
      <c r="K1128" s="210"/>
      <c r="L1128" s="210"/>
      <c r="M1128" s="214"/>
      <c r="N1128" s="215"/>
      <c r="O1128" s="216"/>
      <c r="P1128" s="216"/>
      <c r="Q1128" s="216"/>
      <c r="R1128" s="216"/>
      <c r="S1128" s="216"/>
      <c r="T1128" s="216"/>
      <c r="U1128" s="216"/>
      <c r="V1128" s="216"/>
      <c r="W1128" s="216"/>
      <c r="X1128" s="217"/>
      <c r="AT1128" s="218" t="s">
        <v>160</v>
      </c>
      <c r="AU1128" s="218" t="s">
        <v>85</v>
      </c>
      <c r="AV1128" s="13" t="s">
        <v>83</v>
      </c>
      <c r="AW1128" s="13" t="s">
        <v>5</v>
      </c>
      <c r="AX1128" s="13" t="s">
        <v>75</v>
      </c>
      <c r="AY1128" s="218" t="s">
        <v>149</v>
      </c>
    </row>
    <row r="1129" spans="2:51" s="14" customFormat="1" ht="11.25">
      <c r="B1129" s="219"/>
      <c r="C1129" s="220"/>
      <c r="D1129" s="204" t="s">
        <v>160</v>
      </c>
      <c r="E1129" s="221" t="s">
        <v>1</v>
      </c>
      <c r="F1129" s="222" t="s">
        <v>843</v>
      </c>
      <c r="G1129" s="220"/>
      <c r="H1129" s="223">
        <v>65.163</v>
      </c>
      <c r="I1129" s="224"/>
      <c r="J1129" s="224"/>
      <c r="K1129" s="220"/>
      <c r="L1129" s="220"/>
      <c r="M1129" s="225"/>
      <c r="N1129" s="226"/>
      <c r="O1129" s="227"/>
      <c r="P1129" s="227"/>
      <c r="Q1129" s="227"/>
      <c r="R1129" s="227"/>
      <c r="S1129" s="227"/>
      <c r="T1129" s="227"/>
      <c r="U1129" s="227"/>
      <c r="V1129" s="227"/>
      <c r="W1129" s="227"/>
      <c r="X1129" s="228"/>
      <c r="AT1129" s="229" t="s">
        <v>160</v>
      </c>
      <c r="AU1129" s="229" t="s">
        <v>85</v>
      </c>
      <c r="AV1129" s="14" t="s">
        <v>85</v>
      </c>
      <c r="AW1129" s="14" t="s">
        <v>5</v>
      </c>
      <c r="AX1129" s="14" t="s">
        <v>75</v>
      </c>
      <c r="AY1129" s="229" t="s">
        <v>149</v>
      </c>
    </row>
    <row r="1130" spans="2:51" s="13" customFormat="1" ht="11.25">
      <c r="B1130" s="209"/>
      <c r="C1130" s="210"/>
      <c r="D1130" s="204" t="s">
        <v>160</v>
      </c>
      <c r="E1130" s="211" t="s">
        <v>1</v>
      </c>
      <c r="F1130" s="212" t="s">
        <v>212</v>
      </c>
      <c r="G1130" s="210"/>
      <c r="H1130" s="211" t="s">
        <v>1</v>
      </c>
      <c r="I1130" s="213"/>
      <c r="J1130" s="213"/>
      <c r="K1130" s="210"/>
      <c r="L1130" s="210"/>
      <c r="M1130" s="214"/>
      <c r="N1130" s="215"/>
      <c r="O1130" s="216"/>
      <c r="P1130" s="216"/>
      <c r="Q1130" s="216"/>
      <c r="R1130" s="216"/>
      <c r="S1130" s="216"/>
      <c r="T1130" s="216"/>
      <c r="U1130" s="216"/>
      <c r="V1130" s="216"/>
      <c r="W1130" s="216"/>
      <c r="X1130" s="217"/>
      <c r="AT1130" s="218" t="s">
        <v>160</v>
      </c>
      <c r="AU1130" s="218" t="s">
        <v>85</v>
      </c>
      <c r="AV1130" s="13" t="s">
        <v>83</v>
      </c>
      <c r="AW1130" s="13" t="s">
        <v>5</v>
      </c>
      <c r="AX1130" s="13" t="s">
        <v>75</v>
      </c>
      <c r="AY1130" s="218" t="s">
        <v>149</v>
      </c>
    </row>
    <row r="1131" spans="2:51" s="14" customFormat="1" ht="11.25">
      <c r="B1131" s="219"/>
      <c r="C1131" s="220"/>
      <c r="D1131" s="204" t="s">
        <v>160</v>
      </c>
      <c r="E1131" s="221" t="s">
        <v>1</v>
      </c>
      <c r="F1131" s="222" t="s">
        <v>844</v>
      </c>
      <c r="G1131" s="220"/>
      <c r="H1131" s="223">
        <v>34.84</v>
      </c>
      <c r="I1131" s="224"/>
      <c r="J1131" s="224"/>
      <c r="K1131" s="220"/>
      <c r="L1131" s="220"/>
      <c r="M1131" s="225"/>
      <c r="N1131" s="226"/>
      <c r="O1131" s="227"/>
      <c r="P1131" s="227"/>
      <c r="Q1131" s="227"/>
      <c r="R1131" s="227"/>
      <c r="S1131" s="227"/>
      <c r="T1131" s="227"/>
      <c r="U1131" s="227"/>
      <c r="V1131" s="227"/>
      <c r="W1131" s="227"/>
      <c r="X1131" s="228"/>
      <c r="AT1131" s="229" t="s">
        <v>160</v>
      </c>
      <c r="AU1131" s="229" t="s">
        <v>85</v>
      </c>
      <c r="AV1131" s="14" t="s">
        <v>85</v>
      </c>
      <c r="AW1131" s="14" t="s">
        <v>5</v>
      </c>
      <c r="AX1131" s="14" t="s">
        <v>75</v>
      </c>
      <c r="AY1131" s="229" t="s">
        <v>149</v>
      </c>
    </row>
    <row r="1132" spans="2:51" s="13" customFormat="1" ht="11.25">
      <c r="B1132" s="209"/>
      <c r="C1132" s="210"/>
      <c r="D1132" s="204" t="s">
        <v>160</v>
      </c>
      <c r="E1132" s="211" t="s">
        <v>1</v>
      </c>
      <c r="F1132" s="212" t="s">
        <v>214</v>
      </c>
      <c r="G1132" s="210"/>
      <c r="H1132" s="211" t="s">
        <v>1</v>
      </c>
      <c r="I1132" s="213"/>
      <c r="J1132" s="213"/>
      <c r="K1132" s="210"/>
      <c r="L1132" s="210"/>
      <c r="M1132" s="214"/>
      <c r="N1132" s="215"/>
      <c r="O1132" s="216"/>
      <c r="P1132" s="216"/>
      <c r="Q1132" s="216"/>
      <c r="R1132" s="216"/>
      <c r="S1132" s="216"/>
      <c r="T1132" s="216"/>
      <c r="U1132" s="216"/>
      <c r="V1132" s="216"/>
      <c r="W1132" s="216"/>
      <c r="X1132" s="217"/>
      <c r="AT1132" s="218" t="s">
        <v>160</v>
      </c>
      <c r="AU1132" s="218" t="s">
        <v>85</v>
      </c>
      <c r="AV1132" s="13" t="s">
        <v>83</v>
      </c>
      <c r="AW1132" s="13" t="s">
        <v>5</v>
      </c>
      <c r="AX1132" s="13" t="s">
        <v>75</v>
      </c>
      <c r="AY1132" s="218" t="s">
        <v>149</v>
      </c>
    </row>
    <row r="1133" spans="2:51" s="14" customFormat="1" ht="11.25">
      <c r="B1133" s="219"/>
      <c r="C1133" s="220"/>
      <c r="D1133" s="204" t="s">
        <v>160</v>
      </c>
      <c r="E1133" s="221" t="s">
        <v>1</v>
      </c>
      <c r="F1133" s="222" t="s">
        <v>845</v>
      </c>
      <c r="G1133" s="220"/>
      <c r="H1133" s="223">
        <v>58.305</v>
      </c>
      <c r="I1133" s="224"/>
      <c r="J1133" s="224"/>
      <c r="K1133" s="220"/>
      <c r="L1133" s="220"/>
      <c r="M1133" s="225"/>
      <c r="N1133" s="226"/>
      <c r="O1133" s="227"/>
      <c r="P1133" s="227"/>
      <c r="Q1133" s="227"/>
      <c r="R1133" s="227"/>
      <c r="S1133" s="227"/>
      <c r="T1133" s="227"/>
      <c r="U1133" s="227"/>
      <c r="V1133" s="227"/>
      <c r="W1133" s="227"/>
      <c r="X1133" s="228"/>
      <c r="AT1133" s="229" t="s">
        <v>160</v>
      </c>
      <c r="AU1133" s="229" t="s">
        <v>85</v>
      </c>
      <c r="AV1133" s="14" t="s">
        <v>85</v>
      </c>
      <c r="AW1133" s="14" t="s">
        <v>5</v>
      </c>
      <c r="AX1133" s="14" t="s">
        <v>75</v>
      </c>
      <c r="AY1133" s="229" t="s">
        <v>149</v>
      </c>
    </row>
    <row r="1134" spans="2:51" s="13" customFormat="1" ht="11.25">
      <c r="B1134" s="209"/>
      <c r="C1134" s="210"/>
      <c r="D1134" s="204" t="s">
        <v>160</v>
      </c>
      <c r="E1134" s="211" t="s">
        <v>1</v>
      </c>
      <c r="F1134" s="212" t="s">
        <v>216</v>
      </c>
      <c r="G1134" s="210"/>
      <c r="H1134" s="211" t="s">
        <v>1</v>
      </c>
      <c r="I1134" s="213"/>
      <c r="J1134" s="213"/>
      <c r="K1134" s="210"/>
      <c r="L1134" s="210"/>
      <c r="M1134" s="214"/>
      <c r="N1134" s="215"/>
      <c r="O1134" s="216"/>
      <c r="P1134" s="216"/>
      <c r="Q1134" s="216"/>
      <c r="R1134" s="216"/>
      <c r="S1134" s="216"/>
      <c r="T1134" s="216"/>
      <c r="U1134" s="216"/>
      <c r="V1134" s="216"/>
      <c r="W1134" s="216"/>
      <c r="X1134" s="217"/>
      <c r="AT1134" s="218" t="s">
        <v>160</v>
      </c>
      <c r="AU1134" s="218" t="s">
        <v>85</v>
      </c>
      <c r="AV1134" s="13" t="s">
        <v>83</v>
      </c>
      <c r="AW1134" s="13" t="s">
        <v>5</v>
      </c>
      <c r="AX1134" s="13" t="s">
        <v>75</v>
      </c>
      <c r="AY1134" s="218" t="s">
        <v>149</v>
      </c>
    </row>
    <row r="1135" spans="2:51" s="14" customFormat="1" ht="11.25">
      <c r="B1135" s="219"/>
      <c r="C1135" s="220"/>
      <c r="D1135" s="204" t="s">
        <v>160</v>
      </c>
      <c r="E1135" s="221" t="s">
        <v>1</v>
      </c>
      <c r="F1135" s="222" t="s">
        <v>846</v>
      </c>
      <c r="G1135" s="220"/>
      <c r="H1135" s="223">
        <v>34.19</v>
      </c>
      <c r="I1135" s="224"/>
      <c r="J1135" s="224"/>
      <c r="K1135" s="220"/>
      <c r="L1135" s="220"/>
      <c r="M1135" s="225"/>
      <c r="N1135" s="226"/>
      <c r="O1135" s="227"/>
      <c r="P1135" s="227"/>
      <c r="Q1135" s="227"/>
      <c r="R1135" s="227"/>
      <c r="S1135" s="227"/>
      <c r="T1135" s="227"/>
      <c r="U1135" s="227"/>
      <c r="V1135" s="227"/>
      <c r="W1135" s="227"/>
      <c r="X1135" s="228"/>
      <c r="AT1135" s="229" t="s">
        <v>160</v>
      </c>
      <c r="AU1135" s="229" t="s">
        <v>85</v>
      </c>
      <c r="AV1135" s="14" t="s">
        <v>85</v>
      </c>
      <c r="AW1135" s="14" t="s">
        <v>5</v>
      </c>
      <c r="AX1135" s="14" t="s">
        <v>75</v>
      </c>
      <c r="AY1135" s="229" t="s">
        <v>149</v>
      </c>
    </row>
    <row r="1136" spans="2:51" s="13" customFormat="1" ht="11.25">
      <c r="B1136" s="209"/>
      <c r="C1136" s="210"/>
      <c r="D1136" s="204" t="s">
        <v>160</v>
      </c>
      <c r="E1136" s="211" t="s">
        <v>1</v>
      </c>
      <c r="F1136" s="212" t="s">
        <v>218</v>
      </c>
      <c r="G1136" s="210"/>
      <c r="H1136" s="211" t="s">
        <v>1</v>
      </c>
      <c r="I1136" s="213"/>
      <c r="J1136" s="213"/>
      <c r="K1136" s="210"/>
      <c r="L1136" s="210"/>
      <c r="M1136" s="214"/>
      <c r="N1136" s="215"/>
      <c r="O1136" s="216"/>
      <c r="P1136" s="216"/>
      <c r="Q1136" s="216"/>
      <c r="R1136" s="216"/>
      <c r="S1136" s="216"/>
      <c r="T1136" s="216"/>
      <c r="U1136" s="216"/>
      <c r="V1136" s="216"/>
      <c r="W1136" s="216"/>
      <c r="X1136" s="217"/>
      <c r="AT1136" s="218" t="s">
        <v>160</v>
      </c>
      <c r="AU1136" s="218" t="s">
        <v>85</v>
      </c>
      <c r="AV1136" s="13" t="s">
        <v>83</v>
      </c>
      <c r="AW1136" s="13" t="s">
        <v>5</v>
      </c>
      <c r="AX1136" s="13" t="s">
        <v>75</v>
      </c>
      <c r="AY1136" s="218" t="s">
        <v>149</v>
      </c>
    </row>
    <row r="1137" spans="2:51" s="14" customFormat="1" ht="11.25">
      <c r="B1137" s="219"/>
      <c r="C1137" s="220"/>
      <c r="D1137" s="204" t="s">
        <v>160</v>
      </c>
      <c r="E1137" s="221" t="s">
        <v>1</v>
      </c>
      <c r="F1137" s="222" t="s">
        <v>847</v>
      </c>
      <c r="G1137" s="220"/>
      <c r="H1137" s="223">
        <v>18.135</v>
      </c>
      <c r="I1137" s="224"/>
      <c r="J1137" s="224"/>
      <c r="K1137" s="220"/>
      <c r="L1137" s="220"/>
      <c r="M1137" s="225"/>
      <c r="N1137" s="226"/>
      <c r="O1137" s="227"/>
      <c r="P1137" s="227"/>
      <c r="Q1137" s="227"/>
      <c r="R1137" s="227"/>
      <c r="S1137" s="227"/>
      <c r="T1137" s="227"/>
      <c r="U1137" s="227"/>
      <c r="V1137" s="227"/>
      <c r="W1137" s="227"/>
      <c r="X1137" s="228"/>
      <c r="AT1137" s="229" t="s">
        <v>160</v>
      </c>
      <c r="AU1137" s="229" t="s">
        <v>85</v>
      </c>
      <c r="AV1137" s="14" t="s">
        <v>85</v>
      </c>
      <c r="AW1137" s="14" t="s">
        <v>5</v>
      </c>
      <c r="AX1137" s="14" t="s">
        <v>75</v>
      </c>
      <c r="AY1137" s="229" t="s">
        <v>149</v>
      </c>
    </row>
    <row r="1138" spans="2:51" s="13" customFormat="1" ht="11.25">
      <c r="B1138" s="209"/>
      <c r="C1138" s="210"/>
      <c r="D1138" s="204" t="s">
        <v>160</v>
      </c>
      <c r="E1138" s="211" t="s">
        <v>1</v>
      </c>
      <c r="F1138" s="212" t="s">
        <v>272</v>
      </c>
      <c r="G1138" s="210"/>
      <c r="H1138" s="211" t="s">
        <v>1</v>
      </c>
      <c r="I1138" s="213"/>
      <c r="J1138" s="213"/>
      <c r="K1138" s="210"/>
      <c r="L1138" s="210"/>
      <c r="M1138" s="214"/>
      <c r="N1138" s="215"/>
      <c r="O1138" s="216"/>
      <c r="P1138" s="216"/>
      <c r="Q1138" s="216"/>
      <c r="R1138" s="216"/>
      <c r="S1138" s="216"/>
      <c r="T1138" s="216"/>
      <c r="U1138" s="216"/>
      <c r="V1138" s="216"/>
      <c r="W1138" s="216"/>
      <c r="X1138" s="217"/>
      <c r="AT1138" s="218" t="s">
        <v>160</v>
      </c>
      <c r="AU1138" s="218" t="s">
        <v>85</v>
      </c>
      <c r="AV1138" s="13" t="s">
        <v>83</v>
      </c>
      <c r="AW1138" s="13" t="s">
        <v>5</v>
      </c>
      <c r="AX1138" s="13" t="s">
        <v>75</v>
      </c>
      <c r="AY1138" s="218" t="s">
        <v>149</v>
      </c>
    </row>
    <row r="1139" spans="2:51" s="14" customFormat="1" ht="11.25">
      <c r="B1139" s="219"/>
      <c r="C1139" s="220"/>
      <c r="D1139" s="204" t="s">
        <v>160</v>
      </c>
      <c r="E1139" s="221" t="s">
        <v>1</v>
      </c>
      <c r="F1139" s="222" t="s">
        <v>835</v>
      </c>
      <c r="G1139" s="220"/>
      <c r="H1139" s="223">
        <v>23.173</v>
      </c>
      <c r="I1139" s="224"/>
      <c r="J1139" s="224"/>
      <c r="K1139" s="220"/>
      <c r="L1139" s="220"/>
      <c r="M1139" s="225"/>
      <c r="N1139" s="226"/>
      <c r="O1139" s="227"/>
      <c r="P1139" s="227"/>
      <c r="Q1139" s="227"/>
      <c r="R1139" s="227"/>
      <c r="S1139" s="227"/>
      <c r="T1139" s="227"/>
      <c r="U1139" s="227"/>
      <c r="V1139" s="227"/>
      <c r="W1139" s="227"/>
      <c r="X1139" s="228"/>
      <c r="AT1139" s="229" t="s">
        <v>160</v>
      </c>
      <c r="AU1139" s="229" t="s">
        <v>85</v>
      </c>
      <c r="AV1139" s="14" t="s">
        <v>85</v>
      </c>
      <c r="AW1139" s="14" t="s">
        <v>5</v>
      </c>
      <c r="AX1139" s="14" t="s">
        <v>75</v>
      </c>
      <c r="AY1139" s="229" t="s">
        <v>149</v>
      </c>
    </row>
    <row r="1140" spans="2:51" s="13" customFormat="1" ht="11.25">
      <c r="B1140" s="209"/>
      <c r="C1140" s="210"/>
      <c r="D1140" s="204" t="s">
        <v>160</v>
      </c>
      <c r="E1140" s="211" t="s">
        <v>1</v>
      </c>
      <c r="F1140" s="212" t="s">
        <v>273</v>
      </c>
      <c r="G1140" s="210"/>
      <c r="H1140" s="211" t="s">
        <v>1</v>
      </c>
      <c r="I1140" s="213"/>
      <c r="J1140" s="213"/>
      <c r="K1140" s="210"/>
      <c r="L1140" s="210"/>
      <c r="M1140" s="214"/>
      <c r="N1140" s="215"/>
      <c r="O1140" s="216"/>
      <c r="P1140" s="216"/>
      <c r="Q1140" s="216"/>
      <c r="R1140" s="216"/>
      <c r="S1140" s="216"/>
      <c r="T1140" s="216"/>
      <c r="U1140" s="216"/>
      <c r="V1140" s="216"/>
      <c r="W1140" s="216"/>
      <c r="X1140" s="217"/>
      <c r="AT1140" s="218" t="s">
        <v>160</v>
      </c>
      <c r="AU1140" s="218" t="s">
        <v>85</v>
      </c>
      <c r="AV1140" s="13" t="s">
        <v>83</v>
      </c>
      <c r="AW1140" s="13" t="s">
        <v>5</v>
      </c>
      <c r="AX1140" s="13" t="s">
        <v>75</v>
      </c>
      <c r="AY1140" s="218" t="s">
        <v>149</v>
      </c>
    </row>
    <row r="1141" spans="2:51" s="14" customFormat="1" ht="11.25">
      <c r="B1141" s="219"/>
      <c r="C1141" s="220"/>
      <c r="D1141" s="204" t="s">
        <v>160</v>
      </c>
      <c r="E1141" s="221" t="s">
        <v>1</v>
      </c>
      <c r="F1141" s="222" t="s">
        <v>837</v>
      </c>
      <c r="G1141" s="220"/>
      <c r="H1141" s="223">
        <v>16.9</v>
      </c>
      <c r="I1141" s="224"/>
      <c r="J1141" s="224"/>
      <c r="K1141" s="220"/>
      <c r="L1141" s="220"/>
      <c r="M1141" s="225"/>
      <c r="N1141" s="226"/>
      <c r="O1141" s="227"/>
      <c r="P1141" s="227"/>
      <c r="Q1141" s="227"/>
      <c r="R1141" s="227"/>
      <c r="S1141" s="227"/>
      <c r="T1141" s="227"/>
      <c r="U1141" s="227"/>
      <c r="V1141" s="227"/>
      <c r="W1141" s="227"/>
      <c r="X1141" s="228"/>
      <c r="AT1141" s="229" t="s">
        <v>160</v>
      </c>
      <c r="AU1141" s="229" t="s">
        <v>85</v>
      </c>
      <c r="AV1141" s="14" t="s">
        <v>85</v>
      </c>
      <c r="AW1141" s="14" t="s">
        <v>5</v>
      </c>
      <c r="AX1141" s="14" t="s">
        <v>75</v>
      </c>
      <c r="AY1141" s="229" t="s">
        <v>149</v>
      </c>
    </row>
    <row r="1142" spans="2:51" s="13" customFormat="1" ht="11.25">
      <c r="B1142" s="209"/>
      <c r="C1142" s="210"/>
      <c r="D1142" s="204" t="s">
        <v>160</v>
      </c>
      <c r="E1142" s="211" t="s">
        <v>1</v>
      </c>
      <c r="F1142" s="212" t="s">
        <v>220</v>
      </c>
      <c r="G1142" s="210"/>
      <c r="H1142" s="211" t="s">
        <v>1</v>
      </c>
      <c r="I1142" s="213"/>
      <c r="J1142" s="213"/>
      <c r="K1142" s="210"/>
      <c r="L1142" s="210"/>
      <c r="M1142" s="214"/>
      <c r="N1142" s="215"/>
      <c r="O1142" s="216"/>
      <c r="P1142" s="216"/>
      <c r="Q1142" s="216"/>
      <c r="R1142" s="216"/>
      <c r="S1142" s="216"/>
      <c r="T1142" s="216"/>
      <c r="U1142" s="216"/>
      <c r="V1142" s="216"/>
      <c r="W1142" s="216"/>
      <c r="X1142" s="217"/>
      <c r="AT1142" s="218" t="s">
        <v>160</v>
      </c>
      <c r="AU1142" s="218" t="s">
        <v>85</v>
      </c>
      <c r="AV1142" s="13" t="s">
        <v>83</v>
      </c>
      <c r="AW1142" s="13" t="s">
        <v>5</v>
      </c>
      <c r="AX1142" s="13" t="s">
        <v>75</v>
      </c>
      <c r="AY1142" s="218" t="s">
        <v>149</v>
      </c>
    </row>
    <row r="1143" spans="2:51" s="14" customFormat="1" ht="11.25">
      <c r="B1143" s="219"/>
      <c r="C1143" s="220"/>
      <c r="D1143" s="204" t="s">
        <v>160</v>
      </c>
      <c r="E1143" s="221" t="s">
        <v>1</v>
      </c>
      <c r="F1143" s="222" t="s">
        <v>843</v>
      </c>
      <c r="G1143" s="220"/>
      <c r="H1143" s="223">
        <v>65.163</v>
      </c>
      <c r="I1143" s="224"/>
      <c r="J1143" s="224"/>
      <c r="K1143" s="220"/>
      <c r="L1143" s="220"/>
      <c r="M1143" s="225"/>
      <c r="N1143" s="226"/>
      <c r="O1143" s="227"/>
      <c r="P1143" s="227"/>
      <c r="Q1143" s="227"/>
      <c r="R1143" s="227"/>
      <c r="S1143" s="227"/>
      <c r="T1143" s="227"/>
      <c r="U1143" s="227"/>
      <c r="V1143" s="227"/>
      <c r="W1143" s="227"/>
      <c r="X1143" s="228"/>
      <c r="AT1143" s="229" t="s">
        <v>160</v>
      </c>
      <c r="AU1143" s="229" t="s">
        <v>85</v>
      </c>
      <c r="AV1143" s="14" t="s">
        <v>85</v>
      </c>
      <c r="AW1143" s="14" t="s">
        <v>5</v>
      </c>
      <c r="AX1143" s="14" t="s">
        <v>75</v>
      </c>
      <c r="AY1143" s="229" t="s">
        <v>149</v>
      </c>
    </row>
    <row r="1144" spans="2:51" s="13" customFormat="1" ht="11.25">
      <c r="B1144" s="209"/>
      <c r="C1144" s="210"/>
      <c r="D1144" s="204" t="s">
        <v>160</v>
      </c>
      <c r="E1144" s="211" t="s">
        <v>1</v>
      </c>
      <c r="F1144" s="212" t="s">
        <v>221</v>
      </c>
      <c r="G1144" s="210"/>
      <c r="H1144" s="211" t="s">
        <v>1</v>
      </c>
      <c r="I1144" s="213"/>
      <c r="J1144" s="213"/>
      <c r="K1144" s="210"/>
      <c r="L1144" s="210"/>
      <c r="M1144" s="214"/>
      <c r="N1144" s="215"/>
      <c r="O1144" s="216"/>
      <c r="P1144" s="216"/>
      <c r="Q1144" s="216"/>
      <c r="R1144" s="216"/>
      <c r="S1144" s="216"/>
      <c r="T1144" s="216"/>
      <c r="U1144" s="216"/>
      <c r="V1144" s="216"/>
      <c r="W1144" s="216"/>
      <c r="X1144" s="217"/>
      <c r="AT1144" s="218" t="s">
        <v>160</v>
      </c>
      <c r="AU1144" s="218" t="s">
        <v>85</v>
      </c>
      <c r="AV1144" s="13" t="s">
        <v>83</v>
      </c>
      <c r="AW1144" s="13" t="s">
        <v>5</v>
      </c>
      <c r="AX1144" s="13" t="s">
        <v>75</v>
      </c>
      <c r="AY1144" s="218" t="s">
        <v>149</v>
      </c>
    </row>
    <row r="1145" spans="2:51" s="14" customFormat="1" ht="11.25">
      <c r="B1145" s="219"/>
      <c r="C1145" s="220"/>
      <c r="D1145" s="204" t="s">
        <v>160</v>
      </c>
      <c r="E1145" s="221" t="s">
        <v>1</v>
      </c>
      <c r="F1145" s="222" t="s">
        <v>844</v>
      </c>
      <c r="G1145" s="220"/>
      <c r="H1145" s="223">
        <v>34.84</v>
      </c>
      <c r="I1145" s="224"/>
      <c r="J1145" s="224"/>
      <c r="K1145" s="220"/>
      <c r="L1145" s="220"/>
      <c r="M1145" s="225"/>
      <c r="N1145" s="226"/>
      <c r="O1145" s="227"/>
      <c r="P1145" s="227"/>
      <c r="Q1145" s="227"/>
      <c r="R1145" s="227"/>
      <c r="S1145" s="227"/>
      <c r="T1145" s="227"/>
      <c r="U1145" s="227"/>
      <c r="V1145" s="227"/>
      <c r="W1145" s="227"/>
      <c r="X1145" s="228"/>
      <c r="AT1145" s="229" t="s">
        <v>160</v>
      </c>
      <c r="AU1145" s="229" t="s">
        <v>85</v>
      </c>
      <c r="AV1145" s="14" t="s">
        <v>85</v>
      </c>
      <c r="AW1145" s="14" t="s">
        <v>5</v>
      </c>
      <c r="AX1145" s="14" t="s">
        <v>75</v>
      </c>
      <c r="AY1145" s="229" t="s">
        <v>149</v>
      </c>
    </row>
    <row r="1146" spans="2:51" s="13" customFormat="1" ht="11.25">
      <c r="B1146" s="209"/>
      <c r="C1146" s="210"/>
      <c r="D1146" s="204" t="s">
        <v>160</v>
      </c>
      <c r="E1146" s="211" t="s">
        <v>1</v>
      </c>
      <c r="F1146" s="212" t="s">
        <v>222</v>
      </c>
      <c r="G1146" s="210"/>
      <c r="H1146" s="211" t="s">
        <v>1</v>
      </c>
      <c r="I1146" s="213"/>
      <c r="J1146" s="213"/>
      <c r="K1146" s="210"/>
      <c r="L1146" s="210"/>
      <c r="M1146" s="214"/>
      <c r="N1146" s="215"/>
      <c r="O1146" s="216"/>
      <c r="P1146" s="216"/>
      <c r="Q1146" s="216"/>
      <c r="R1146" s="216"/>
      <c r="S1146" s="216"/>
      <c r="T1146" s="216"/>
      <c r="U1146" s="216"/>
      <c r="V1146" s="216"/>
      <c r="W1146" s="216"/>
      <c r="X1146" s="217"/>
      <c r="AT1146" s="218" t="s">
        <v>160</v>
      </c>
      <c r="AU1146" s="218" t="s">
        <v>85</v>
      </c>
      <c r="AV1146" s="13" t="s">
        <v>83</v>
      </c>
      <c r="AW1146" s="13" t="s">
        <v>5</v>
      </c>
      <c r="AX1146" s="13" t="s">
        <v>75</v>
      </c>
      <c r="AY1146" s="218" t="s">
        <v>149</v>
      </c>
    </row>
    <row r="1147" spans="2:51" s="14" customFormat="1" ht="11.25">
      <c r="B1147" s="219"/>
      <c r="C1147" s="220"/>
      <c r="D1147" s="204" t="s">
        <v>160</v>
      </c>
      <c r="E1147" s="221" t="s">
        <v>1</v>
      </c>
      <c r="F1147" s="222" t="s">
        <v>845</v>
      </c>
      <c r="G1147" s="220"/>
      <c r="H1147" s="223">
        <v>58.305</v>
      </c>
      <c r="I1147" s="224"/>
      <c r="J1147" s="224"/>
      <c r="K1147" s="220"/>
      <c r="L1147" s="220"/>
      <c r="M1147" s="225"/>
      <c r="N1147" s="226"/>
      <c r="O1147" s="227"/>
      <c r="P1147" s="227"/>
      <c r="Q1147" s="227"/>
      <c r="R1147" s="227"/>
      <c r="S1147" s="227"/>
      <c r="T1147" s="227"/>
      <c r="U1147" s="227"/>
      <c r="V1147" s="227"/>
      <c r="W1147" s="227"/>
      <c r="X1147" s="228"/>
      <c r="AT1147" s="229" t="s">
        <v>160</v>
      </c>
      <c r="AU1147" s="229" t="s">
        <v>85</v>
      </c>
      <c r="AV1147" s="14" t="s">
        <v>85</v>
      </c>
      <c r="AW1147" s="14" t="s">
        <v>5</v>
      </c>
      <c r="AX1147" s="14" t="s">
        <v>75</v>
      </c>
      <c r="AY1147" s="229" t="s">
        <v>149</v>
      </c>
    </row>
    <row r="1148" spans="2:51" s="13" customFormat="1" ht="11.25">
      <c r="B1148" s="209"/>
      <c r="C1148" s="210"/>
      <c r="D1148" s="204" t="s">
        <v>160</v>
      </c>
      <c r="E1148" s="211" t="s">
        <v>1</v>
      </c>
      <c r="F1148" s="212" t="s">
        <v>223</v>
      </c>
      <c r="G1148" s="210"/>
      <c r="H1148" s="211" t="s">
        <v>1</v>
      </c>
      <c r="I1148" s="213"/>
      <c r="J1148" s="213"/>
      <c r="K1148" s="210"/>
      <c r="L1148" s="210"/>
      <c r="M1148" s="214"/>
      <c r="N1148" s="215"/>
      <c r="O1148" s="216"/>
      <c r="P1148" s="216"/>
      <c r="Q1148" s="216"/>
      <c r="R1148" s="216"/>
      <c r="S1148" s="216"/>
      <c r="T1148" s="216"/>
      <c r="U1148" s="216"/>
      <c r="V1148" s="216"/>
      <c r="W1148" s="216"/>
      <c r="X1148" s="217"/>
      <c r="AT1148" s="218" t="s">
        <v>160</v>
      </c>
      <c r="AU1148" s="218" t="s">
        <v>85</v>
      </c>
      <c r="AV1148" s="13" t="s">
        <v>83</v>
      </c>
      <c r="AW1148" s="13" t="s">
        <v>5</v>
      </c>
      <c r="AX1148" s="13" t="s">
        <v>75</v>
      </c>
      <c r="AY1148" s="218" t="s">
        <v>149</v>
      </c>
    </row>
    <row r="1149" spans="2:51" s="14" customFormat="1" ht="11.25">
      <c r="B1149" s="219"/>
      <c r="C1149" s="220"/>
      <c r="D1149" s="204" t="s">
        <v>160</v>
      </c>
      <c r="E1149" s="221" t="s">
        <v>1</v>
      </c>
      <c r="F1149" s="222" t="s">
        <v>846</v>
      </c>
      <c r="G1149" s="220"/>
      <c r="H1149" s="223">
        <v>34.19</v>
      </c>
      <c r="I1149" s="224"/>
      <c r="J1149" s="224"/>
      <c r="K1149" s="220"/>
      <c r="L1149" s="220"/>
      <c r="M1149" s="225"/>
      <c r="N1149" s="226"/>
      <c r="O1149" s="227"/>
      <c r="P1149" s="227"/>
      <c r="Q1149" s="227"/>
      <c r="R1149" s="227"/>
      <c r="S1149" s="227"/>
      <c r="T1149" s="227"/>
      <c r="U1149" s="227"/>
      <c r="V1149" s="227"/>
      <c r="W1149" s="227"/>
      <c r="X1149" s="228"/>
      <c r="AT1149" s="229" t="s">
        <v>160</v>
      </c>
      <c r="AU1149" s="229" t="s">
        <v>85</v>
      </c>
      <c r="AV1149" s="14" t="s">
        <v>85</v>
      </c>
      <c r="AW1149" s="14" t="s">
        <v>5</v>
      </c>
      <c r="AX1149" s="14" t="s">
        <v>75</v>
      </c>
      <c r="AY1149" s="229" t="s">
        <v>149</v>
      </c>
    </row>
    <row r="1150" spans="2:51" s="13" customFormat="1" ht="11.25">
      <c r="B1150" s="209"/>
      <c r="C1150" s="210"/>
      <c r="D1150" s="204" t="s">
        <v>160</v>
      </c>
      <c r="E1150" s="211" t="s">
        <v>1</v>
      </c>
      <c r="F1150" s="212" t="s">
        <v>224</v>
      </c>
      <c r="G1150" s="210"/>
      <c r="H1150" s="211" t="s">
        <v>1</v>
      </c>
      <c r="I1150" s="213"/>
      <c r="J1150" s="213"/>
      <c r="K1150" s="210"/>
      <c r="L1150" s="210"/>
      <c r="M1150" s="214"/>
      <c r="N1150" s="215"/>
      <c r="O1150" s="216"/>
      <c r="P1150" s="216"/>
      <c r="Q1150" s="216"/>
      <c r="R1150" s="216"/>
      <c r="S1150" s="216"/>
      <c r="T1150" s="216"/>
      <c r="U1150" s="216"/>
      <c r="V1150" s="216"/>
      <c r="W1150" s="216"/>
      <c r="X1150" s="217"/>
      <c r="AT1150" s="218" t="s">
        <v>160</v>
      </c>
      <c r="AU1150" s="218" t="s">
        <v>85</v>
      </c>
      <c r="AV1150" s="13" t="s">
        <v>83</v>
      </c>
      <c r="AW1150" s="13" t="s">
        <v>5</v>
      </c>
      <c r="AX1150" s="13" t="s">
        <v>75</v>
      </c>
      <c r="AY1150" s="218" t="s">
        <v>149</v>
      </c>
    </row>
    <row r="1151" spans="2:51" s="14" customFormat="1" ht="11.25">
      <c r="B1151" s="219"/>
      <c r="C1151" s="220"/>
      <c r="D1151" s="204" t="s">
        <v>160</v>
      </c>
      <c r="E1151" s="221" t="s">
        <v>1</v>
      </c>
      <c r="F1151" s="222" t="s">
        <v>847</v>
      </c>
      <c r="G1151" s="220"/>
      <c r="H1151" s="223">
        <v>18.135</v>
      </c>
      <c r="I1151" s="224"/>
      <c r="J1151" s="224"/>
      <c r="K1151" s="220"/>
      <c r="L1151" s="220"/>
      <c r="M1151" s="225"/>
      <c r="N1151" s="226"/>
      <c r="O1151" s="227"/>
      <c r="P1151" s="227"/>
      <c r="Q1151" s="227"/>
      <c r="R1151" s="227"/>
      <c r="S1151" s="227"/>
      <c r="T1151" s="227"/>
      <c r="U1151" s="227"/>
      <c r="V1151" s="227"/>
      <c r="W1151" s="227"/>
      <c r="X1151" s="228"/>
      <c r="AT1151" s="229" t="s">
        <v>160</v>
      </c>
      <c r="AU1151" s="229" t="s">
        <v>85</v>
      </c>
      <c r="AV1151" s="14" t="s">
        <v>85</v>
      </c>
      <c r="AW1151" s="14" t="s">
        <v>5</v>
      </c>
      <c r="AX1151" s="14" t="s">
        <v>75</v>
      </c>
      <c r="AY1151" s="229" t="s">
        <v>149</v>
      </c>
    </row>
    <row r="1152" spans="2:51" s="16" customFormat="1" ht="11.25">
      <c r="B1152" s="252"/>
      <c r="C1152" s="253"/>
      <c r="D1152" s="204" t="s">
        <v>160</v>
      </c>
      <c r="E1152" s="254" t="s">
        <v>1</v>
      </c>
      <c r="F1152" s="255" t="s">
        <v>792</v>
      </c>
      <c r="G1152" s="253"/>
      <c r="H1152" s="256">
        <v>729.693</v>
      </c>
      <c r="I1152" s="257"/>
      <c r="J1152" s="257"/>
      <c r="K1152" s="253"/>
      <c r="L1152" s="253"/>
      <c r="M1152" s="258"/>
      <c r="N1152" s="259"/>
      <c r="O1152" s="260"/>
      <c r="P1152" s="260"/>
      <c r="Q1152" s="260"/>
      <c r="R1152" s="260"/>
      <c r="S1152" s="260"/>
      <c r="T1152" s="260"/>
      <c r="U1152" s="260"/>
      <c r="V1152" s="260"/>
      <c r="W1152" s="260"/>
      <c r="X1152" s="261"/>
      <c r="AT1152" s="262" t="s">
        <v>160</v>
      </c>
      <c r="AU1152" s="262" t="s">
        <v>85</v>
      </c>
      <c r="AV1152" s="16" t="s">
        <v>150</v>
      </c>
      <c r="AW1152" s="16" t="s">
        <v>5</v>
      </c>
      <c r="AX1152" s="16" t="s">
        <v>75</v>
      </c>
      <c r="AY1152" s="262" t="s">
        <v>149</v>
      </c>
    </row>
    <row r="1153" spans="2:51" s="13" customFormat="1" ht="11.25">
      <c r="B1153" s="209"/>
      <c r="C1153" s="210"/>
      <c r="D1153" s="204" t="s">
        <v>160</v>
      </c>
      <c r="E1153" s="211" t="s">
        <v>1</v>
      </c>
      <c r="F1153" s="212" t="s">
        <v>848</v>
      </c>
      <c r="G1153" s="210"/>
      <c r="H1153" s="211" t="s">
        <v>1</v>
      </c>
      <c r="I1153" s="213"/>
      <c r="J1153" s="213"/>
      <c r="K1153" s="210"/>
      <c r="L1153" s="210"/>
      <c r="M1153" s="214"/>
      <c r="N1153" s="215"/>
      <c r="O1153" s="216"/>
      <c r="P1153" s="216"/>
      <c r="Q1153" s="216"/>
      <c r="R1153" s="216"/>
      <c r="S1153" s="216"/>
      <c r="T1153" s="216"/>
      <c r="U1153" s="216"/>
      <c r="V1153" s="216"/>
      <c r="W1153" s="216"/>
      <c r="X1153" s="217"/>
      <c r="AT1153" s="218" t="s">
        <v>160</v>
      </c>
      <c r="AU1153" s="218" t="s">
        <v>85</v>
      </c>
      <c r="AV1153" s="13" t="s">
        <v>83</v>
      </c>
      <c r="AW1153" s="13" t="s">
        <v>5</v>
      </c>
      <c r="AX1153" s="13" t="s">
        <v>75</v>
      </c>
      <c r="AY1153" s="218" t="s">
        <v>149</v>
      </c>
    </row>
    <row r="1154" spans="2:51" s="14" customFormat="1" ht="11.25">
      <c r="B1154" s="219"/>
      <c r="C1154" s="220"/>
      <c r="D1154" s="204" t="s">
        <v>160</v>
      </c>
      <c r="E1154" s="221" t="s">
        <v>1</v>
      </c>
      <c r="F1154" s="222" t="s">
        <v>849</v>
      </c>
      <c r="G1154" s="220"/>
      <c r="H1154" s="223">
        <v>-194.07</v>
      </c>
      <c r="I1154" s="224"/>
      <c r="J1154" s="224"/>
      <c r="K1154" s="220"/>
      <c r="L1154" s="220"/>
      <c r="M1154" s="225"/>
      <c r="N1154" s="226"/>
      <c r="O1154" s="227"/>
      <c r="P1154" s="227"/>
      <c r="Q1154" s="227"/>
      <c r="R1154" s="227"/>
      <c r="S1154" s="227"/>
      <c r="T1154" s="227"/>
      <c r="U1154" s="227"/>
      <c r="V1154" s="227"/>
      <c r="W1154" s="227"/>
      <c r="X1154" s="228"/>
      <c r="AT1154" s="229" t="s">
        <v>160</v>
      </c>
      <c r="AU1154" s="229" t="s">
        <v>85</v>
      </c>
      <c r="AV1154" s="14" t="s">
        <v>85</v>
      </c>
      <c r="AW1154" s="14" t="s">
        <v>5</v>
      </c>
      <c r="AX1154" s="14" t="s">
        <v>75</v>
      </c>
      <c r="AY1154" s="229" t="s">
        <v>149</v>
      </c>
    </row>
    <row r="1155" spans="2:51" s="13" customFormat="1" ht="11.25">
      <c r="B1155" s="209"/>
      <c r="C1155" s="210"/>
      <c r="D1155" s="204" t="s">
        <v>160</v>
      </c>
      <c r="E1155" s="211" t="s">
        <v>1</v>
      </c>
      <c r="F1155" s="212" t="s">
        <v>850</v>
      </c>
      <c r="G1155" s="210"/>
      <c r="H1155" s="211" t="s">
        <v>1</v>
      </c>
      <c r="I1155" s="213"/>
      <c r="J1155" s="213"/>
      <c r="K1155" s="210"/>
      <c r="L1155" s="210"/>
      <c r="M1155" s="214"/>
      <c r="N1155" s="215"/>
      <c r="O1155" s="216"/>
      <c r="P1155" s="216"/>
      <c r="Q1155" s="216"/>
      <c r="R1155" s="216"/>
      <c r="S1155" s="216"/>
      <c r="T1155" s="216"/>
      <c r="U1155" s="216"/>
      <c r="V1155" s="216"/>
      <c r="W1155" s="216"/>
      <c r="X1155" s="217"/>
      <c r="AT1155" s="218" t="s">
        <v>160</v>
      </c>
      <c r="AU1155" s="218" t="s">
        <v>85</v>
      </c>
      <c r="AV1155" s="13" t="s">
        <v>83</v>
      </c>
      <c r="AW1155" s="13" t="s">
        <v>5</v>
      </c>
      <c r="AX1155" s="13" t="s">
        <v>75</v>
      </c>
      <c r="AY1155" s="218" t="s">
        <v>149</v>
      </c>
    </row>
    <row r="1156" spans="2:51" s="14" customFormat="1" ht="11.25">
      <c r="B1156" s="219"/>
      <c r="C1156" s="220"/>
      <c r="D1156" s="204" t="s">
        <v>160</v>
      </c>
      <c r="E1156" s="221" t="s">
        <v>1</v>
      </c>
      <c r="F1156" s="222" t="s">
        <v>851</v>
      </c>
      <c r="G1156" s="220"/>
      <c r="H1156" s="223">
        <v>119.16</v>
      </c>
      <c r="I1156" s="224"/>
      <c r="J1156" s="224"/>
      <c r="K1156" s="220"/>
      <c r="L1156" s="220"/>
      <c r="M1156" s="225"/>
      <c r="N1156" s="226"/>
      <c r="O1156" s="227"/>
      <c r="P1156" s="227"/>
      <c r="Q1156" s="227"/>
      <c r="R1156" s="227"/>
      <c r="S1156" s="227"/>
      <c r="T1156" s="227"/>
      <c r="U1156" s="227"/>
      <c r="V1156" s="227"/>
      <c r="W1156" s="227"/>
      <c r="X1156" s="228"/>
      <c r="AT1156" s="229" t="s">
        <v>160</v>
      </c>
      <c r="AU1156" s="229" t="s">
        <v>85</v>
      </c>
      <c r="AV1156" s="14" t="s">
        <v>85</v>
      </c>
      <c r="AW1156" s="14" t="s">
        <v>5</v>
      </c>
      <c r="AX1156" s="14" t="s">
        <v>75</v>
      </c>
      <c r="AY1156" s="229" t="s">
        <v>149</v>
      </c>
    </row>
    <row r="1157" spans="2:51" s="15" customFormat="1" ht="11.25">
      <c r="B1157" s="230"/>
      <c r="C1157" s="231"/>
      <c r="D1157" s="204" t="s">
        <v>160</v>
      </c>
      <c r="E1157" s="232" t="s">
        <v>1</v>
      </c>
      <c r="F1157" s="233" t="s">
        <v>174</v>
      </c>
      <c r="G1157" s="231"/>
      <c r="H1157" s="234">
        <v>654.783</v>
      </c>
      <c r="I1157" s="235"/>
      <c r="J1157" s="235"/>
      <c r="K1157" s="231"/>
      <c r="L1157" s="231"/>
      <c r="M1157" s="236"/>
      <c r="N1157" s="237"/>
      <c r="O1157" s="238"/>
      <c r="P1157" s="238"/>
      <c r="Q1157" s="238"/>
      <c r="R1157" s="238"/>
      <c r="S1157" s="238"/>
      <c r="T1157" s="238"/>
      <c r="U1157" s="238"/>
      <c r="V1157" s="238"/>
      <c r="W1157" s="238"/>
      <c r="X1157" s="239"/>
      <c r="AT1157" s="240" t="s">
        <v>160</v>
      </c>
      <c r="AU1157" s="240" t="s">
        <v>85</v>
      </c>
      <c r="AV1157" s="15" t="s">
        <v>157</v>
      </c>
      <c r="AW1157" s="15" t="s">
        <v>5</v>
      </c>
      <c r="AX1157" s="15" t="s">
        <v>83</v>
      </c>
      <c r="AY1157" s="240" t="s">
        <v>149</v>
      </c>
    </row>
    <row r="1158" spans="1:65" s="2" customFormat="1" ht="24.2" customHeight="1">
      <c r="A1158" s="35"/>
      <c r="B1158" s="36"/>
      <c r="C1158" s="190" t="s">
        <v>852</v>
      </c>
      <c r="D1158" s="190" t="s">
        <v>152</v>
      </c>
      <c r="E1158" s="191" t="s">
        <v>853</v>
      </c>
      <c r="F1158" s="192" t="s">
        <v>854</v>
      </c>
      <c r="G1158" s="193" t="s">
        <v>155</v>
      </c>
      <c r="H1158" s="194">
        <v>512.519</v>
      </c>
      <c r="I1158" s="195"/>
      <c r="J1158" s="195"/>
      <c r="K1158" s="196">
        <f>ROUND(P1158*H1158,2)</f>
        <v>0</v>
      </c>
      <c r="L1158" s="192" t="s">
        <v>156</v>
      </c>
      <c r="M1158" s="40"/>
      <c r="N1158" s="197" t="s">
        <v>1</v>
      </c>
      <c r="O1158" s="198" t="s">
        <v>38</v>
      </c>
      <c r="P1158" s="199">
        <f>I1158+J1158</f>
        <v>0</v>
      </c>
      <c r="Q1158" s="199">
        <f>ROUND(I1158*H1158,2)</f>
        <v>0</v>
      </c>
      <c r="R1158" s="199">
        <f>ROUND(J1158*H1158,2)</f>
        <v>0</v>
      </c>
      <c r="S1158" s="72"/>
      <c r="T1158" s="200">
        <f>S1158*H1158</f>
        <v>0</v>
      </c>
      <c r="U1158" s="200">
        <v>0</v>
      </c>
      <c r="V1158" s="200">
        <f>U1158*H1158</f>
        <v>0</v>
      </c>
      <c r="W1158" s="200">
        <v>0</v>
      </c>
      <c r="X1158" s="201">
        <f>W1158*H1158</f>
        <v>0</v>
      </c>
      <c r="Y1158" s="35"/>
      <c r="Z1158" s="35"/>
      <c r="AA1158" s="35"/>
      <c r="AB1158" s="35"/>
      <c r="AC1158" s="35"/>
      <c r="AD1158" s="35"/>
      <c r="AE1158" s="35"/>
      <c r="AR1158" s="202" t="s">
        <v>329</v>
      </c>
      <c r="AT1158" s="202" t="s">
        <v>152</v>
      </c>
      <c r="AU1158" s="202" t="s">
        <v>85</v>
      </c>
      <c r="AY1158" s="18" t="s">
        <v>149</v>
      </c>
      <c r="BE1158" s="203">
        <f>IF(O1158="základní",K1158,0)</f>
        <v>0</v>
      </c>
      <c r="BF1158" s="203">
        <f>IF(O1158="snížená",K1158,0)</f>
        <v>0</v>
      </c>
      <c r="BG1158" s="203">
        <f>IF(O1158="zákl. přenesená",K1158,0)</f>
        <v>0</v>
      </c>
      <c r="BH1158" s="203">
        <f>IF(O1158="sníž. přenesená",K1158,0)</f>
        <v>0</v>
      </c>
      <c r="BI1158" s="203">
        <f>IF(O1158="nulová",K1158,0)</f>
        <v>0</v>
      </c>
      <c r="BJ1158" s="18" t="s">
        <v>83</v>
      </c>
      <c r="BK1158" s="203">
        <f>ROUND(P1158*H1158,2)</f>
        <v>0</v>
      </c>
      <c r="BL1158" s="18" t="s">
        <v>329</v>
      </c>
      <c r="BM1158" s="202" t="s">
        <v>855</v>
      </c>
    </row>
    <row r="1159" spans="1:47" s="2" customFormat="1" ht="19.5">
      <c r="A1159" s="35"/>
      <c r="B1159" s="36"/>
      <c r="C1159" s="37"/>
      <c r="D1159" s="204" t="s">
        <v>159</v>
      </c>
      <c r="E1159" s="37"/>
      <c r="F1159" s="205" t="s">
        <v>854</v>
      </c>
      <c r="G1159" s="37"/>
      <c r="H1159" s="37"/>
      <c r="I1159" s="206"/>
      <c r="J1159" s="206"/>
      <c r="K1159" s="37"/>
      <c r="L1159" s="37"/>
      <c r="M1159" s="40"/>
      <c r="N1159" s="207"/>
      <c r="O1159" s="208"/>
      <c r="P1159" s="72"/>
      <c r="Q1159" s="72"/>
      <c r="R1159" s="72"/>
      <c r="S1159" s="72"/>
      <c r="T1159" s="72"/>
      <c r="U1159" s="72"/>
      <c r="V1159" s="72"/>
      <c r="W1159" s="72"/>
      <c r="X1159" s="73"/>
      <c r="Y1159" s="35"/>
      <c r="Z1159" s="35"/>
      <c r="AA1159" s="35"/>
      <c r="AB1159" s="35"/>
      <c r="AC1159" s="35"/>
      <c r="AD1159" s="35"/>
      <c r="AE1159" s="35"/>
      <c r="AT1159" s="18" t="s">
        <v>159</v>
      </c>
      <c r="AU1159" s="18" t="s">
        <v>85</v>
      </c>
    </row>
    <row r="1160" spans="1:65" s="2" customFormat="1" ht="37.9" customHeight="1">
      <c r="A1160" s="35"/>
      <c r="B1160" s="36"/>
      <c r="C1160" s="190" t="s">
        <v>856</v>
      </c>
      <c r="D1160" s="190" t="s">
        <v>152</v>
      </c>
      <c r="E1160" s="191" t="s">
        <v>857</v>
      </c>
      <c r="F1160" s="192" t="s">
        <v>858</v>
      </c>
      <c r="G1160" s="193" t="s">
        <v>155</v>
      </c>
      <c r="H1160" s="194">
        <v>512.519</v>
      </c>
      <c r="I1160" s="195"/>
      <c r="J1160" s="195"/>
      <c r="K1160" s="196">
        <f>ROUND(P1160*H1160,2)</f>
        <v>0</v>
      </c>
      <c r="L1160" s="192" t="s">
        <v>156</v>
      </c>
      <c r="M1160" s="40"/>
      <c r="N1160" s="197" t="s">
        <v>1</v>
      </c>
      <c r="O1160" s="198" t="s">
        <v>38</v>
      </c>
      <c r="P1160" s="199">
        <f>I1160+J1160</f>
        <v>0</v>
      </c>
      <c r="Q1160" s="199">
        <f>ROUND(I1160*H1160,2)</f>
        <v>0</v>
      </c>
      <c r="R1160" s="199">
        <f>ROUND(J1160*H1160,2)</f>
        <v>0</v>
      </c>
      <c r="S1160" s="72"/>
      <c r="T1160" s="200">
        <f>S1160*H1160</f>
        <v>0</v>
      </c>
      <c r="U1160" s="200">
        <v>0</v>
      </c>
      <c r="V1160" s="200">
        <f>U1160*H1160</f>
        <v>0</v>
      </c>
      <c r="W1160" s="200">
        <v>0</v>
      </c>
      <c r="X1160" s="201">
        <f>W1160*H1160</f>
        <v>0</v>
      </c>
      <c r="Y1160" s="35"/>
      <c r="Z1160" s="35"/>
      <c r="AA1160" s="35"/>
      <c r="AB1160" s="35"/>
      <c r="AC1160" s="35"/>
      <c r="AD1160" s="35"/>
      <c r="AE1160" s="35"/>
      <c r="AR1160" s="202" t="s">
        <v>329</v>
      </c>
      <c r="AT1160" s="202" t="s">
        <v>152</v>
      </c>
      <c r="AU1160" s="202" t="s">
        <v>85</v>
      </c>
      <c r="AY1160" s="18" t="s">
        <v>149</v>
      </c>
      <c r="BE1160" s="203">
        <f>IF(O1160="základní",K1160,0)</f>
        <v>0</v>
      </c>
      <c r="BF1160" s="203">
        <f>IF(O1160="snížená",K1160,0)</f>
        <v>0</v>
      </c>
      <c r="BG1160" s="203">
        <f>IF(O1160="zákl. přenesená",K1160,0)</f>
        <v>0</v>
      </c>
      <c r="BH1160" s="203">
        <f>IF(O1160="sníž. přenesená",K1160,0)</f>
        <v>0</v>
      </c>
      <c r="BI1160" s="203">
        <f>IF(O1160="nulová",K1160,0)</f>
        <v>0</v>
      </c>
      <c r="BJ1160" s="18" t="s">
        <v>83</v>
      </c>
      <c r="BK1160" s="203">
        <f>ROUND(P1160*H1160,2)</f>
        <v>0</v>
      </c>
      <c r="BL1160" s="18" t="s">
        <v>329</v>
      </c>
      <c r="BM1160" s="202" t="s">
        <v>859</v>
      </c>
    </row>
    <row r="1161" spans="1:47" s="2" customFormat="1" ht="19.5">
      <c r="A1161" s="35"/>
      <c r="B1161" s="36"/>
      <c r="C1161" s="37"/>
      <c r="D1161" s="204" t="s">
        <v>159</v>
      </c>
      <c r="E1161" s="37"/>
      <c r="F1161" s="205" t="s">
        <v>858</v>
      </c>
      <c r="G1161" s="37"/>
      <c r="H1161" s="37"/>
      <c r="I1161" s="206"/>
      <c r="J1161" s="206"/>
      <c r="K1161" s="37"/>
      <c r="L1161" s="37"/>
      <c r="M1161" s="40"/>
      <c r="N1161" s="207"/>
      <c r="O1161" s="208"/>
      <c r="P1161" s="72"/>
      <c r="Q1161" s="72"/>
      <c r="R1161" s="72"/>
      <c r="S1161" s="72"/>
      <c r="T1161" s="72"/>
      <c r="U1161" s="72"/>
      <c r="V1161" s="72"/>
      <c r="W1161" s="72"/>
      <c r="X1161" s="73"/>
      <c r="Y1161" s="35"/>
      <c r="Z1161" s="35"/>
      <c r="AA1161" s="35"/>
      <c r="AB1161" s="35"/>
      <c r="AC1161" s="35"/>
      <c r="AD1161" s="35"/>
      <c r="AE1161" s="35"/>
      <c r="AT1161" s="18" t="s">
        <v>159</v>
      </c>
      <c r="AU1161" s="18" t="s">
        <v>85</v>
      </c>
    </row>
    <row r="1162" spans="2:51" s="13" customFormat="1" ht="11.25">
      <c r="B1162" s="209"/>
      <c r="C1162" s="210"/>
      <c r="D1162" s="204" t="s">
        <v>160</v>
      </c>
      <c r="E1162" s="211" t="s">
        <v>1</v>
      </c>
      <c r="F1162" s="212" t="s">
        <v>192</v>
      </c>
      <c r="G1162" s="210"/>
      <c r="H1162" s="211" t="s">
        <v>1</v>
      </c>
      <c r="I1162" s="213"/>
      <c r="J1162" s="213"/>
      <c r="K1162" s="210"/>
      <c r="L1162" s="210"/>
      <c r="M1162" s="214"/>
      <c r="N1162" s="215"/>
      <c r="O1162" s="216"/>
      <c r="P1162" s="216"/>
      <c r="Q1162" s="216"/>
      <c r="R1162" s="216"/>
      <c r="S1162" s="216"/>
      <c r="T1162" s="216"/>
      <c r="U1162" s="216"/>
      <c r="V1162" s="216"/>
      <c r="W1162" s="216"/>
      <c r="X1162" s="217"/>
      <c r="AT1162" s="218" t="s">
        <v>160</v>
      </c>
      <c r="AU1162" s="218" t="s">
        <v>85</v>
      </c>
      <c r="AV1162" s="13" t="s">
        <v>83</v>
      </c>
      <c r="AW1162" s="13" t="s">
        <v>5</v>
      </c>
      <c r="AX1162" s="13" t="s">
        <v>75</v>
      </c>
      <c r="AY1162" s="218" t="s">
        <v>149</v>
      </c>
    </row>
    <row r="1163" spans="2:51" s="14" customFormat="1" ht="11.25">
      <c r="B1163" s="219"/>
      <c r="C1163" s="220"/>
      <c r="D1163" s="204" t="s">
        <v>160</v>
      </c>
      <c r="E1163" s="221" t="s">
        <v>1</v>
      </c>
      <c r="F1163" s="222" t="s">
        <v>833</v>
      </c>
      <c r="G1163" s="220"/>
      <c r="H1163" s="223">
        <v>39.813</v>
      </c>
      <c r="I1163" s="224"/>
      <c r="J1163" s="224"/>
      <c r="K1163" s="220"/>
      <c r="L1163" s="220"/>
      <c r="M1163" s="225"/>
      <c r="N1163" s="226"/>
      <c r="O1163" s="227"/>
      <c r="P1163" s="227"/>
      <c r="Q1163" s="227"/>
      <c r="R1163" s="227"/>
      <c r="S1163" s="227"/>
      <c r="T1163" s="227"/>
      <c r="U1163" s="227"/>
      <c r="V1163" s="227"/>
      <c r="W1163" s="227"/>
      <c r="X1163" s="228"/>
      <c r="AT1163" s="229" t="s">
        <v>160</v>
      </c>
      <c r="AU1163" s="229" t="s">
        <v>85</v>
      </c>
      <c r="AV1163" s="14" t="s">
        <v>85</v>
      </c>
      <c r="AW1163" s="14" t="s">
        <v>5</v>
      </c>
      <c r="AX1163" s="14" t="s">
        <v>75</v>
      </c>
      <c r="AY1163" s="229" t="s">
        <v>149</v>
      </c>
    </row>
    <row r="1164" spans="2:51" s="13" customFormat="1" ht="11.25">
      <c r="B1164" s="209"/>
      <c r="C1164" s="210"/>
      <c r="D1164" s="204" t="s">
        <v>160</v>
      </c>
      <c r="E1164" s="211" t="s">
        <v>1</v>
      </c>
      <c r="F1164" s="212" t="s">
        <v>192</v>
      </c>
      <c r="G1164" s="210"/>
      <c r="H1164" s="211" t="s">
        <v>1</v>
      </c>
      <c r="I1164" s="213"/>
      <c r="J1164" s="213"/>
      <c r="K1164" s="210"/>
      <c r="L1164" s="210"/>
      <c r="M1164" s="214"/>
      <c r="N1164" s="215"/>
      <c r="O1164" s="216"/>
      <c r="P1164" s="216"/>
      <c r="Q1164" s="216"/>
      <c r="R1164" s="216"/>
      <c r="S1164" s="216"/>
      <c r="T1164" s="216"/>
      <c r="U1164" s="216"/>
      <c r="V1164" s="216"/>
      <c r="W1164" s="216"/>
      <c r="X1164" s="217"/>
      <c r="AT1164" s="218" t="s">
        <v>160</v>
      </c>
      <c r="AU1164" s="218" t="s">
        <v>85</v>
      </c>
      <c r="AV1164" s="13" t="s">
        <v>83</v>
      </c>
      <c r="AW1164" s="13" t="s">
        <v>5</v>
      </c>
      <c r="AX1164" s="13" t="s">
        <v>75</v>
      </c>
      <c r="AY1164" s="218" t="s">
        <v>149</v>
      </c>
    </row>
    <row r="1165" spans="2:51" s="14" customFormat="1" ht="11.25">
      <c r="B1165" s="219"/>
      <c r="C1165" s="220"/>
      <c r="D1165" s="204" t="s">
        <v>160</v>
      </c>
      <c r="E1165" s="221" t="s">
        <v>1</v>
      </c>
      <c r="F1165" s="222" t="s">
        <v>835</v>
      </c>
      <c r="G1165" s="220"/>
      <c r="H1165" s="223">
        <v>23.173</v>
      </c>
      <c r="I1165" s="224"/>
      <c r="J1165" s="224"/>
      <c r="K1165" s="220"/>
      <c r="L1165" s="220"/>
      <c r="M1165" s="225"/>
      <c r="N1165" s="226"/>
      <c r="O1165" s="227"/>
      <c r="P1165" s="227"/>
      <c r="Q1165" s="227"/>
      <c r="R1165" s="227"/>
      <c r="S1165" s="227"/>
      <c r="T1165" s="227"/>
      <c r="U1165" s="227"/>
      <c r="V1165" s="227"/>
      <c r="W1165" s="227"/>
      <c r="X1165" s="228"/>
      <c r="AT1165" s="229" t="s">
        <v>160</v>
      </c>
      <c r="AU1165" s="229" t="s">
        <v>85</v>
      </c>
      <c r="AV1165" s="14" t="s">
        <v>85</v>
      </c>
      <c r="AW1165" s="14" t="s">
        <v>5</v>
      </c>
      <c r="AX1165" s="14" t="s">
        <v>75</v>
      </c>
      <c r="AY1165" s="229" t="s">
        <v>149</v>
      </c>
    </row>
    <row r="1166" spans="2:51" s="13" customFormat="1" ht="11.25">
      <c r="B1166" s="209"/>
      <c r="C1166" s="210"/>
      <c r="D1166" s="204" t="s">
        <v>160</v>
      </c>
      <c r="E1166" s="211" t="s">
        <v>1</v>
      </c>
      <c r="F1166" s="212" t="s">
        <v>192</v>
      </c>
      <c r="G1166" s="210"/>
      <c r="H1166" s="211" t="s">
        <v>1</v>
      </c>
      <c r="I1166" s="213"/>
      <c r="J1166" s="213"/>
      <c r="K1166" s="210"/>
      <c r="L1166" s="210"/>
      <c r="M1166" s="214"/>
      <c r="N1166" s="215"/>
      <c r="O1166" s="216"/>
      <c r="P1166" s="216"/>
      <c r="Q1166" s="216"/>
      <c r="R1166" s="216"/>
      <c r="S1166" s="216"/>
      <c r="T1166" s="216"/>
      <c r="U1166" s="216"/>
      <c r="V1166" s="216"/>
      <c r="W1166" s="216"/>
      <c r="X1166" s="217"/>
      <c r="AT1166" s="218" t="s">
        <v>160</v>
      </c>
      <c r="AU1166" s="218" t="s">
        <v>85</v>
      </c>
      <c r="AV1166" s="13" t="s">
        <v>83</v>
      </c>
      <c r="AW1166" s="13" t="s">
        <v>5</v>
      </c>
      <c r="AX1166" s="13" t="s">
        <v>75</v>
      </c>
      <c r="AY1166" s="218" t="s">
        <v>149</v>
      </c>
    </row>
    <row r="1167" spans="2:51" s="14" customFormat="1" ht="11.25">
      <c r="B1167" s="219"/>
      <c r="C1167" s="220"/>
      <c r="D1167" s="204" t="s">
        <v>160</v>
      </c>
      <c r="E1167" s="221" t="s">
        <v>1</v>
      </c>
      <c r="F1167" s="222" t="s">
        <v>837</v>
      </c>
      <c r="G1167" s="220"/>
      <c r="H1167" s="223">
        <v>16.9</v>
      </c>
      <c r="I1167" s="224"/>
      <c r="J1167" s="224"/>
      <c r="K1167" s="220"/>
      <c r="L1167" s="220"/>
      <c r="M1167" s="225"/>
      <c r="N1167" s="226"/>
      <c r="O1167" s="227"/>
      <c r="P1167" s="227"/>
      <c r="Q1167" s="227"/>
      <c r="R1167" s="227"/>
      <c r="S1167" s="227"/>
      <c r="T1167" s="227"/>
      <c r="U1167" s="227"/>
      <c r="V1167" s="227"/>
      <c r="W1167" s="227"/>
      <c r="X1167" s="228"/>
      <c r="AT1167" s="229" t="s">
        <v>160</v>
      </c>
      <c r="AU1167" s="229" t="s">
        <v>85</v>
      </c>
      <c r="AV1167" s="14" t="s">
        <v>85</v>
      </c>
      <c r="AW1167" s="14" t="s">
        <v>5</v>
      </c>
      <c r="AX1167" s="14" t="s">
        <v>75</v>
      </c>
      <c r="AY1167" s="229" t="s">
        <v>149</v>
      </c>
    </row>
    <row r="1168" spans="2:51" s="13" customFormat="1" ht="11.25">
      <c r="B1168" s="209"/>
      <c r="C1168" s="210"/>
      <c r="D1168" s="204" t="s">
        <v>160</v>
      </c>
      <c r="E1168" s="211" t="s">
        <v>1</v>
      </c>
      <c r="F1168" s="212" t="s">
        <v>194</v>
      </c>
      <c r="G1168" s="210"/>
      <c r="H1168" s="211" t="s">
        <v>1</v>
      </c>
      <c r="I1168" s="213"/>
      <c r="J1168" s="213"/>
      <c r="K1168" s="210"/>
      <c r="L1168" s="210"/>
      <c r="M1168" s="214"/>
      <c r="N1168" s="215"/>
      <c r="O1168" s="216"/>
      <c r="P1168" s="216"/>
      <c r="Q1168" s="216"/>
      <c r="R1168" s="216"/>
      <c r="S1168" s="216"/>
      <c r="T1168" s="216"/>
      <c r="U1168" s="216"/>
      <c r="V1168" s="216"/>
      <c r="W1168" s="216"/>
      <c r="X1168" s="217"/>
      <c r="AT1168" s="218" t="s">
        <v>160</v>
      </c>
      <c r="AU1168" s="218" t="s">
        <v>85</v>
      </c>
      <c r="AV1168" s="13" t="s">
        <v>83</v>
      </c>
      <c r="AW1168" s="13" t="s">
        <v>5</v>
      </c>
      <c r="AX1168" s="13" t="s">
        <v>75</v>
      </c>
      <c r="AY1168" s="218" t="s">
        <v>149</v>
      </c>
    </row>
    <row r="1169" spans="2:51" s="14" customFormat="1" ht="11.25">
      <c r="B1169" s="219"/>
      <c r="C1169" s="220"/>
      <c r="D1169" s="204" t="s">
        <v>160</v>
      </c>
      <c r="E1169" s="221" t="s">
        <v>1</v>
      </c>
      <c r="F1169" s="222" t="s">
        <v>838</v>
      </c>
      <c r="G1169" s="220"/>
      <c r="H1169" s="223">
        <v>35.36</v>
      </c>
      <c r="I1169" s="224"/>
      <c r="J1169" s="224"/>
      <c r="K1169" s="220"/>
      <c r="L1169" s="220"/>
      <c r="M1169" s="225"/>
      <c r="N1169" s="226"/>
      <c r="O1169" s="227"/>
      <c r="P1169" s="227"/>
      <c r="Q1169" s="227"/>
      <c r="R1169" s="227"/>
      <c r="S1169" s="227"/>
      <c r="T1169" s="227"/>
      <c r="U1169" s="227"/>
      <c r="V1169" s="227"/>
      <c r="W1169" s="227"/>
      <c r="X1169" s="228"/>
      <c r="AT1169" s="229" t="s">
        <v>160</v>
      </c>
      <c r="AU1169" s="229" t="s">
        <v>85</v>
      </c>
      <c r="AV1169" s="14" t="s">
        <v>85</v>
      </c>
      <c r="AW1169" s="14" t="s">
        <v>5</v>
      </c>
      <c r="AX1169" s="14" t="s">
        <v>75</v>
      </c>
      <c r="AY1169" s="229" t="s">
        <v>149</v>
      </c>
    </row>
    <row r="1170" spans="2:51" s="13" customFormat="1" ht="11.25">
      <c r="B1170" s="209"/>
      <c r="C1170" s="210"/>
      <c r="D1170" s="204" t="s">
        <v>160</v>
      </c>
      <c r="E1170" s="211" t="s">
        <v>1</v>
      </c>
      <c r="F1170" s="212" t="s">
        <v>196</v>
      </c>
      <c r="G1170" s="210"/>
      <c r="H1170" s="211" t="s">
        <v>1</v>
      </c>
      <c r="I1170" s="213"/>
      <c r="J1170" s="213"/>
      <c r="K1170" s="210"/>
      <c r="L1170" s="210"/>
      <c r="M1170" s="214"/>
      <c r="N1170" s="215"/>
      <c r="O1170" s="216"/>
      <c r="P1170" s="216"/>
      <c r="Q1170" s="216"/>
      <c r="R1170" s="216"/>
      <c r="S1170" s="216"/>
      <c r="T1170" s="216"/>
      <c r="U1170" s="216"/>
      <c r="V1170" s="216"/>
      <c r="W1170" s="216"/>
      <c r="X1170" s="217"/>
      <c r="AT1170" s="218" t="s">
        <v>160</v>
      </c>
      <c r="AU1170" s="218" t="s">
        <v>85</v>
      </c>
      <c r="AV1170" s="13" t="s">
        <v>83</v>
      </c>
      <c r="AW1170" s="13" t="s">
        <v>5</v>
      </c>
      <c r="AX1170" s="13" t="s">
        <v>75</v>
      </c>
      <c r="AY1170" s="218" t="s">
        <v>149</v>
      </c>
    </row>
    <row r="1171" spans="2:51" s="14" customFormat="1" ht="11.25">
      <c r="B1171" s="219"/>
      <c r="C1171" s="220"/>
      <c r="D1171" s="204" t="s">
        <v>160</v>
      </c>
      <c r="E1171" s="221" t="s">
        <v>1</v>
      </c>
      <c r="F1171" s="222" t="s">
        <v>839</v>
      </c>
      <c r="G1171" s="220"/>
      <c r="H1171" s="223">
        <v>19.5</v>
      </c>
      <c r="I1171" s="224"/>
      <c r="J1171" s="224"/>
      <c r="K1171" s="220"/>
      <c r="L1171" s="220"/>
      <c r="M1171" s="225"/>
      <c r="N1171" s="226"/>
      <c r="O1171" s="227"/>
      <c r="P1171" s="227"/>
      <c r="Q1171" s="227"/>
      <c r="R1171" s="227"/>
      <c r="S1171" s="227"/>
      <c r="T1171" s="227"/>
      <c r="U1171" s="227"/>
      <c r="V1171" s="227"/>
      <c r="W1171" s="227"/>
      <c r="X1171" s="228"/>
      <c r="AT1171" s="229" t="s">
        <v>160</v>
      </c>
      <c r="AU1171" s="229" t="s">
        <v>85</v>
      </c>
      <c r="AV1171" s="14" t="s">
        <v>85</v>
      </c>
      <c r="AW1171" s="14" t="s">
        <v>5</v>
      </c>
      <c r="AX1171" s="14" t="s">
        <v>75</v>
      </c>
      <c r="AY1171" s="229" t="s">
        <v>149</v>
      </c>
    </row>
    <row r="1172" spans="2:51" s="13" customFormat="1" ht="11.25">
      <c r="B1172" s="209"/>
      <c r="C1172" s="210"/>
      <c r="D1172" s="204" t="s">
        <v>160</v>
      </c>
      <c r="E1172" s="211" t="s">
        <v>1</v>
      </c>
      <c r="F1172" s="212" t="s">
        <v>198</v>
      </c>
      <c r="G1172" s="210"/>
      <c r="H1172" s="211" t="s">
        <v>1</v>
      </c>
      <c r="I1172" s="213"/>
      <c r="J1172" s="213"/>
      <c r="K1172" s="210"/>
      <c r="L1172" s="210"/>
      <c r="M1172" s="214"/>
      <c r="N1172" s="215"/>
      <c r="O1172" s="216"/>
      <c r="P1172" s="216"/>
      <c r="Q1172" s="216"/>
      <c r="R1172" s="216"/>
      <c r="S1172" s="216"/>
      <c r="T1172" s="216"/>
      <c r="U1172" s="216"/>
      <c r="V1172" s="216"/>
      <c r="W1172" s="216"/>
      <c r="X1172" s="217"/>
      <c r="AT1172" s="218" t="s">
        <v>160</v>
      </c>
      <c r="AU1172" s="218" t="s">
        <v>85</v>
      </c>
      <c r="AV1172" s="13" t="s">
        <v>83</v>
      </c>
      <c r="AW1172" s="13" t="s">
        <v>5</v>
      </c>
      <c r="AX1172" s="13" t="s">
        <v>75</v>
      </c>
      <c r="AY1172" s="218" t="s">
        <v>149</v>
      </c>
    </row>
    <row r="1173" spans="2:51" s="14" customFormat="1" ht="11.25">
      <c r="B1173" s="219"/>
      <c r="C1173" s="220"/>
      <c r="D1173" s="204" t="s">
        <v>160</v>
      </c>
      <c r="E1173" s="221" t="s">
        <v>1</v>
      </c>
      <c r="F1173" s="222" t="s">
        <v>840</v>
      </c>
      <c r="G1173" s="220"/>
      <c r="H1173" s="223">
        <v>27.95</v>
      </c>
      <c r="I1173" s="224"/>
      <c r="J1173" s="224"/>
      <c r="K1173" s="220"/>
      <c r="L1173" s="220"/>
      <c r="M1173" s="225"/>
      <c r="N1173" s="226"/>
      <c r="O1173" s="227"/>
      <c r="P1173" s="227"/>
      <c r="Q1173" s="227"/>
      <c r="R1173" s="227"/>
      <c r="S1173" s="227"/>
      <c r="T1173" s="227"/>
      <c r="U1173" s="227"/>
      <c r="V1173" s="227"/>
      <c r="W1173" s="227"/>
      <c r="X1173" s="228"/>
      <c r="AT1173" s="229" t="s">
        <v>160</v>
      </c>
      <c r="AU1173" s="229" t="s">
        <v>85</v>
      </c>
      <c r="AV1173" s="14" t="s">
        <v>85</v>
      </c>
      <c r="AW1173" s="14" t="s">
        <v>5</v>
      </c>
      <c r="AX1173" s="14" t="s">
        <v>75</v>
      </c>
      <c r="AY1173" s="229" t="s">
        <v>149</v>
      </c>
    </row>
    <row r="1174" spans="2:51" s="13" customFormat="1" ht="11.25">
      <c r="B1174" s="209"/>
      <c r="C1174" s="210"/>
      <c r="D1174" s="204" t="s">
        <v>160</v>
      </c>
      <c r="E1174" s="211" t="s">
        <v>1</v>
      </c>
      <c r="F1174" s="212" t="s">
        <v>200</v>
      </c>
      <c r="G1174" s="210"/>
      <c r="H1174" s="211" t="s">
        <v>1</v>
      </c>
      <c r="I1174" s="213"/>
      <c r="J1174" s="213"/>
      <c r="K1174" s="210"/>
      <c r="L1174" s="210"/>
      <c r="M1174" s="214"/>
      <c r="N1174" s="215"/>
      <c r="O1174" s="216"/>
      <c r="P1174" s="216"/>
      <c r="Q1174" s="216"/>
      <c r="R1174" s="216"/>
      <c r="S1174" s="216"/>
      <c r="T1174" s="216"/>
      <c r="U1174" s="216"/>
      <c r="V1174" s="216"/>
      <c r="W1174" s="216"/>
      <c r="X1174" s="217"/>
      <c r="AT1174" s="218" t="s">
        <v>160</v>
      </c>
      <c r="AU1174" s="218" t="s">
        <v>85</v>
      </c>
      <c r="AV1174" s="13" t="s">
        <v>83</v>
      </c>
      <c r="AW1174" s="13" t="s">
        <v>5</v>
      </c>
      <c r="AX1174" s="13" t="s">
        <v>75</v>
      </c>
      <c r="AY1174" s="218" t="s">
        <v>149</v>
      </c>
    </row>
    <row r="1175" spans="2:51" s="14" customFormat="1" ht="11.25">
      <c r="B1175" s="219"/>
      <c r="C1175" s="220"/>
      <c r="D1175" s="204" t="s">
        <v>160</v>
      </c>
      <c r="E1175" s="221" t="s">
        <v>1</v>
      </c>
      <c r="F1175" s="222" t="s">
        <v>841</v>
      </c>
      <c r="G1175" s="220"/>
      <c r="H1175" s="223">
        <v>75.985</v>
      </c>
      <c r="I1175" s="224"/>
      <c r="J1175" s="224"/>
      <c r="K1175" s="220"/>
      <c r="L1175" s="220"/>
      <c r="M1175" s="225"/>
      <c r="N1175" s="226"/>
      <c r="O1175" s="227"/>
      <c r="P1175" s="227"/>
      <c r="Q1175" s="227"/>
      <c r="R1175" s="227"/>
      <c r="S1175" s="227"/>
      <c r="T1175" s="227"/>
      <c r="U1175" s="227"/>
      <c r="V1175" s="227"/>
      <c r="W1175" s="227"/>
      <c r="X1175" s="228"/>
      <c r="AT1175" s="229" t="s">
        <v>160</v>
      </c>
      <c r="AU1175" s="229" t="s">
        <v>85</v>
      </c>
      <c r="AV1175" s="14" t="s">
        <v>85</v>
      </c>
      <c r="AW1175" s="14" t="s">
        <v>5</v>
      </c>
      <c r="AX1175" s="14" t="s">
        <v>75</v>
      </c>
      <c r="AY1175" s="229" t="s">
        <v>149</v>
      </c>
    </row>
    <row r="1176" spans="2:51" s="13" customFormat="1" ht="11.25">
      <c r="B1176" s="209"/>
      <c r="C1176" s="210"/>
      <c r="D1176" s="204" t="s">
        <v>160</v>
      </c>
      <c r="E1176" s="211" t="s">
        <v>1</v>
      </c>
      <c r="F1176" s="212" t="s">
        <v>202</v>
      </c>
      <c r="G1176" s="210"/>
      <c r="H1176" s="211" t="s">
        <v>1</v>
      </c>
      <c r="I1176" s="213"/>
      <c r="J1176" s="213"/>
      <c r="K1176" s="210"/>
      <c r="L1176" s="210"/>
      <c r="M1176" s="214"/>
      <c r="N1176" s="215"/>
      <c r="O1176" s="216"/>
      <c r="P1176" s="216"/>
      <c r="Q1176" s="216"/>
      <c r="R1176" s="216"/>
      <c r="S1176" s="216"/>
      <c r="T1176" s="216"/>
      <c r="U1176" s="216"/>
      <c r="V1176" s="216"/>
      <c r="W1176" s="216"/>
      <c r="X1176" s="217"/>
      <c r="AT1176" s="218" t="s">
        <v>160</v>
      </c>
      <c r="AU1176" s="218" t="s">
        <v>85</v>
      </c>
      <c r="AV1176" s="13" t="s">
        <v>83</v>
      </c>
      <c r="AW1176" s="13" t="s">
        <v>5</v>
      </c>
      <c r="AX1176" s="13" t="s">
        <v>75</v>
      </c>
      <c r="AY1176" s="218" t="s">
        <v>149</v>
      </c>
    </row>
    <row r="1177" spans="2:51" s="14" customFormat="1" ht="11.25">
      <c r="B1177" s="219"/>
      <c r="C1177" s="220"/>
      <c r="D1177" s="204" t="s">
        <v>160</v>
      </c>
      <c r="E1177" s="221" t="s">
        <v>1</v>
      </c>
      <c r="F1177" s="222" t="s">
        <v>842</v>
      </c>
      <c r="G1177" s="220"/>
      <c r="H1177" s="223">
        <v>29.673</v>
      </c>
      <c r="I1177" s="224"/>
      <c r="J1177" s="224"/>
      <c r="K1177" s="220"/>
      <c r="L1177" s="220"/>
      <c r="M1177" s="225"/>
      <c r="N1177" s="226"/>
      <c r="O1177" s="227"/>
      <c r="P1177" s="227"/>
      <c r="Q1177" s="227"/>
      <c r="R1177" s="227"/>
      <c r="S1177" s="227"/>
      <c r="T1177" s="227"/>
      <c r="U1177" s="227"/>
      <c r="V1177" s="227"/>
      <c r="W1177" s="227"/>
      <c r="X1177" s="228"/>
      <c r="AT1177" s="229" t="s">
        <v>160</v>
      </c>
      <c r="AU1177" s="229" t="s">
        <v>85</v>
      </c>
      <c r="AV1177" s="14" t="s">
        <v>85</v>
      </c>
      <c r="AW1177" s="14" t="s">
        <v>5</v>
      </c>
      <c r="AX1177" s="14" t="s">
        <v>75</v>
      </c>
      <c r="AY1177" s="229" t="s">
        <v>149</v>
      </c>
    </row>
    <row r="1178" spans="2:51" s="13" customFormat="1" ht="11.25">
      <c r="B1178" s="209"/>
      <c r="C1178" s="210"/>
      <c r="D1178" s="204" t="s">
        <v>160</v>
      </c>
      <c r="E1178" s="211" t="s">
        <v>1</v>
      </c>
      <c r="F1178" s="212" t="s">
        <v>265</v>
      </c>
      <c r="G1178" s="210"/>
      <c r="H1178" s="211" t="s">
        <v>1</v>
      </c>
      <c r="I1178" s="213"/>
      <c r="J1178" s="213"/>
      <c r="K1178" s="210"/>
      <c r="L1178" s="210"/>
      <c r="M1178" s="214"/>
      <c r="N1178" s="215"/>
      <c r="O1178" s="216"/>
      <c r="P1178" s="216"/>
      <c r="Q1178" s="216"/>
      <c r="R1178" s="216"/>
      <c r="S1178" s="216"/>
      <c r="T1178" s="216"/>
      <c r="U1178" s="216"/>
      <c r="V1178" s="216"/>
      <c r="W1178" s="216"/>
      <c r="X1178" s="217"/>
      <c r="AT1178" s="218" t="s">
        <v>160</v>
      </c>
      <c r="AU1178" s="218" t="s">
        <v>85</v>
      </c>
      <c r="AV1178" s="13" t="s">
        <v>83</v>
      </c>
      <c r="AW1178" s="13" t="s">
        <v>5</v>
      </c>
      <c r="AX1178" s="13" t="s">
        <v>75</v>
      </c>
      <c r="AY1178" s="218" t="s">
        <v>149</v>
      </c>
    </row>
    <row r="1179" spans="2:51" s="14" customFormat="1" ht="11.25">
      <c r="B1179" s="219"/>
      <c r="C1179" s="220"/>
      <c r="D1179" s="204" t="s">
        <v>160</v>
      </c>
      <c r="E1179" s="221" t="s">
        <v>1</v>
      </c>
      <c r="F1179" s="222" t="s">
        <v>860</v>
      </c>
      <c r="G1179" s="220"/>
      <c r="H1179" s="223">
        <v>89.384</v>
      </c>
      <c r="I1179" s="224"/>
      <c r="J1179" s="224"/>
      <c r="K1179" s="220"/>
      <c r="L1179" s="220"/>
      <c r="M1179" s="225"/>
      <c r="N1179" s="226"/>
      <c r="O1179" s="227"/>
      <c r="P1179" s="227"/>
      <c r="Q1179" s="227"/>
      <c r="R1179" s="227"/>
      <c r="S1179" s="227"/>
      <c r="T1179" s="227"/>
      <c r="U1179" s="227"/>
      <c r="V1179" s="227"/>
      <c r="W1179" s="227"/>
      <c r="X1179" s="228"/>
      <c r="AT1179" s="229" t="s">
        <v>160</v>
      </c>
      <c r="AU1179" s="229" t="s">
        <v>85</v>
      </c>
      <c r="AV1179" s="14" t="s">
        <v>85</v>
      </c>
      <c r="AW1179" s="14" t="s">
        <v>5</v>
      </c>
      <c r="AX1179" s="14" t="s">
        <v>75</v>
      </c>
      <c r="AY1179" s="229" t="s">
        <v>149</v>
      </c>
    </row>
    <row r="1180" spans="2:51" s="13" customFormat="1" ht="11.25">
      <c r="B1180" s="209"/>
      <c r="C1180" s="210"/>
      <c r="D1180" s="204" t="s">
        <v>160</v>
      </c>
      <c r="E1180" s="211" t="s">
        <v>1</v>
      </c>
      <c r="F1180" s="212" t="s">
        <v>210</v>
      </c>
      <c r="G1180" s="210"/>
      <c r="H1180" s="211" t="s">
        <v>1</v>
      </c>
      <c r="I1180" s="213"/>
      <c r="J1180" s="213"/>
      <c r="K1180" s="210"/>
      <c r="L1180" s="210"/>
      <c r="M1180" s="214"/>
      <c r="N1180" s="215"/>
      <c r="O1180" s="216"/>
      <c r="P1180" s="216"/>
      <c r="Q1180" s="216"/>
      <c r="R1180" s="216"/>
      <c r="S1180" s="216"/>
      <c r="T1180" s="216"/>
      <c r="U1180" s="216"/>
      <c r="V1180" s="216"/>
      <c r="W1180" s="216"/>
      <c r="X1180" s="217"/>
      <c r="AT1180" s="218" t="s">
        <v>160</v>
      </c>
      <c r="AU1180" s="218" t="s">
        <v>85</v>
      </c>
      <c r="AV1180" s="13" t="s">
        <v>83</v>
      </c>
      <c r="AW1180" s="13" t="s">
        <v>5</v>
      </c>
      <c r="AX1180" s="13" t="s">
        <v>75</v>
      </c>
      <c r="AY1180" s="218" t="s">
        <v>149</v>
      </c>
    </row>
    <row r="1181" spans="2:51" s="14" customFormat="1" ht="11.25">
      <c r="B1181" s="219"/>
      <c r="C1181" s="220"/>
      <c r="D1181" s="204" t="s">
        <v>160</v>
      </c>
      <c r="E1181" s="221" t="s">
        <v>1</v>
      </c>
      <c r="F1181" s="222" t="s">
        <v>843</v>
      </c>
      <c r="G1181" s="220"/>
      <c r="H1181" s="223">
        <v>65.163</v>
      </c>
      <c r="I1181" s="224"/>
      <c r="J1181" s="224"/>
      <c r="K1181" s="220"/>
      <c r="L1181" s="220"/>
      <c r="M1181" s="225"/>
      <c r="N1181" s="226"/>
      <c r="O1181" s="227"/>
      <c r="P1181" s="227"/>
      <c r="Q1181" s="227"/>
      <c r="R1181" s="227"/>
      <c r="S1181" s="227"/>
      <c r="T1181" s="227"/>
      <c r="U1181" s="227"/>
      <c r="V1181" s="227"/>
      <c r="W1181" s="227"/>
      <c r="X1181" s="228"/>
      <c r="AT1181" s="229" t="s">
        <v>160</v>
      </c>
      <c r="AU1181" s="229" t="s">
        <v>85</v>
      </c>
      <c r="AV1181" s="14" t="s">
        <v>85</v>
      </c>
      <c r="AW1181" s="14" t="s">
        <v>5</v>
      </c>
      <c r="AX1181" s="14" t="s">
        <v>75</v>
      </c>
      <c r="AY1181" s="229" t="s">
        <v>149</v>
      </c>
    </row>
    <row r="1182" spans="2:51" s="13" customFormat="1" ht="11.25">
      <c r="B1182" s="209"/>
      <c r="C1182" s="210"/>
      <c r="D1182" s="204" t="s">
        <v>160</v>
      </c>
      <c r="E1182" s="211" t="s">
        <v>1</v>
      </c>
      <c r="F1182" s="212" t="s">
        <v>212</v>
      </c>
      <c r="G1182" s="210"/>
      <c r="H1182" s="211" t="s">
        <v>1</v>
      </c>
      <c r="I1182" s="213"/>
      <c r="J1182" s="213"/>
      <c r="K1182" s="210"/>
      <c r="L1182" s="210"/>
      <c r="M1182" s="214"/>
      <c r="N1182" s="215"/>
      <c r="O1182" s="216"/>
      <c r="P1182" s="216"/>
      <c r="Q1182" s="216"/>
      <c r="R1182" s="216"/>
      <c r="S1182" s="216"/>
      <c r="T1182" s="216"/>
      <c r="U1182" s="216"/>
      <c r="V1182" s="216"/>
      <c r="W1182" s="216"/>
      <c r="X1182" s="217"/>
      <c r="AT1182" s="218" t="s">
        <v>160</v>
      </c>
      <c r="AU1182" s="218" t="s">
        <v>85</v>
      </c>
      <c r="AV1182" s="13" t="s">
        <v>83</v>
      </c>
      <c r="AW1182" s="13" t="s">
        <v>5</v>
      </c>
      <c r="AX1182" s="13" t="s">
        <v>75</v>
      </c>
      <c r="AY1182" s="218" t="s">
        <v>149</v>
      </c>
    </row>
    <row r="1183" spans="2:51" s="14" customFormat="1" ht="11.25">
      <c r="B1183" s="219"/>
      <c r="C1183" s="220"/>
      <c r="D1183" s="204" t="s">
        <v>160</v>
      </c>
      <c r="E1183" s="221" t="s">
        <v>1</v>
      </c>
      <c r="F1183" s="222" t="s">
        <v>844</v>
      </c>
      <c r="G1183" s="220"/>
      <c r="H1183" s="223">
        <v>34.84</v>
      </c>
      <c r="I1183" s="224"/>
      <c r="J1183" s="224"/>
      <c r="K1183" s="220"/>
      <c r="L1183" s="220"/>
      <c r="M1183" s="225"/>
      <c r="N1183" s="226"/>
      <c r="O1183" s="227"/>
      <c r="P1183" s="227"/>
      <c r="Q1183" s="227"/>
      <c r="R1183" s="227"/>
      <c r="S1183" s="227"/>
      <c r="T1183" s="227"/>
      <c r="U1183" s="227"/>
      <c r="V1183" s="227"/>
      <c r="W1183" s="227"/>
      <c r="X1183" s="228"/>
      <c r="AT1183" s="229" t="s">
        <v>160</v>
      </c>
      <c r="AU1183" s="229" t="s">
        <v>85</v>
      </c>
      <c r="AV1183" s="14" t="s">
        <v>85</v>
      </c>
      <c r="AW1183" s="14" t="s">
        <v>5</v>
      </c>
      <c r="AX1183" s="14" t="s">
        <v>75</v>
      </c>
      <c r="AY1183" s="229" t="s">
        <v>149</v>
      </c>
    </row>
    <row r="1184" spans="2:51" s="13" customFormat="1" ht="11.25">
      <c r="B1184" s="209"/>
      <c r="C1184" s="210"/>
      <c r="D1184" s="204" t="s">
        <v>160</v>
      </c>
      <c r="E1184" s="211" t="s">
        <v>1</v>
      </c>
      <c r="F1184" s="212" t="s">
        <v>214</v>
      </c>
      <c r="G1184" s="210"/>
      <c r="H1184" s="211" t="s">
        <v>1</v>
      </c>
      <c r="I1184" s="213"/>
      <c r="J1184" s="213"/>
      <c r="K1184" s="210"/>
      <c r="L1184" s="210"/>
      <c r="M1184" s="214"/>
      <c r="N1184" s="215"/>
      <c r="O1184" s="216"/>
      <c r="P1184" s="216"/>
      <c r="Q1184" s="216"/>
      <c r="R1184" s="216"/>
      <c r="S1184" s="216"/>
      <c r="T1184" s="216"/>
      <c r="U1184" s="216"/>
      <c r="V1184" s="216"/>
      <c r="W1184" s="216"/>
      <c r="X1184" s="217"/>
      <c r="AT1184" s="218" t="s">
        <v>160</v>
      </c>
      <c r="AU1184" s="218" t="s">
        <v>85</v>
      </c>
      <c r="AV1184" s="13" t="s">
        <v>83</v>
      </c>
      <c r="AW1184" s="13" t="s">
        <v>5</v>
      </c>
      <c r="AX1184" s="13" t="s">
        <v>75</v>
      </c>
      <c r="AY1184" s="218" t="s">
        <v>149</v>
      </c>
    </row>
    <row r="1185" spans="2:51" s="14" customFormat="1" ht="11.25">
      <c r="B1185" s="219"/>
      <c r="C1185" s="220"/>
      <c r="D1185" s="204" t="s">
        <v>160</v>
      </c>
      <c r="E1185" s="221" t="s">
        <v>1</v>
      </c>
      <c r="F1185" s="222" t="s">
        <v>845</v>
      </c>
      <c r="G1185" s="220"/>
      <c r="H1185" s="223">
        <v>58.305</v>
      </c>
      <c r="I1185" s="224"/>
      <c r="J1185" s="224"/>
      <c r="K1185" s="220"/>
      <c r="L1185" s="220"/>
      <c r="M1185" s="225"/>
      <c r="N1185" s="226"/>
      <c r="O1185" s="227"/>
      <c r="P1185" s="227"/>
      <c r="Q1185" s="227"/>
      <c r="R1185" s="227"/>
      <c r="S1185" s="227"/>
      <c r="T1185" s="227"/>
      <c r="U1185" s="227"/>
      <c r="V1185" s="227"/>
      <c r="W1185" s="227"/>
      <c r="X1185" s="228"/>
      <c r="AT1185" s="229" t="s">
        <v>160</v>
      </c>
      <c r="AU1185" s="229" t="s">
        <v>85</v>
      </c>
      <c r="AV1185" s="14" t="s">
        <v>85</v>
      </c>
      <c r="AW1185" s="14" t="s">
        <v>5</v>
      </c>
      <c r="AX1185" s="14" t="s">
        <v>75</v>
      </c>
      <c r="AY1185" s="229" t="s">
        <v>149</v>
      </c>
    </row>
    <row r="1186" spans="2:51" s="13" customFormat="1" ht="11.25">
      <c r="B1186" s="209"/>
      <c r="C1186" s="210"/>
      <c r="D1186" s="204" t="s">
        <v>160</v>
      </c>
      <c r="E1186" s="211" t="s">
        <v>1</v>
      </c>
      <c r="F1186" s="212" t="s">
        <v>216</v>
      </c>
      <c r="G1186" s="210"/>
      <c r="H1186" s="211" t="s">
        <v>1</v>
      </c>
      <c r="I1186" s="213"/>
      <c r="J1186" s="213"/>
      <c r="K1186" s="210"/>
      <c r="L1186" s="210"/>
      <c r="M1186" s="214"/>
      <c r="N1186" s="215"/>
      <c r="O1186" s="216"/>
      <c r="P1186" s="216"/>
      <c r="Q1186" s="216"/>
      <c r="R1186" s="216"/>
      <c r="S1186" s="216"/>
      <c r="T1186" s="216"/>
      <c r="U1186" s="216"/>
      <c r="V1186" s="216"/>
      <c r="W1186" s="216"/>
      <c r="X1186" s="217"/>
      <c r="AT1186" s="218" t="s">
        <v>160</v>
      </c>
      <c r="AU1186" s="218" t="s">
        <v>85</v>
      </c>
      <c r="AV1186" s="13" t="s">
        <v>83</v>
      </c>
      <c r="AW1186" s="13" t="s">
        <v>5</v>
      </c>
      <c r="AX1186" s="13" t="s">
        <v>75</v>
      </c>
      <c r="AY1186" s="218" t="s">
        <v>149</v>
      </c>
    </row>
    <row r="1187" spans="2:51" s="14" customFormat="1" ht="11.25">
      <c r="B1187" s="219"/>
      <c r="C1187" s="220"/>
      <c r="D1187" s="204" t="s">
        <v>160</v>
      </c>
      <c r="E1187" s="221" t="s">
        <v>1</v>
      </c>
      <c r="F1187" s="222" t="s">
        <v>846</v>
      </c>
      <c r="G1187" s="220"/>
      <c r="H1187" s="223">
        <v>34.19</v>
      </c>
      <c r="I1187" s="224"/>
      <c r="J1187" s="224"/>
      <c r="K1187" s="220"/>
      <c r="L1187" s="220"/>
      <c r="M1187" s="225"/>
      <c r="N1187" s="226"/>
      <c r="O1187" s="227"/>
      <c r="P1187" s="227"/>
      <c r="Q1187" s="227"/>
      <c r="R1187" s="227"/>
      <c r="S1187" s="227"/>
      <c r="T1187" s="227"/>
      <c r="U1187" s="227"/>
      <c r="V1187" s="227"/>
      <c r="W1187" s="227"/>
      <c r="X1187" s="228"/>
      <c r="AT1187" s="229" t="s">
        <v>160</v>
      </c>
      <c r="AU1187" s="229" t="s">
        <v>85</v>
      </c>
      <c r="AV1187" s="14" t="s">
        <v>85</v>
      </c>
      <c r="AW1187" s="14" t="s">
        <v>5</v>
      </c>
      <c r="AX1187" s="14" t="s">
        <v>75</v>
      </c>
      <c r="AY1187" s="229" t="s">
        <v>149</v>
      </c>
    </row>
    <row r="1188" spans="2:51" s="13" customFormat="1" ht="11.25">
      <c r="B1188" s="209"/>
      <c r="C1188" s="210"/>
      <c r="D1188" s="204" t="s">
        <v>160</v>
      </c>
      <c r="E1188" s="211" t="s">
        <v>1</v>
      </c>
      <c r="F1188" s="212" t="s">
        <v>218</v>
      </c>
      <c r="G1188" s="210"/>
      <c r="H1188" s="211" t="s">
        <v>1</v>
      </c>
      <c r="I1188" s="213"/>
      <c r="J1188" s="213"/>
      <c r="K1188" s="210"/>
      <c r="L1188" s="210"/>
      <c r="M1188" s="214"/>
      <c r="N1188" s="215"/>
      <c r="O1188" s="216"/>
      <c r="P1188" s="216"/>
      <c r="Q1188" s="216"/>
      <c r="R1188" s="216"/>
      <c r="S1188" s="216"/>
      <c r="T1188" s="216"/>
      <c r="U1188" s="216"/>
      <c r="V1188" s="216"/>
      <c r="W1188" s="216"/>
      <c r="X1188" s="217"/>
      <c r="AT1188" s="218" t="s">
        <v>160</v>
      </c>
      <c r="AU1188" s="218" t="s">
        <v>85</v>
      </c>
      <c r="AV1188" s="13" t="s">
        <v>83</v>
      </c>
      <c r="AW1188" s="13" t="s">
        <v>5</v>
      </c>
      <c r="AX1188" s="13" t="s">
        <v>75</v>
      </c>
      <c r="AY1188" s="218" t="s">
        <v>149</v>
      </c>
    </row>
    <row r="1189" spans="2:51" s="14" customFormat="1" ht="11.25">
      <c r="B1189" s="219"/>
      <c r="C1189" s="220"/>
      <c r="D1189" s="204" t="s">
        <v>160</v>
      </c>
      <c r="E1189" s="221" t="s">
        <v>1</v>
      </c>
      <c r="F1189" s="222" t="s">
        <v>847</v>
      </c>
      <c r="G1189" s="220"/>
      <c r="H1189" s="223">
        <v>18.135</v>
      </c>
      <c r="I1189" s="224"/>
      <c r="J1189" s="224"/>
      <c r="K1189" s="220"/>
      <c r="L1189" s="220"/>
      <c r="M1189" s="225"/>
      <c r="N1189" s="226"/>
      <c r="O1189" s="227"/>
      <c r="P1189" s="227"/>
      <c r="Q1189" s="227"/>
      <c r="R1189" s="227"/>
      <c r="S1189" s="227"/>
      <c r="T1189" s="227"/>
      <c r="U1189" s="227"/>
      <c r="V1189" s="227"/>
      <c r="W1189" s="227"/>
      <c r="X1189" s="228"/>
      <c r="AT1189" s="229" t="s">
        <v>160</v>
      </c>
      <c r="AU1189" s="229" t="s">
        <v>85</v>
      </c>
      <c r="AV1189" s="14" t="s">
        <v>85</v>
      </c>
      <c r="AW1189" s="14" t="s">
        <v>5</v>
      </c>
      <c r="AX1189" s="14" t="s">
        <v>75</v>
      </c>
      <c r="AY1189" s="229" t="s">
        <v>149</v>
      </c>
    </row>
    <row r="1190" spans="2:51" s="13" customFormat="1" ht="11.25">
      <c r="B1190" s="209"/>
      <c r="C1190" s="210"/>
      <c r="D1190" s="204" t="s">
        <v>160</v>
      </c>
      <c r="E1190" s="211" t="s">
        <v>1</v>
      </c>
      <c r="F1190" s="212" t="s">
        <v>274</v>
      </c>
      <c r="G1190" s="210"/>
      <c r="H1190" s="211" t="s">
        <v>1</v>
      </c>
      <c r="I1190" s="213"/>
      <c r="J1190" s="213"/>
      <c r="K1190" s="210"/>
      <c r="L1190" s="210"/>
      <c r="M1190" s="214"/>
      <c r="N1190" s="215"/>
      <c r="O1190" s="216"/>
      <c r="P1190" s="216"/>
      <c r="Q1190" s="216"/>
      <c r="R1190" s="216"/>
      <c r="S1190" s="216"/>
      <c r="T1190" s="216"/>
      <c r="U1190" s="216"/>
      <c r="V1190" s="216"/>
      <c r="W1190" s="216"/>
      <c r="X1190" s="217"/>
      <c r="AT1190" s="218" t="s">
        <v>160</v>
      </c>
      <c r="AU1190" s="218" t="s">
        <v>85</v>
      </c>
      <c r="AV1190" s="13" t="s">
        <v>83</v>
      </c>
      <c r="AW1190" s="13" t="s">
        <v>5</v>
      </c>
      <c r="AX1190" s="13" t="s">
        <v>75</v>
      </c>
      <c r="AY1190" s="218" t="s">
        <v>149</v>
      </c>
    </row>
    <row r="1191" spans="2:51" s="14" customFormat="1" ht="11.25">
      <c r="B1191" s="219"/>
      <c r="C1191" s="220"/>
      <c r="D1191" s="204" t="s">
        <v>160</v>
      </c>
      <c r="E1191" s="221" t="s">
        <v>1</v>
      </c>
      <c r="F1191" s="222" t="s">
        <v>861</v>
      </c>
      <c r="G1191" s="220"/>
      <c r="H1191" s="223">
        <v>64.198</v>
      </c>
      <c r="I1191" s="224"/>
      <c r="J1191" s="224"/>
      <c r="K1191" s="220"/>
      <c r="L1191" s="220"/>
      <c r="M1191" s="225"/>
      <c r="N1191" s="226"/>
      <c r="O1191" s="227"/>
      <c r="P1191" s="227"/>
      <c r="Q1191" s="227"/>
      <c r="R1191" s="227"/>
      <c r="S1191" s="227"/>
      <c r="T1191" s="227"/>
      <c r="U1191" s="227"/>
      <c r="V1191" s="227"/>
      <c r="W1191" s="227"/>
      <c r="X1191" s="228"/>
      <c r="AT1191" s="229" t="s">
        <v>160</v>
      </c>
      <c r="AU1191" s="229" t="s">
        <v>85</v>
      </c>
      <c r="AV1191" s="14" t="s">
        <v>85</v>
      </c>
      <c r="AW1191" s="14" t="s">
        <v>5</v>
      </c>
      <c r="AX1191" s="14" t="s">
        <v>75</v>
      </c>
      <c r="AY1191" s="229" t="s">
        <v>149</v>
      </c>
    </row>
    <row r="1192" spans="2:51" s="13" customFormat="1" ht="11.25">
      <c r="B1192" s="209"/>
      <c r="C1192" s="210"/>
      <c r="D1192" s="204" t="s">
        <v>160</v>
      </c>
      <c r="E1192" s="211" t="s">
        <v>1</v>
      </c>
      <c r="F1192" s="212" t="s">
        <v>220</v>
      </c>
      <c r="G1192" s="210"/>
      <c r="H1192" s="211" t="s">
        <v>1</v>
      </c>
      <c r="I1192" s="213"/>
      <c r="J1192" s="213"/>
      <c r="K1192" s="210"/>
      <c r="L1192" s="210"/>
      <c r="M1192" s="214"/>
      <c r="N1192" s="215"/>
      <c r="O1192" s="216"/>
      <c r="P1192" s="216"/>
      <c r="Q1192" s="216"/>
      <c r="R1192" s="216"/>
      <c r="S1192" s="216"/>
      <c r="T1192" s="216"/>
      <c r="U1192" s="216"/>
      <c r="V1192" s="216"/>
      <c r="W1192" s="216"/>
      <c r="X1192" s="217"/>
      <c r="AT1192" s="218" t="s">
        <v>160</v>
      </c>
      <c r="AU1192" s="218" t="s">
        <v>85</v>
      </c>
      <c r="AV1192" s="13" t="s">
        <v>83</v>
      </c>
      <c r="AW1192" s="13" t="s">
        <v>5</v>
      </c>
      <c r="AX1192" s="13" t="s">
        <v>75</v>
      </c>
      <c r="AY1192" s="218" t="s">
        <v>149</v>
      </c>
    </row>
    <row r="1193" spans="2:51" s="14" customFormat="1" ht="11.25">
      <c r="B1193" s="219"/>
      <c r="C1193" s="220"/>
      <c r="D1193" s="204" t="s">
        <v>160</v>
      </c>
      <c r="E1193" s="221" t="s">
        <v>1</v>
      </c>
      <c r="F1193" s="222" t="s">
        <v>843</v>
      </c>
      <c r="G1193" s="220"/>
      <c r="H1193" s="223">
        <v>65.163</v>
      </c>
      <c r="I1193" s="224"/>
      <c r="J1193" s="224"/>
      <c r="K1193" s="220"/>
      <c r="L1193" s="220"/>
      <c r="M1193" s="225"/>
      <c r="N1193" s="226"/>
      <c r="O1193" s="227"/>
      <c r="P1193" s="227"/>
      <c r="Q1193" s="227"/>
      <c r="R1193" s="227"/>
      <c r="S1193" s="227"/>
      <c r="T1193" s="227"/>
      <c r="U1193" s="227"/>
      <c r="V1193" s="227"/>
      <c r="W1193" s="227"/>
      <c r="X1193" s="228"/>
      <c r="AT1193" s="229" t="s">
        <v>160</v>
      </c>
      <c r="AU1193" s="229" t="s">
        <v>85</v>
      </c>
      <c r="AV1193" s="14" t="s">
        <v>85</v>
      </c>
      <c r="AW1193" s="14" t="s">
        <v>5</v>
      </c>
      <c r="AX1193" s="14" t="s">
        <v>75</v>
      </c>
      <c r="AY1193" s="229" t="s">
        <v>149</v>
      </c>
    </row>
    <row r="1194" spans="2:51" s="13" customFormat="1" ht="11.25">
      <c r="B1194" s="209"/>
      <c r="C1194" s="210"/>
      <c r="D1194" s="204" t="s">
        <v>160</v>
      </c>
      <c r="E1194" s="211" t="s">
        <v>1</v>
      </c>
      <c r="F1194" s="212" t="s">
        <v>221</v>
      </c>
      <c r="G1194" s="210"/>
      <c r="H1194" s="211" t="s">
        <v>1</v>
      </c>
      <c r="I1194" s="213"/>
      <c r="J1194" s="213"/>
      <c r="K1194" s="210"/>
      <c r="L1194" s="210"/>
      <c r="M1194" s="214"/>
      <c r="N1194" s="215"/>
      <c r="O1194" s="216"/>
      <c r="P1194" s="216"/>
      <c r="Q1194" s="216"/>
      <c r="R1194" s="216"/>
      <c r="S1194" s="216"/>
      <c r="T1194" s="216"/>
      <c r="U1194" s="216"/>
      <c r="V1194" s="216"/>
      <c r="W1194" s="216"/>
      <c r="X1194" s="217"/>
      <c r="AT1194" s="218" t="s">
        <v>160</v>
      </c>
      <c r="AU1194" s="218" t="s">
        <v>85</v>
      </c>
      <c r="AV1194" s="13" t="s">
        <v>83</v>
      </c>
      <c r="AW1194" s="13" t="s">
        <v>5</v>
      </c>
      <c r="AX1194" s="13" t="s">
        <v>75</v>
      </c>
      <c r="AY1194" s="218" t="s">
        <v>149</v>
      </c>
    </row>
    <row r="1195" spans="2:51" s="14" customFormat="1" ht="11.25">
      <c r="B1195" s="219"/>
      <c r="C1195" s="220"/>
      <c r="D1195" s="204" t="s">
        <v>160</v>
      </c>
      <c r="E1195" s="221" t="s">
        <v>1</v>
      </c>
      <c r="F1195" s="222" t="s">
        <v>844</v>
      </c>
      <c r="G1195" s="220"/>
      <c r="H1195" s="223">
        <v>34.84</v>
      </c>
      <c r="I1195" s="224"/>
      <c r="J1195" s="224"/>
      <c r="K1195" s="220"/>
      <c r="L1195" s="220"/>
      <c r="M1195" s="225"/>
      <c r="N1195" s="226"/>
      <c r="O1195" s="227"/>
      <c r="P1195" s="227"/>
      <c r="Q1195" s="227"/>
      <c r="R1195" s="227"/>
      <c r="S1195" s="227"/>
      <c r="T1195" s="227"/>
      <c r="U1195" s="227"/>
      <c r="V1195" s="227"/>
      <c r="W1195" s="227"/>
      <c r="X1195" s="228"/>
      <c r="AT1195" s="229" t="s">
        <v>160</v>
      </c>
      <c r="AU1195" s="229" t="s">
        <v>85</v>
      </c>
      <c r="AV1195" s="14" t="s">
        <v>85</v>
      </c>
      <c r="AW1195" s="14" t="s">
        <v>5</v>
      </c>
      <c r="AX1195" s="14" t="s">
        <v>75</v>
      </c>
      <c r="AY1195" s="229" t="s">
        <v>149</v>
      </c>
    </row>
    <row r="1196" spans="2:51" s="13" customFormat="1" ht="11.25">
      <c r="B1196" s="209"/>
      <c r="C1196" s="210"/>
      <c r="D1196" s="204" t="s">
        <v>160</v>
      </c>
      <c r="E1196" s="211" t="s">
        <v>1</v>
      </c>
      <c r="F1196" s="212" t="s">
        <v>222</v>
      </c>
      <c r="G1196" s="210"/>
      <c r="H1196" s="211" t="s">
        <v>1</v>
      </c>
      <c r="I1196" s="213"/>
      <c r="J1196" s="213"/>
      <c r="K1196" s="210"/>
      <c r="L1196" s="210"/>
      <c r="M1196" s="214"/>
      <c r="N1196" s="215"/>
      <c r="O1196" s="216"/>
      <c r="P1196" s="216"/>
      <c r="Q1196" s="216"/>
      <c r="R1196" s="216"/>
      <c r="S1196" s="216"/>
      <c r="T1196" s="216"/>
      <c r="U1196" s="216"/>
      <c r="V1196" s="216"/>
      <c r="W1196" s="216"/>
      <c r="X1196" s="217"/>
      <c r="AT1196" s="218" t="s">
        <v>160</v>
      </c>
      <c r="AU1196" s="218" t="s">
        <v>85</v>
      </c>
      <c r="AV1196" s="13" t="s">
        <v>83</v>
      </c>
      <c r="AW1196" s="13" t="s">
        <v>5</v>
      </c>
      <c r="AX1196" s="13" t="s">
        <v>75</v>
      </c>
      <c r="AY1196" s="218" t="s">
        <v>149</v>
      </c>
    </row>
    <row r="1197" spans="2:51" s="14" customFormat="1" ht="11.25">
      <c r="B1197" s="219"/>
      <c r="C1197" s="220"/>
      <c r="D1197" s="204" t="s">
        <v>160</v>
      </c>
      <c r="E1197" s="221" t="s">
        <v>1</v>
      </c>
      <c r="F1197" s="222" t="s">
        <v>845</v>
      </c>
      <c r="G1197" s="220"/>
      <c r="H1197" s="223">
        <v>58.305</v>
      </c>
      <c r="I1197" s="224"/>
      <c r="J1197" s="224"/>
      <c r="K1197" s="220"/>
      <c r="L1197" s="220"/>
      <c r="M1197" s="225"/>
      <c r="N1197" s="226"/>
      <c r="O1197" s="227"/>
      <c r="P1197" s="227"/>
      <c r="Q1197" s="227"/>
      <c r="R1197" s="227"/>
      <c r="S1197" s="227"/>
      <c r="T1197" s="227"/>
      <c r="U1197" s="227"/>
      <c r="V1197" s="227"/>
      <c r="W1197" s="227"/>
      <c r="X1197" s="228"/>
      <c r="AT1197" s="229" t="s">
        <v>160</v>
      </c>
      <c r="AU1197" s="229" t="s">
        <v>85</v>
      </c>
      <c r="AV1197" s="14" t="s">
        <v>85</v>
      </c>
      <c r="AW1197" s="14" t="s">
        <v>5</v>
      </c>
      <c r="AX1197" s="14" t="s">
        <v>75</v>
      </c>
      <c r="AY1197" s="229" t="s">
        <v>149</v>
      </c>
    </row>
    <row r="1198" spans="2:51" s="13" customFormat="1" ht="11.25">
      <c r="B1198" s="209"/>
      <c r="C1198" s="210"/>
      <c r="D1198" s="204" t="s">
        <v>160</v>
      </c>
      <c r="E1198" s="211" t="s">
        <v>1</v>
      </c>
      <c r="F1198" s="212" t="s">
        <v>223</v>
      </c>
      <c r="G1198" s="210"/>
      <c r="H1198" s="211" t="s">
        <v>1</v>
      </c>
      <c r="I1198" s="213"/>
      <c r="J1198" s="213"/>
      <c r="K1198" s="210"/>
      <c r="L1198" s="210"/>
      <c r="M1198" s="214"/>
      <c r="N1198" s="215"/>
      <c r="O1198" s="216"/>
      <c r="P1198" s="216"/>
      <c r="Q1198" s="216"/>
      <c r="R1198" s="216"/>
      <c r="S1198" s="216"/>
      <c r="T1198" s="216"/>
      <c r="U1198" s="216"/>
      <c r="V1198" s="216"/>
      <c r="W1198" s="216"/>
      <c r="X1198" s="217"/>
      <c r="AT1198" s="218" t="s">
        <v>160</v>
      </c>
      <c r="AU1198" s="218" t="s">
        <v>85</v>
      </c>
      <c r="AV1198" s="13" t="s">
        <v>83</v>
      </c>
      <c r="AW1198" s="13" t="s">
        <v>5</v>
      </c>
      <c r="AX1198" s="13" t="s">
        <v>75</v>
      </c>
      <c r="AY1198" s="218" t="s">
        <v>149</v>
      </c>
    </row>
    <row r="1199" spans="2:51" s="14" customFormat="1" ht="11.25">
      <c r="B1199" s="219"/>
      <c r="C1199" s="220"/>
      <c r="D1199" s="204" t="s">
        <v>160</v>
      </c>
      <c r="E1199" s="221" t="s">
        <v>1</v>
      </c>
      <c r="F1199" s="222" t="s">
        <v>846</v>
      </c>
      <c r="G1199" s="220"/>
      <c r="H1199" s="223">
        <v>34.19</v>
      </c>
      <c r="I1199" s="224"/>
      <c r="J1199" s="224"/>
      <c r="K1199" s="220"/>
      <c r="L1199" s="220"/>
      <c r="M1199" s="225"/>
      <c r="N1199" s="226"/>
      <c r="O1199" s="227"/>
      <c r="P1199" s="227"/>
      <c r="Q1199" s="227"/>
      <c r="R1199" s="227"/>
      <c r="S1199" s="227"/>
      <c r="T1199" s="227"/>
      <c r="U1199" s="227"/>
      <c r="V1199" s="227"/>
      <c r="W1199" s="227"/>
      <c r="X1199" s="228"/>
      <c r="AT1199" s="229" t="s">
        <v>160</v>
      </c>
      <c r="AU1199" s="229" t="s">
        <v>85</v>
      </c>
      <c r="AV1199" s="14" t="s">
        <v>85</v>
      </c>
      <c r="AW1199" s="14" t="s">
        <v>5</v>
      </c>
      <c r="AX1199" s="14" t="s">
        <v>75</v>
      </c>
      <c r="AY1199" s="229" t="s">
        <v>149</v>
      </c>
    </row>
    <row r="1200" spans="2:51" s="13" customFormat="1" ht="11.25">
      <c r="B1200" s="209"/>
      <c r="C1200" s="210"/>
      <c r="D1200" s="204" t="s">
        <v>160</v>
      </c>
      <c r="E1200" s="211" t="s">
        <v>1</v>
      </c>
      <c r="F1200" s="212" t="s">
        <v>224</v>
      </c>
      <c r="G1200" s="210"/>
      <c r="H1200" s="211" t="s">
        <v>1</v>
      </c>
      <c r="I1200" s="213"/>
      <c r="J1200" s="213"/>
      <c r="K1200" s="210"/>
      <c r="L1200" s="210"/>
      <c r="M1200" s="214"/>
      <c r="N1200" s="215"/>
      <c r="O1200" s="216"/>
      <c r="P1200" s="216"/>
      <c r="Q1200" s="216"/>
      <c r="R1200" s="216"/>
      <c r="S1200" s="216"/>
      <c r="T1200" s="216"/>
      <c r="U1200" s="216"/>
      <c r="V1200" s="216"/>
      <c r="W1200" s="216"/>
      <c r="X1200" s="217"/>
      <c r="AT1200" s="218" t="s">
        <v>160</v>
      </c>
      <c r="AU1200" s="218" t="s">
        <v>85</v>
      </c>
      <c r="AV1200" s="13" t="s">
        <v>83</v>
      </c>
      <c r="AW1200" s="13" t="s">
        <v>5</v>
      </c>
      <c r="AX1200" s="13" t="s">
        <v>75</v>
      </c>
      <c r="AY1200" s="218" t="s">
        <v>149</v>
      </c>
    </row>
    <row r="1201" spans="2:51" s="14" customFormat="1" ht="11.25">
      <c r="B1201" s="219"/>
      <c r="C1201" s="220"/>
      <c r="D1201" s="204" t="s">
        <v>160</v>
      </c>
      <c r="E1201" s="221" t="s">
        <v>1</v>
      </c>
      <c r="F1201" s="222" t="s">
        <v>847</v>
      </c>
      <c r="G1201" s="220"/>
      <c r="H1201" s="223">
        <v>18.135</v>
      </c>
      <c r="I1201" s="224"/>
      <c r="J1201" s="224"/>
      <c r="K1201" s="220"/>
      <c r="L1201" s="220"/>
      <c r="M1201" s="225"/>
      <c r="N1201" s="226"/>
      <c r="O1201" s="227"/>
      <c r="P1201" s="227"/>
      <c r="Q1201" s="227"/>
      <c r="R1201" s="227"/>
      <c r="S1201" s="227"/>
      <c r="T1201" s="227"/>
      <c r="U1201" s="227"/>
      <c r="V1201" s="227"/>
      <c r="W1201" s="227"/>
      <c r="X1201" s="228"/>
      <c r="AT1201" s="229" t="s">
        <v>160</v>
      </c>
      <c r="AU1201" s="229" t="s">
        <v>85</v>
      </c>
      <c r="AV1201" s="14" t="s">
        <v>85</v>
      </c>
      <c r="AW1201" s="14" t="s">
        <v>5</v>
      </c>
      <c r="AX1201" s="14" t="s">
        <v>75</v>
      </c>
      <c r="AY1201" s="229" t="s">
        <v>149</v>
      </c>
    </row>
    <row r="1202" spans="2:51" s="13" customFormat="1" ht="11.25">
      <c r="B1202" s="209"/>
      <c r="C1202" s="210"/>
      <c r="D1202" s="204" t="s">
        <v>160</v>
      </c>
      <c r="E1202" s="211" t="s">
        <v>1</v>
      </c>
      <c r="F1202" s="212" t="s">
        <v>862</v>
      </c>
      <c r="G1202" s="210"/>
      <c r="H1202" s="211" t="s">
        <v>1</v>
      </c>
      <c r="I1202" s="213"/>
      <c r="J1202" s="213"/>
      <c r="K1202" s="210"/>
      <c r="L1202" s="210"/>
      <c r="M1202" s="214"/>
      <c r="N1202" s="215"/>
      <c r="O1202" s="216"/>
      <c r="P1202" s="216"/>
      <c r="Q1202" s="216"/>
      <c r="R1202" s="216"/>
      <c r="S1202" s="216"/>
      <c r="T1202" s="216"/>
      <c r="U1202" s="216"/>
      <c r="V1202" s="216"/>
      <c r="W1202" s="216"/>
      <c r="X1202" s="217"/>
      <c r="AT1202" s="218" t="s">
        <v>160</v>
      </c>
      <c r="AU1202" s="218" t="s">
        <v>85</v>
      </c>
      <c r="AV1202" s="13" t="s">
        <v>83</v>
      </c>
      <c r="AW1202" s="13" t="s">
        <v>5</v>
      </c>
      <c r="AX1202" s="13" t="s">
        <v>75</v>
      </c>
      <c r="AY1202" s="218" t="s">
        <v>149</v>
      </c>
    </row>
    <row r="1203" spans="2:51" s="14" customFormat="1" ht="11.25">
      <c r="B1203" s="219"/>
      <c r="C1203" s="220"/>
      <c r="D1203" s="204" t="s">
        <v>160</v>
      </c>
      <c r="E1203" s="221" t="s">
        <v>1</v>
      </c>
      <c r="F1203" s="222" t="s">
        <v>863</v>
      </c>
      <c r="G1203" s="220"/>
      <c r="H1203" s="223">
        <v>-449.843</v>
      </c>
      <c r="I1203" s="224"/>
      <c r="J1203" s="224"/>
      <c r="K1203" s="220"/>
      <c r="L1203" s="220"/>
      <c r="M1203" s="225"/>
      <c r="N1203" s="226"/>
      <c r="O1203" s="227"/>
      <c r="P1203" s="227"/>
      <c r="Q1203" s="227"/>
      <c r="R1203" s="227"/>
      <c r="S1203" s="227"/>
      <c r="T1203" s="227"/>
      <c r="U1203" s="227"/>
      <c r="V1203" s="227"/>
      <c r="W1203" s="227"/>
      <c r="X1203" s="228"/>
      <c r="AT1203" s="229" t="s">
        <v>160</v>
      </c>
      <c r="AU1203" s="229" t="s">
        <v>85</v>
      </c>
      <c r="AV1203" s="14" t="s">
        <v>85</v>
      </c>
      <c r="AW1203" s="14" t="s">
        <v>5</v>
      </c>
      <c r="AX1203" s="14" t="s">
        <v>75</v>
      </c>
      <c r="AY1203" s="229" t="s">
        <v>149</v>
      </c>
    </row>
    <row r="1204" spans="2:51" s="16" customFormat="1" ht="11.25">
      <c r="B1204" s="252"/>
      <c r="C1204" s="253"/>
      <c r="D1204" s="204" t="s">
        <v>160</v>
      </c>
      <c r="E1204" s="254" t="s">
        <v>1</v>
      </c>
      <c r="F1204" s="255" t="s">
        <v>792</v>
      </c>
      <c r="G1204" s="253"/>
      <c r="H1204" s="256">
        <v>393.35899999999975</v>
      </c>
      <c r="I1204" s="257"/>
      <c r="J1204" s="257"/>
      <c r="K1204" s="253"/>
      <c r="L1204" s="253"/>
      <c r="M1204" s="258"/>
      <c r="N1204" s="259"/>
      <c r="O1204" s="260"/>
      <c r="P1204" s="260"/>
      <c r="Q1204" s="260"/>
      <c r="R1204" s="260"/>
      <c r="S1204" s="260"/>
      <c r="T1204" s="260"/>
      <c r="U1204" s="260"/>
      <c r="V1204" s="260"/>
      <c r="W1204" s="260"/>
      <c r="X1204" s="261"/>
      <c r="AT1204" s="262" t="s">
        <v>160</v>
      </c>
      <c r="AU1204" s="262" t="s">
        <v>85</v>
      </c>
      <c r="AV1204" s="16" t="s">
        <v>150</v>
      </c>
      <c r="AW1204" s="16" t="s">
        <v>5</v>
      </c>
      <c r="AX1204" s="16" t="s">
        <v>75</v>
      </c>
      <c r="AY1204" s="262" t="s">
        <v>149</v>
      </c>
    </row>
    <row r="1205" spans="2:51" s="13" customFormat="1" ht="11.25">
      <c r="B1205" s="209"/>
      <c r="C1205" s="210"/>
      <c r="D1205" s="204" t="s">
        <v>160</v>
      </c>
      <c r="E1205" s="211" t="s">
        <v>1</v>
      </c>
      <c r="F1205" s="212" t="s">
        <v>850</v>
      </c>
      <c r="G1205" s="210"/>
      <c r="H1205" s="211" t="s">
        <v>1</v>
      </c>
      <c r="I1205" s="213"/>
      <c r="J1205" s="213"/>
      <c r="K1205" s="210"/>
      <c r="L1205" s="210"/>
      <c r="M1205" s="214"/>
      <c r="N1205" s="215"/>
      <c r="O1205" s="216"/>
      <c r="P1205" s="216"/>
      <c r="Q1205" s="216"/>
      <c r="R1205" s="216"/>
      <c r="S1205" s="216"/>
      <c r="T1205" s="216"/>
      <c r="U1205" s="216"/>
      <c r="V1205" s="216"/>
      <c r="W1205" s="216"/>
      <c r="X1205" s="217"/>
      <c r="AT1205" s="218" t="s">
        <v>160</v>
      </c>
      <c r="AU1205" s="218" t="s">
        <v>85</v>
      </c>
      <c r="AV1205" s="13" t="s">
        <v>83</v>
      </c>
      <c r="AW1205" s="13" t="s">
        <v>5</v>
      </c>
      <c r="AX1205" s="13" t="s">
        <v>75</v>
      </c>
      <c r="AY1205" s="218" t="s">
        <v>149</v>
      </c>
    </row>
    <row r="1206" spans="2:51" s="14" customFormat="1" ht="11.25">
      <c r="B1206" s="219"/>
      <c r="C1206" s="220"/>
      <c r="D1206" s="204" t="s">
        <v>160</v>
      </c>
      <c r="E1206" s="221" t="s">
        <v>1</v>
      </c>
      <c r="F1206" s="222" t="s">
        <v>851</v>
      </c>
      <c r="G1206" s="220"/>
      <c r="H1206" s="223">
        <v>119.16</v>
      </c>
      <c r="I1206" s="224"/>
      <c r="J1206" s="224"/>
      <c r="K1206" s="220"/>
      <c r="L1206" s="220"/>
      <c r="M1206" s="225"/>
      <c r="N1206" s="226"/>
      <c r="O1206" s="227"/>
      <c r="P1206" s="227"/>
      <c r="Q1206" s="227"/>
      <c r="R1206" s="227"/>
      <c r="S1206" s="227"/>
      <c r="T1206" s="227"/>
      <c r="U1206" s="227"/>
      <c r="V1206" s="227"/>
      <c r="W1206" s="227"/>
      <c r="X1206" s="228"/>
      <c r="AT1206" s="229" t="s">
        <v>160</v>
      </c>
      <c r="AU1206" s="229" t="s">
        <v>85</v>
      </c>
      <c r="AV1206" s="14" t="s">
        <v>85</v>
      </c>
      <c r="AW1206" s="14" t="s">
        <v>5</v>
      </c>
      <c r="AX1206" s="14" t="s">
        <v>75</v>
      </c>
      <c r="AY1206" s="229" t="s">
        <v>149</v>
      </c>
    </row>
    <row r="1207" spans="2:51" s="15" customFormat="1" ht="11.25">
      <c r="B1207" s="230"/>
      <c r="C1207" s="231"/>
      <c r="D1207" s="204" t="s">
        <v>160</v>
      </c>
      <c r="E1207" s="232" t="s">
        <v>1</v>
      </c>
      <c r="F1207" s="233" t="s">
        <v>174</v>
      </c>
      <c r="G1207" s="231"/>
      <c r="H1207" s="234">
        <v>512.5189999999998</v>
      </c>
      <c r="I1207" s="235"/>
      <c r="J1207" s="235"/>
      <c r="K1207" s="231"/>
      <c r="L1207" s="231"/>
      <c r="M1207" s="236"/>
      <c r="N1207" s="263"/>
      <c r="O1207" s="264"/>
      <c r="P1207" s="264"/>
      <c r="Q1207" s="264"/>
      <c r="R1207" s="264"/>
      <c r="S1207" s="264"/>
      <c r="T1207" s="264"/>
      <c r="U1207" s="264"/>
      <c r="V1207" s="264"/>
      <c r="W1207" s="264"/>
      <c r="X1207" s="265"/>
      <c r="AT1207" s="240" t="s">
        <v>160</v>
      </c>
      <c r="AU1207" s="240" t="s">
        <v>85</v>
      </c>
      <c r="AV1207" s="15" t="s">
        <v>157</v>
      </c>
      <c r="AW1207" s="15" t="s">
        <v>5</v>
      </c>
      <c r="AX1207" s="15" t="s">
        <v>83</v>
      </c>
      <c r="AY1207" s="240" t="s">
        <v>149</v>
      </c>
    </row>
    <row r="1208" spans="1:31" s="2" customFormat="1" ht="6.95" customHeight="1">
      <c r="A1208" s="35"/>
      <c r="B1208" s="55"/>
      <c r="C1208" s="56"/>
      <c r="D1208" s="56"/>
      <c r="E1208" s="56"/>
      <c r="F1208" s="56"/>
      <c r="G1208" s="56"/>
      <c r="H1208" s="56"/>
      <c r="I1208" s="56"/>
      <c r="J1208" s="56"/>
      <c r="K1208" s="56"/>
      <c r="L1208" s="56"/>
      <c r="M1208" s="40"/>
      <c r="N1208" s="35"/>
      <c r="P1208" s="35"/>
      <c r="Q1208" s="35"/>
      <c r="R1208" s="35"/>
      <c r="S1208" s="35"/>
      <c r="T1208" s="35"/>
      <c r="U1208" s="35"/>
      <c r="V1208" s="35"/>
      <c r="W1208" s="35"/>
      <c r="X1208" s="35"/>
      <c r="Y1208" s="35"/>
      <c r="Z1208" s="35"/>
      <c r="AA1208" s="35"/>
      <c r="AB1208" s="35"/>
      <c r="AC1208" s="35"/>
      <c r="AD1208" s="35"/>
      <c r="AE1208" s="35"/>
    </row>
  </sheetData>
  <sheetProtection algorithmName="SHA-512" hashValue="C8zWXPcrQY0Zbk2nK/7PCfPoMoIFgOrnl4C19XZfp/HthfwKQozolzjerm7/9VnZwY7q2icvmEVyJQQXFIHXiw==" saltValue="i/CPRxVxbWVUS+HGD1kl8mopDNFlweJGF/4COUsmKr+XD2z4tA7HbzKfCyMr9rQZRbgjhCCH+LSUCxOVY37asQ==" spinCount="100000" sheet="1" objects="1" scenarios="1" formatColumns="0" formatRows="0" autoFilter="0"/>
  <autoFilter ref="C131:L1207"/>
  <mergeCells count="9">
    <mergeCell ref="E87:H87"/>
    <mergeCell ref="E122:H122"/>
    <mergeCell ref="E124:H124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T2" s="18" t="s">
        <v>88</v>
      </c>
    </row>
    <row r="3" spans="2:46" s="1" customFormat="1" ht="6.95" customHeight="1" hidden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21"/>
      <c r="AT3" s="18" t="s">
        <v>85</v>
      </c>
    </row>
    <row r="4" spans="2:46" s="1" customFormat="1" ht="24.95" customHeight="1" hidden="1">
      <c r="B4" s="21"/>
      <c r="D4" s="112" t="s">
        <v>102</v>
      </c>
      <c r="M4" s="21"/>
      <c r="N4" s="113" t="s">
        <v>11</v>
      </c>
      <c r="AT4" s="18" t="s">
        <v>4</v>
      </c>
    </row>
    <row r="5" spans="2:13" s="1" customFormat="1" ht="6.95" customHeight="1" hidden="1">
      <c r="B5" s="21"/>
      <c r="M5" s="21"/>
    </row>
    <row r="6" spans="2:13" s="1" customFormat="1" ht="12" customHeight="1" hidden="1">
      <c r="B6" s="21"/>
      <c r="D6" s="114" t="s">
        <v>17</v>
      </c>
      <c r="M6" s="21"/>
    </row>
    <row r="7" spans="2:13" s="1" customFormat="1" ht="16.5" customHeight="1" hidden="1">
      <c r="B7" s="21"/>
      <c r="E7" s="311" t="str">
        <f>'Rekapitulace stavby'!K6</f>
        <v>ZŠ ŠVERMOVA PAVILON B - SOCIÁLNÍ ZAŘÍZENÍ 20.12.</v>
      </c>
      <c r="F7" s="312"/>
      <c r="G7" s="312"/>
      <c r="H7" s="312"/>
      <c r="M7" s="21"/>
    </row>
    <row r="8" spans="1:31" s="2" customFormat="1" ht="12" customHeight="1" hidden="1">
      <c r="A8" s="35"/>
      <c r="B8" s="40"/>
      <c r="C8" s="35"/>
      <c r="D8" s="114" t="s">
        <v>103</v>
      </c>
      <c r="E8" s="35"/>
      <c r="F8" s="35"/>
      <c r="G8" s="35"/>
      <c r="H8" s="35"/>
      <c r="I8" s="35"/>
      <c r="J8" s="35"/>
      <c r="K8" s="35"/>
      <c r="L8" s="35"/>
      <c r="M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0"/>
      <c r="C9" s="35"/>
      <c r="D9" s="35"/>
      <c r="E9" s="313" t="s">
        <v>864</v>
      </c>
      <c r="F9" s="314"/>
      <c r="G9" s="314"/>
      <c r="H9" s="314"/>
      <c r="I9" s="35"/>
      <c r="J9" s="35"/>
      <c r="K9" s="35"/>
      <c r="L9" s="35"/>
      <c r="M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 hidden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14" t="s">
        <v>19</v>
      </c>
      <c r="E11" s="35"/>
      <c r="F11" s="115" t="s">
        <v>1</v>
      </c>
      <c r="G11" s="35"/>
      <c r="H11" s="35"/>
      <c r="I11" s="114" t="s">
        <v>20</v>
      </c>
      <c r="J11" s="115" t="s">
        <v>1</v>
      </c>
      <c r="K11" s="35"/>
      <c r="L11" s="35"/>
      <c r="M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14" t="s">
        <v>21</v>
      </c>
      <c r="E12" s="35"/>
      <c r="F12" s="115" t="s">
        <v>22</v>
      </c>
      <c r="G12" s="35"/>
      <c r="H12" s="35"/>
      <c r="I12" s="114" t="s">
        <v>23</v>
      </c>
      <c r="J12" s="116" t="str">
        <f>'Rekapitulace stavby'!AN8</f>
        <v>22.12.2021</v>
      </c>
      <c r="K12" s="35"/>
      <c r="L12" s="35"/>
      <c r="M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 hidden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14" t="s">
        <v>25</v>
      </c>
      <c r="E14" s="35"/>
      <c r="F14" s="35"/>
      <c r="G14" s="35"/>
      <c r="H14" s="35"/>
      <c r="I14" s="114" t="s">
        <v>26</v>
      </c>
      <c r="J14" s="115" t="s">
        <v>1</v>
      </c>
      <c r="K14" s="35"/>
      <c r="L14" s="35"/>
      <c r="M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15" t="s">
        <v>22</v>
      </c>
      <c r="F15" s="35"/>
      <c r="G15" s="35"/>
      <c r="H15" s="35"/>
      <c r="I15" s="114" t="s">
        <v>27</v>
      </c>
      <c r="J15" s="115" t="s">
        <v>1</v>
      </c>
      <c r="K15" s="35"/>
      <c r="L15" s="35"/>
      <c r="M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14" t="s">
        <v>28</v>
      </c>
      <c r="E17" s="35"/>
      <c r="F17" s="35"/>
      <c r="G17" s="35"/>
      <c r="H17" s="35"/>
      <c r="I17" s="114" t="s">
        <v>26</v>
      </c>
      <c r="J17" s="31" t="str">
        <f>'Rekapitulace stavby'!AN13</f>
        <v>Vyplň údaj</v>
      </c>
      <c r="K17" s="35"/>
      <c r="L17" s="35"/>
      <c r="M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4" t="s">
        <v>27</v>
      </c>
      <c r="J18" s="31" t="str">
        <f>'Rekapitulace stavby'!AN14</f>
        <v>Vyplň údaj</v>
      </c>
      <c r="K18" s="35"/>
      <c r="L18" s="35"/>
      <c r="M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14" t="s">
        <v>30</v>
      </c>
      <c r="E20" s="35"/>
      <c r="F20" s="35"/>
      <c r="G20" s="35"/>
      <c r="H20" s="35"/>
      <c r="I20" s="114" t="s">
        <v>26</v>
      </c>
      <c r="J20" s="115" t="s">
        <v>1</v>
      </c>
      <c r="K20" s="35"/>
      <c r="L20" s="35"/>
      <c r="M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15" t="s">
        <v>22</v>
      </c>
      <c r="F21" s="35"/>
      <c r="G21" s="35"/>
      <c r="H21" s="35"/>
      <c r="I21" s="114" t="s">
        <v>27</v>
      </c>
      <c r="J21" s="115" t="s">
        <v>1</v>
      </c>
      <c r="K21" s="35"/>
      <c r="L21" s="35"/>
      <c r="M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14" t="s">
        <v>31</v>
      </c>
      <c r="E23" s="35"/>
      <c r="F23" s="35"/>
      <c r="G23" s="35"/>
      <c r="H23" s="35"/>
      <c r="I23" s="114" t="s">
        <v>26</v>
      </c>
      <c r="J23" s="115" t="s">
        <v>1</v>
      </c>
      <c r="K23" s="35"/>
      <c r="L23" s="35"/>
      <c r="M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15" t="s">
        <v>22</v>
      </c>
      <c r="F24" s="35"/>
      <c r="G24" s="35"/>
      <c r="H24" s="35"/>
      <c r="I24" s="114" t="s">
        <v>27</v>
      </c>
      <c r="J24" s="115" t="s">
        <v>1</v>
      </c>
      <c r="K24" s="35"/>
      <c r="L24" s="35"/>
      <c r="M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14" t="s">
        <v>32</v>
      </c>
      <c r="E26" s="35"/>
      <c r="F26" s="35"/>
      <c r="G26" s="35"/>
      <c r="H26" s="35"/>
      <c r="I26" s="35"/>
      <c r="J26" s="35"/>
      <c r="K26" s="35"/>
      <c r="L26" s="35"/>
      <c r="M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7"/>
      <c r="B27" s="118"/>
      <c r="C27" s="117"/>
      <c r="D27" s="117"/>
      <c r="E27" s="317" t="s">
        <v>1</v>
      </c>
      <c r="F27" s="317"/>
      <c r="G27" s="317"/>
      <c r="H27" s="317"/>
      <c r="I27" s="117"/>
      <c r="J27" s="117"/>
      <c r="K27" s="117"/>
      <c r="L27" s="117"/>
      <c r="M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 hidden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120"/>
      <c r="M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.75" hidden="1">
      <c r="A30" s="35"/>
      <c r="B30" s="40"/>
      <c r="C30" s="35"/>
      <c r="D30" s="35"/>
      <c r="E30" s="114" t="s">
        <v>105</v>
      </c>
      <c r="F30" s="35"/>
      <c r="G30" s="35"/>
      <c r="H30" s="35"/>
      <c r="I30" s="35"/>
      <c r="J30" s="35"/>
      <c r="K30" s="121">
        <f>I96</f>
        <v>0</v>
      </c>
      <c r="L30" s="35"/>
      <c r="M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2.75" hidden="1">
      <c r="A31" s="35"/>
      <c r="B31" s="40"/>
      <c r="C31" s="35"/>
      <c r="D31" s="35"/>
      <c r="E31" s="114" t="s">
        <v>106</v>
      </c>
      <c r="F31" s="35"/>
      <c r="G31" s="35"/>
      <c r="H31" s="35"/>
      <c r="I31" s="35"/>
      <c r="J31" s="35"/>
      <c r="K31" s="121">
        <f>J96</f>
        <v>0</v>
      </c>
      <c r="L31" s="35"/>
      <c r="M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 hidden="1">
      <c r="A32" s="35"/>
      <c r="B32" s="40"/>
      <c r="C32" s="35"/>
      <c r="D32" s="122" t="s">
        <v>33</v>
      </c>
      <c r="E32" s="35"/>
      <c r="F32" s="35"/>
      <c r="G32" s="35"/>
      <c r="H32" s="35"/>
      <c r="I32" s="35"/>
      <c r="J32" s="35"/>
      <c r="K32" s="123">
        <f>ROUND(K121,2)</f>
        <v>0</v>
      </c>
      <c r="L32" s="35"/>
      <c r="M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 hidden="1">
      <c r="A33" s="35"/>
      <c r="B33" s="40"/>
      <c r="C33" s="35"/>
      <c r="D33" s="120"/>
      <c r="E33" s="120"/>
      <c r="F33" s="120"/>
      <c r="G33" s="120"/>
      <c r="H33" s="120"/>
      <c r="I33" s="120"/>
      <c r="J33" s="120"/>
      <c r="K33" s="120"/>
      <c r="L33" s="120"/>
      <c r="M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35"/>
      <c r="F34" s="124" t="s">
        <v>35</v>
      </c>
      <c r="G34" s="35"/>
      <c r="H34" s="35"/>
      <c r="I34" s="124" t="s">
        <v>34</v>
      </c>
      <c r="J34" s="35"/>
      <c r="K34" s="124" t="s">
        <v>36</v>
      </c>
      <c r="L34" s="35"/>
      <c r="M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125" t="s">
        <v>37</v>
      </c>
      <c r="E35" s="114" t="s">
        <v>38</v>
      </c>
      <c r="F35" s="121">
        <f>ROUND((SUM(BE121:BE152)),2)</f>
        <v>0</v>
      </c>
      <c r="G35" s="35"/>
      <c r="H35" s="35"/>
      <c r="I35" s="126">
        <v>0.21</v>
      </c>
      <c r="J35" s="35"/>
      <c r="K35" s="121">
        <f>ROUND(((SUM(BE121:BE152))*I35),2)</f>
        <v>0</v>
      </c>
      <c r="L35" s="35"/>
      <c r="M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4" t="s">
        <v>39</v>
      </c>
      <c r="F36" s="121">
        <f>ROUND((SUM(BF121:BF152)),2)</f>
        <v>0</v>
      </c>
      <c r="G36" s="35"/>
      <c r="H36" s="35"/>
      <c r="I36" s="126">
        <v>0.15</v>
      </c>
      <c r="J36" s="35"/>
      <c r="K36" s="121">
        <f>ROUND(((SUM(BF121:BF152))*I36),2)</f>
        <v>0</v>
      </c>
      <c r="L36" s="35"/>
      <c r="M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4" t="s">
        <v>40</v>
      </c>
      <c r="F37" s="121">
        <f>ROUND((SUM(BG121:BG152)),2)</f>
        <v>0</v>
      </c>
      <c r="G37" s="35"/>
      <c r="H37" s="35"/>
      <c r="I37" s="126">
        <v>0.21</v>
      </c>
      <c r="J37" s="35"/>
      <c r="K37" s="121">
        <f>0</f>
        <v>0</v>
      </c>
      <c r="L37" s="35"/>
      <c r="M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4" t="s">
        <v>41</v>
      </c>
      <c r="F38" s="121">
        <f>ROUND((SUM(BH121:BH152)),2)</f>
        <v>0</v>
      </c>
      <c r="G38" s="35"/>
      <c r="H38" s="35"/>
      <c r="I38" s="126">
        <v>0.15</v>
      </c>
      <c r="J38" s="35"/>
      <c r="K38" s="121">
        <f>0</f>
        <v>0</v>
      </c>
      <c r="L38" s="35"/>
      <c r="M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4" t="s">
        <v>42</v>
      </c>
      <c r="F39" s="121">
        <f>ROUND((SUM(BI121:BI152)),2)</f>
        <v>0</v>
      </c>
      <c r="G39" s="35"/>
      <c r="H39" s="35"/>
      <c r="I39" s="126">
        <v>0</v>
      </c>
      <c r="J39" s="35"/>
      <c r="K39" s="121">
        <f>0</f>
        <v>0</v>
      </c>
      <c r="L39" s="35"/>
      <c r="M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 hidden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 hidden="1">
      <c r="A41" s="35"/>
      <c r="B41" s="40"/>
      <c r="C41" s="127"/>
      <c r="D41" s="128" t="s">
        <v>43</v>
      </c>
      <c r="E41" s="129"/>
      <c r="F41" s="129"/>
      <c r="G41" s="130" t="s">
        <v>44</v>
      </c>
      <c r="H41" s="131" t="s">
        <v>45</v>
      </c>
      <c r="I41" s="129"/>
      <c r="J41" s="129"/>
      <c r="K41" s="132">
        <f>SUM(K32:K39)</f>
        <v>0</v>
      </c>
      <c r="L41" s="133"/>
      <c r="M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 hidden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3" s="1" customFormat="1" ht="14.45" customHeight="1" hidden="1">
      <c r="B43" s="21"/>
      <c r="M43" s="21"/>
    </row>
    <row r="44" spans="2:13" s="1" customFormat="1" ht="14.45" customHeight="1" hidden="1">
      <c r="B44" s="21"/>
      <c r="M44" s="21"/>
    </row>
    <row r="45" spans="2:13" s="1" customFormat="1" ht="14.45" customHeight="1" hidden="1">
      <c r="B45" s="21"/>
      <c r="M45" s="21"/>
    </row>
    <row r="46" spans="2:13" s="1" customFormat="1" ht="14.45" customHeight="1" hidden="1">
      <c r="B46" s="21"/>
      <c r="M46" s="21"/>
    </row>
    <row r="47" spans="2:13" s="1" customFormat="1" ht="14.45" customHeight="1" hidden="1">
      <c r="B47" s="21"/>
      <c r="M47" s="21"/>
    </row>
    <row r="48" spans="2:13" s="1" customFormat="1" ht="14.45" customHeight="1" hidden="1">
      <c r="B48" s="21"/>
      <c r="M48" s="21"/>
    </row>
    <row r="49" spans="2:13" s="1" customFormat="1" ht="14.45" customHeight="1" hidden="1">
      <c r="B49" s="21"/>
      <c r="M49" s="21"/>
    </row>
    <row r="50" spans="2:13" s="2" customFormat="1" ht="14.45" customHeight="1" hidden="1">
      <c r="B50" s="52"/>
      <c r="D50" s="134" t="s">
        <v>46</v>
      </c>
      <c r="E50" s="135"/>
      <c r="F50" s="135"/>
      <c r="G50" s="134" t="s">
        <v>47</v>
      </c>
      <c r="H50" s="135"/>
      <c r="I50" s="135"/>
      <c r="J50" s="135"/>
      <c r="K50" s="135"/>
      <c r="L50" s="135"/>
      <c r="M50" s="52"/>
    </row>
    <row r="51" spans="2:13" ht="11.25" hidden="1">
      <c r="B51" s="21"/>
      <c r="M51" s="21"/>
    </row>
    <row r="52" spans="2:13" ht="11.25" hidden="1">
      <c r="B52" s="21"/>
      <c r="M52" s="21"/>
    </row>
    <row r="53" spans="2:13" ht="11.25" hidden="1">
      <c r="B53" s="21"/>
      <c r="M53" s="21"/>
    </row>
    <row r="54" spans="2:13" ht="11.25" hidden="1">
      <c r="B54" s="21"/>
      <c r="M54" s="21"/>
    </row>
    <row r="55" spans="2:13" ht="11.25" hidden="1">
      <c r="B55" s="21"/>
      <c r="M55" s="21"/>
    </row>
    <row r="56" spans="2:13" ht="11.25" hidden="1">
      <c r="B56" s="21"/>
      <c r="M56" s="21"/>
    </row>
    <row r="57" spans="2:13" ht="11.25" hidden="1">
      <c r="B57" s="21"/>
      <c r="M57" s="21"/>
    </row>
    <row r="58" spans="2:13" ht="11.25" hidden="1">
      <c r="B58" s="21"/>
      <c r="M58" s="21"/>
    </row>
    <row r="59" spans="2:13" ht="11.25" hidden="1">
      <c r="B59" s="21"/>
      <c r="M59" s="21"/>
    </row>
    <row r="60" spans="2:13" ht="11.25" hidden="1">
      <c r="B60" s="21"/>
      <c r="M60" s="21"/>
    </row>
    <row r="61" spans="1:31" s="2" customFormat="1" ht="12.75" hidden="1">
      <c r="A61" s="35"/>
      <c r="B61" s="40"/>
      <c r="C61" s="35"/>
      <c r="D61" s="136" t="s">
        <v>48</v>
      </c>
      <c r="E61" s="137"/>
      <c r="F61" s="138" t="s">
        <v>49</v>
      </c>
      <c r="G61" s="136" t="s">
        <v>48</v>
      </c>
      <c r="H61" s="137"/>
      <c r="I61" s="137"/>
      <c r="J61" s="139" t="s">
        <v>49</v>
      </c>
      <c r="K61" s="137"/>
      <c r="L61" s="137"/>
      <c r="M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3" ht="11.25" hidden="1">
      <c r="B62" s="21"/>
      <c r="M62" s="21"/>
    </row>
    <row r="63" spans="2:13" ht="11.25" hidden="1">
      <c r="B63" s="21"/>
      <c r="M63" s="21"/>
    </row>
    <row r="64" spans="2:13" ht="11.25" hidden="1">
      <c r="B64" s="21"/>
      <c r="M64" s="21"/>
    </row>
    <row r="65" spans="1:31" s="2" customFormat="1" ht="12.75" hidden="1">
      <c r="A65" s="35"/>
      <c r="B65" s="40"/>
      <c r="C65" s="35"/>
      <c r="D65" s="134" t="s">
        <v>50</v>
      </c>
      <c r="E65" s="140"/>
      <c r="F65" s="140"/>
      <c r="G65" s="134" t="s">
        <v>51</v>
      </c>
      <c r="H65" s="140"/>
      <c r="I65" s="140"/>
      <c r="J65" s="140"/>
      <c r="K65" s="140"/>
      <c r="L65" s="140"/>
      <c r="M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3" ht="11.25" hidden="1">
      <c r="B66" s="21"/>
      <c r="M66" s="21"/>
    </row>
    <row r="67" spans="2:13" ht="11.25" hidden="1">
      <c r="B67" s="21"/>
      <c r="M67" s="21"/>
    </row>
    <row r="68" spans="2:13" ht="11.25" hidden="1">
      <c r="B68" s="21"/>
      <c r="M68" s="21"/>
    </row>
    <row r="69" spans="2:13" ht="11.25" hidden="1">
      <c r="B69" s="21"/>
      <c r="M69" s="21"/>
    </row>
    <row r="70" spans="2:13" ht="11.25" hidden="1">
      <c r="B70" s="21"/>
      <c r="M70" s="21"/>
    </row>
    <row r="71" spans="2:13" ht="11.25" hidden="1">
      <c r="B71" s="21"/>
      <c r="M71" s="21"/>
    </row>
    <row r="72" spans="2:13" ht="11.25" hidden="1">
      <c r="B72" s="21"/>
      <c r="M72" s="21"/>
    </row>
    <row r="73" spans="2:13" ht="11.25" hidden="1">
      <c r="B73" s="21"/>
      <c r="M73" s="21"/>
    </row>
    <row r="74" spans="2:13" ht="11.25" hidden="1">
      <c r="B74" s="21"/>
      <c r="M74" s="21"/>
    </row>
    <row r="75" spans="2:13" ht="11.25" hidden="1">
      <c r="B75" s="21"/>
      <c r="M75" s="21"/>
    </row>
    <row r="76" spans="1:31" s="2" customFormat="1" ht="12.75" hidden="1">
      <c r="A76" s="35"/>
      <c r="B76" s="40"/>
      <c r="C76" s="35"/>
      <c r="D76" s="136" t="s">
        <v>48</v>
      </c>
      <c r="E76" s="137"/>
      <c r="F76" s="138" t="s">
        <v>49</v>
      </c>
      <c r="G76" s="136" t="s">
        <v>48</v>
      </c>
      <c r="H76" s="137"/>
      <c r="I76" s="137"/>
      <c r="J76" s="139" t="s">
        <v>49</v>
      </c>
      <c r="K76" s="137"/>
      <c r="L76" s="137"/>
      <c r="M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 hidden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1.25" hidden="1"/>
    <row r="79" ht="11.25" hidden="1"/>
    <row r="80" ht="11.25" hidden="1"/>
    <row r="81" spans="1:31" s="2" customFormat="1" ht="6.95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107</v>
      </c>
      <c r="D82" s="37"/>
      <c r="E82" s="37"/>
      <c r="F82" s="37"/>
      <c r="G82" s="37"/>
      <c r="H82" s="37"/>
      <c r="I82" s="37"/>
      <c r="J82" s="37"/>
      <c r="K82" s="37"/>
      <c r="L82" s="37"/>
      <c r="M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17</v>
      </c>
      <c r="D84" s="37"/>
      <c r="E84" s="37"/>
      <c r="F84" s="37"/>
      <c r="G84" s="37"/>
      <c r="H84" s="37"/>
      <c r="I84" s="37"/>
      <c r="J84" s="37"/>
      <c r="K84" s="37"/>
      <c r="L84" s="37"/>
      <c r="M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8" t="str">
        <f>E7</f>
        <v>ZŠ ŠVERMOVA PAVILON B - SOCIÁLNÍ ZAŘÍZENÍ 20.12.</v>
      </c>
      <c r="F85" s="319"/>
      <c r="G85" s="319"/>
      <c r="H85" s="319"/>
      <c r="I85" s="37"/>
      <c r="J85" s="37"/>
      <c r="K85" s="37"/>
      <c r="L85" s="37"/>
      <c r="M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103</v>
      </c>
      <c r="D86" s="37"/>
      <c r="E86" s="37"/>
      <c r="F86" s="37"/>
      <c r="G86" s="37"/>
      <c r="H86" s="37"/>
      <c r="I86" s="37"/>
      <c r="J86" s="37"/>
      <c r="K86" s="37"/>
      <c r="L86" s="37"/>
      <c r="M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0" t="str">
        <f>E9</f>
        <v>D.1.4.A - Vytápění</v>
      </c>
      <c r="F87" s="320"/>
      <c r="G87" s="320"/>
      <c r="H87" s="320"/>
      <c r="I87" s="37"/>
      <c r="J87" s="37"/>
      <c r="K87" s="37"/>
      <c r="L87" s="37"/>
      <c r="M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21</v>
      </c>
      <c r="D89" s="37"/>
      <c r="E89" s="37"/>
      <c r="F89" s="28" t="str">
        <f>F12</f>
        <v xml:space="preserve"> </v>
      </c>
      <c r="G89" s="37"/>
      <c r="H89" s="37"/>
      <c r="I89" s="30" t="s">
        <v>23</v>
      </c>
      <c r="J89" s="67" t="str">
        <f>IF(J12="","",J12)</f>
        <v>22.12.2021</v>
      </c>
      <c r="K89" s="37"/>
      <c r="L89" s="37"/>
      <c r="M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25</v>
      </c>
      <c r="D91" s="37"/>
      <c r="E91" s="37"/>
      <c r="F91" s="28" t="str">
        <f>E15</f>
        <v xml:space="preserve"> </v>
      </c>
      <c r="G91" s="37"/>
      <c r="H91" s="37"/>
      <c r="I91" s="30" t="s">
        <v>30</v>
      </c>
      <c r="J91" s="33" t="str">
        <f>E21</f>
        <v xml:space="preserve"> </v>
      </c>
      <c r="K91" s="37"/>
      <c r="L91" s="37"/>
      <c r="M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37"/>
      <c r="M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5" t="s">
        <v>108</v>
      </c>
      <c r="D94" s="146"/>
      <c r="E94" s="146"/>
      <c r="F94" s="146"/>
      <c r="G94" s="146"/>
      <c r="H94" s="146"/>
      <c r="I94" s="147" t="s">
        <v>109</v>
      </c>
      <c r="J94" s="147" t="s">
        <v>110</v>
      </c>
      <c r="K94" s="147" t="s">
        <v>111</v>
      </c>
      <c r="L94" s="146"/>
      <c r="M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8" t="s">
        <v>112</v>
      </c>
      <c r="D96" s="37"/>
      <c r="E96" s="37"/>
      <c r="F96" s="37"/>
      <c r="G96" s="37"/>
      <c r="H96" s="37"/>
      <c r="I96" s="85">
        <f aca="true" t="shared" si="0" ref="I96:J99">Q121</f>
        <v>0</v>
      </c>
      <c r="J96" s="85">
        <f t="shared" si="0"/>
        <v>0</v>
      </c>
      <c r="K96" s="85">
        <f>K121</f>
        <v>0</v>
      </c>
      <c r="L96" s="37"/>
      <c r="M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113</v>
      </c>
    </row>
    <row r="97" spans="2:13" s="9" customFormat="1" ht="24.95" customHeight="1">
      <c r="B97" s="149"/>
      <c r="C97" s="150"/>
      <c r="D97" s="151" t="s">
        <v>120</v>
      </c>
      <c r="E97" s="152"/>
      <c r="F97" s="152"/>
      <c r="G97" s="152"/>
      <c r="H97" s="152"/>
      <c r="I97" s="153">
        <f t="shared" si="0"/>
        <v>0</v>
      </c>
      <c r="J97" s="153">
        <f t="shared" si="0"/>
        <v>0</v>
      </c>
      <c r="K97" s="153">
        <f>K122</f>
        <v>0</v>
      </c>
      <c r="L97" s="150"/>
      <c r="M97" s="154"/>
    </row>
    <row r="98" spans="2:13" s="10" customFormat="1" ht="19.9" customHeight="1">
      <c r="B98" s="155"/>
      <c r="C98" s="156"/>
      <c r="D98" s="157" t="s">
        <v>865</v>
      </c>
      <c r="E98" s="158"/>
      <c r="F98" s="158"/>
      <c r="G98" s="158"/>
      <c r="H98" s="158"/>
      <c r="I98" s="159">
        <f t="shared" si="0"/>
        <v>0</v>
      </c>
      <c r="J98" s="159">
        <f t="shared" si="0"/>
        <v>0</v>
      </c>
      <c r="K98" s="159">
        <f>K123</f>
        <v>0</v>
      </c>
      <c r="L98" s="156"/>
      <c r="M98" s="160"/>
    </row>
    <row r="99" spans="2:13" s="10" customFormat="1" ht="19.9" customHeight="1">
      <c r="B99" s="155"/>
      <c r="C99" s="156"/>
      <c r="D99" s="157" t="s">
        <v>866</v>
      </c>
      <c r="E99" s="158"/>
      <c r="F99" s="158"/>
      <c r="G99" s="158"/>
      <c r="H99" s="158"/>
      <c r="I99" s="159">
        <f t="shared" si="0"/>
        <v>0</v>
      </c>
      <c r="J99" s="159">
        <f t="shared" si="0"/>
        <v>0</v>
      </c>
      <c r="K99" s="159">
        <f>K124</f>
        <v>0</v>
      </c>
      <c r="L99" s="156"/>
      <c r="M99" s="160"/>
    </row>
    <row r="100" spans="2:13" s="10" customFormat="1" ht="19.9" customHeight="1">
      <c r="B100" s="155"/>
      <c r="C100" s="156"/>
      <c r="D100" s="157" t="s">
        <v>867</v>
      </c>
      <c r="E100" s="158"/>
      <c r="F100" s="158"/>
      <c r="G100" s="158"/>
      <c r="H100" s="158"/>
      <c r="I100" s="159">
        <f>Q133</f>
        <v>0</v>
      </c>
      <c r="J100" s="159">
        <f>R133</f>
        <v>0</v>
      </c>
      <c r="K100" s="159">
        <f>K133</f>
        <v>0</v>
      </c>
      <c r="L100" s="156"/>
      <c r="M100" s="160"/>
    </row>
    <row r="101" spans="2:13" s="9" customFormat="1" ht="24.95" customHeight="1">
      <c r="B101" s="149"/>
      <c r="C101" s="150"/>
      <c r="D101" s="151" t="s">
        <v>868</v>
      </c>
      <c r="E101" s="152"/>
      <c r="F101" s="152"/>
      <c r="G101" s="152"/>
      <c r="H101" s="152"/>
      <c r="I101" s="153">
        <f>Q134</f>
        <v>0</v>
      </c>
      <c r="J101" s="153">
        <f>R134</f>
        <v>0</v>
      </c>
      <c r="K101" s="153">
        <f>K134</f>
        <v>0</v>
      </c>
      <c r="L101" s="150"/>
      <c r="M101" s="154"/>
    </row>
    <row r="102" spans="1:31" s="2" customFormat="1" ht="21.75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5" customHeight="1">
      <c r="A107" s="35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4" t="s">
        <v>130</v>
      </c>
      <c r="D108" s="37"/>
      <c r="E108" s="37"/>
      <c r="F108" s="37"/>
      <c r="G108" s="37"/>
      <c r="H108" s="37"/>
      <c r="I108" s="37"/>
      <c r="J108" s="37"/>
      <c r="K108" s="37"/>
      <c r="L108" s="37"/>
      <c r="M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17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318" t="str">
        <f>E7</f>
        <v>ZŠ ŠVERMOVA PAVILON B - SOCIÁLNÍ ZAŘÍZENÍ 20.12.</v>
      </c>
      <c r="F111" s="319"/>
      <c r="G111" s="319"/>
      <c r="H111" s="319"/>
      <c r="I111" s="37"/>
      <c r="J111" s="37"/>
      <c r="K111" s="37"/>
      <c r="L111" s="37"/>
      <c r="M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103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270" t="str">
        <f>E9</f>
        <v>D.1.4.A - Vytápění</v>
      </c>
      <c r="F113" s="320"/>
      <c r="G113" s="320"/>
      <c r="H113" s="320"/>
      <c r="I113" s="37"/>
      <c r="J113" s="37"/>
      <c r="K113" s="37"/>
      <c r="L113" s="37"/>
      <c r="M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21</v>
      </c>
      <c r="D115" s="37"/>
      <c r="E115" s="37"/>
      <c r="F115" s="28" t="str">
        <f>F12</f>
        <v xml:space="preserve"> </v>
      </c>
      <c r="G115" s="37"/>
      <c r="H115" s="37"/>
      <c r="I115" s="30" t="s">
        <v>23</v>
      </c>
      <c r="J115" s="67" t="str">
        <f>IF(J12="","",J12)</f>
        <v>22.12.2021</v>
      </c>
      <c r="K115" s="37"/>
      <c r="L115" s="37"/>
      <c r="M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2" customHeight="1">
      <c r="A117" s="35"/>
      <c r="B117" s="36"/>
      <c r="C117" s="30" t="s">
        <v>25</v>
      </c>
      <c r="D117" s="37"/>
      <c r="E117" s="37"/>
      <c r="F117" s="28" t="str">
        <f>E15</f>
        <v xml:space="preserve"> </v>
      </c>
      <c r="G117" s="37"/>
      <c r="H117" s="37"/>
      <c r="I117" s="30" t="s">
        <v>30</v>
      </c>
      <c r="J117" s="33" t="str">
        <f>E21</f>
        <v xml:space="preserve"> </v>
      </c>
      <c r="K117" s="37"/>
      <c r="L117" s="37"/>
      <c r="M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2" customHeight="1">
      <c r="A118" s="35"/>
      <c r="B118" s="36"/>
      <c r="C118" s="30" t="s">
        <v>28</v>
      </c>
      <c r="D118" s="37"/>
      <c r="E118" s="37"/>
      <c r="F118" s="28" t="str">
        <f>IF(E18="","",E18)</f>
        <v>Vyplň údaj</v>
      </c>
      <c r="G118" s="37"/>
      <c r="H118" s="37"/>
      <c r="I118" s="30" t="s">
        <v>31</v>
      </c>
      <c r="J118" s="33" t="str">
        <f>E24</f>
        <v xml:space="preserve"> </v>
      </c>
      <c r="K118" s="37"/>
      <c r="L118" s="37"/>
      <c r="M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161"/>
      <c r="B120" s="162"/>
      <c r="C120" s="163" t="s">
        <v>131</v>
      </c>
      <c r="D120" s="164" t="s">
        <v>58</v>
      </c>
      <c r="E120" s="164" t="s">
        <v>54</v>
      </c>
      <c r="F120" s="164" t="s">
        <v>55</v>
      </c>
      <c r="G120" s="164" t="s">
        <v>132</v>
      </c>
      <c r="H120" s="164" t="s">
        <v>133</v>
      </c>
      <c r="I120" s="164" t="s">
        <v>134</v>
      </c>
      <c r="J120" s="164" t="s">
        <v>135</v>
      </c>
      <c r="K120" s="164" t="s">
        <v>111</v>
      </c>
      <c r="L120" s="165" t="s">
        <v>136</v>
      </c>
      <c r="M120" s="166"/>
      <c r="N120" s="76" t="s">
        <v>1</v>
      </c>
      <c r="O120" s="77" t="s">
        <v>37</v>
      </c>
      <c r="P120" s="77" t="s">
        <v>137</v>
      </c>
      <c r="Q120" s="77" t="s">
        <v>138</v>
      </c>
      <c r="R120" s="77" t="s">
        <v>139</v>
      </c>
      <c r="S120" s="77" t="s">
        <v>140</v>
      </c>
      <c r="T120" s="77" t="s">
        <v>141</v>
      </c>
      <c r="U120" s="77" t="s">
        <v>142</v>
      </c>
      <c r="V120" s="77" t="s">
        <v>143</v>
      </c>
      <c r="W120" s="77" t="s">
        <v>144</v>
      </c>
      <c r="X120" s="78" t="s">
        <v>145</v>
      </c>
      <c r="Y120" s="161"/>
      <c r="Z120" s="161"/>
      <c r="AA120" s="161"/>
      <c r="AB120" s="161"/>
      <c r="AC120" s="161"/>
      <c r="AD120" s="161"/>
      <c r="AE120" s="161"/>
    </row>
    <row r="121" spans="1:63" s="2" customFormat="1" ht="22.9" customHeight="1">
      <c r="A121" s="35"/>
      <c r="B121" s="36"/>
      <c r="C121" s="83" t="s">
        <v>146</v>
      </c>
      <c r="D121" s="37"/>
      <c r="E121" s="37"/>
      <c r="F121" s="37"/>
      <c r="G121" s="37"/>
      <c r="H121" s="37"/>
      <c r="I121" s="37"/>
      <c r="J121" s="37"/>
      <c r="K121" s="167">
        <f>BK121</f>
        <v>0</v>
      </c>
      <c r="L121" s="37"/>
      <c r="M121" s="40"/>
      <c r="N121" s="79"/>
      <c r="O121" s="168"/>
      <c r="P121" s="80"/>
      <c r="Q121" s="169">
        <f>Q122+Q134</f>
        <v>0</v>
      </c>
      <c r="R121" s="169">
        <f>R122+R134</f>
        <v>0</v>
      </c>
      <c r="S121" s="80"/>
      <c r="T121" s="170">
        <f>T122+T134</f>
        <v>0</v>
      </c>
      <c r="U121" s="80"/>
      <c r="V121" s="170">
        <f>V122+V134</f>
        <v>0</v>
      </c>
      <c r="W121" s="80"/>
      <c r="X121" s="171">
        <f>X122+X134</f>
        <v>0</v>
      </c>
      <c r="Y121" s="35"/>
      <c r="Z121" s="35"/>
      <c r="AA121" s="35"/>
      <c r="AB121" s="35"/>
      <c r="AC121" s="35"/>
      <c r="AD121" s="35"/>
      <c r="AE121" s="35"/>
      <c r="AT121" s="18" t="s">
        <v>74</v>
      </c>
      <c r="AU121" s="18" t="s">
        <v>113</v>
      </c>
      <c r="BK121" s="172">
        <f>BK122+BK134</f>
        <v>0</v>
      </c>
    </row>
    <row r="122" spans="2:63" s="12" customFormat="1" ht="25.9" customHeight="1">
      <c r="B122" s="173"/>
      <c r="C122" s="174"/>
      <c r="D122" s="175" t="s">
        <v>74</v>
      </c>
      <c r="E122" s="176" t="s">
        <v>477</v>
      </c>
      <c r="F122" s="176" t="s">
        <v>478</v>
      </c>
      <c r="G122" s="174"/>
      <c r="H122" s="174"/>
      <c r="I122" s="177"/>
      <c r="J122" s="177"/>
      <c r="K122" s="178">
        <f>BK122</f>
        <v>0</v>
      </c>
      <c r="L122" s="174"/>
      <c r="M122" s="179"/>
      <c r="N122" s="180"/>
      <c r="O122" s="181"/>
      <c r="P122" s="181"/>
      <c r="Q122" s="182">
        <f>Q123+Q124+Q133</f>
        <v>0</v>
      </c>
      <c r="R122" s="182">
        <f>R123+R124+R133</f>
        <v>0</v>
      </c>
      <c r="S122" s="181"/>
      <c r="T122" s="183">
        <f>T123+T124+T133</f>
        <v>0</v>
      </c>
      <c r="U122" s="181"/>
      <c r="V122" s="183">
        <f>V123+V124+V133</f>
        <v>0</v>
      </c>
      <c r="W122" s="181"/>
      <c r="X122" s="184">
        <f>X123+X124+X133</f>
        <v>0</v>
      </c>
      <c r="AR122" s="185" t="s">
        <v>85</v>
      </c>
      <c r="AT122" s="186" t="s">
        <v>74</v>
      </c>
      <c r="AU122" s="186" t="s">
        <v>75</v>
      </c>
      <c r="AY122" s="185" t="s">
        <v>149</v>
      </c>
      <c r="BK122" s="187">
        <f>BK123+BK124+BK133</f>
        <v>0</v>
      </c>
    </row>
    <row r="123" spans="2:63" s="12" customFormat="1" ht="22.9" customHeight="1">
      <c r="B123" s="173"/>
      <c r="C123" s="174"/>
      <c r="D123" s="175" t="s">
        <v>74</v>
      </c>
      <c r="E123" s="188" t="s">
        <v>869</v>
      </c>
      <c r="F123" s="188" t="s">
        <v>870</v>
      </c>
      <c r="G123" s="174"/>
      <c r="H123" s="174"/>
      <c r="I123" s="177"/>
      <c r="J123" s="177"/>
      <c r="K123" s="189">
        <f>BK123</f>
        <v>0</v>
      </c>
      <c r="L123" s="174"/>
      <c r="M123" s="179"/>
      <c r="N123" s="180"/>
      <c r="O123" s="181"/>
      <c r="P123" s="181"/>
      <c r="Q123" s="182">
        <v>0</v>
      </c>
      <c r="R123" s="182">
        <v>0</v>
      </c>
      <c r="S123" s="181"/>
      <c r="T123" s="183">
        <v>0</v>
      </c>
      <c r="U123" s="181"/>
      <c r="V123" s="183">
        <v>0</v>
      </c>
      <c r="W123" s="181"/>
      <c r="X123" s="184">
        <v>0</v>
      </c>
      <c r="AR123" s="185" t="s">
        <v>83</v>
      </c>
      <c r="AT123" s="186" t="s">
        <v>74</v>
      </c>
      <c r="AU123" s="186" t="s">
        <v>83</v>
      </c>
      <c r="AY123" s="185" t="s">
        <v>149</v>
      </c>
      <c r="BK123" s="187">
        <v>0</v>
      </c>
    </row>
    <row r="124" spans="2:63" s="12" customFormat="1" ht="22.9" customHeight="1">
      <c r="B124" s="173"/>
      <c r="C124" s="174"/>
      <c r="D124" s="175" t="s">
        <v>74</v>
      </c>
      <c r="E124" s="188" t="s">
        <v>871</v>
      </c>
      <c r="F124" s="188" t="s">
        <v>872</v>
      </c>
      <c r="G124" s="174"/>
      <c r="H124" s="174"/>
      <c r="I124" s="177"/>
      <c r="J124" s="177"/>
      <c r="K124" s="189">
        <f>BK124</f>
        <v>0</v>
      </c>
      <c r="L124" s="174"/>
      <c r="M124" s="179"/>
      <c r="N124" s="180"/>
      <c r="O124" s="181"/>
      <c r="P124" s="181"/>
      <c r="Q124" s="182">
        <f>SUM(Q125:Q132)</f>
        <v>0</v>
      </c>
      <c r="R124" s="182">
        <f>SUM(R125:R132)</f>
        <v>0</v>
      </c>
      <c r="S124" s="181"/>
      <c r="T124" s="183">
        <f>SUM(T125:T132)</f>
        <v>0</v>
      </c>
      <c r="U124" s="181"/>
      <c r="V124" s="183">
        <f>SUM(V125:V132)</f>
        <v>0</v>
      </c>
      <c r="W124" s="181"/>
      <c r="X124" s="184">
        <f>SUM(X125:X132)</f>
        <v>0</v>
      </c>
      <c r="AR124" s="185" t="s">
        <v>83</v>
      </c>
      <c r="AT124" s="186" t="s">
        <v>74</v>
      </c>
      <c r="AU124" s="186" t="s">
        <v>83</v>
      </c>
      <c r="AY124" s="185" t="s">
        <v>149</v>
      </c>
      <c r="BK124" s="187">
        <f>SUM(BK125:BK132)</f>
        <v>0</v>
      </c>
    </row>
    <row r="125" spans="1:65" s="2" customFormat="1" ht="37.9" customHeight="1">
      <c r="A125" s="35"/>
      <c r="B125" s="36"/>
      <c r="C125" s="190" t="s">
        <v>467</v>
      </c>
      <c r="D125" s="190" t="s">
        <v>152</v>
      </c>
      <c r="E125" s="191" t="s">
        <v>873</v>
      </c>
      <c r="F125" s="192" t="s">
        <v>874</v>
      </c>
      <c r="G125" s="193" t="s">
        <v>374</v>
      </c>
      <c r="H125" s="194">
        <v>20</v>
      </c>
      <c r="I125" s="195"/>
      <c r="J125" s="195"/>
      <c r="K125" s="196">
        <f>ROUND(P125*H125,2)</f>
        <v>0</v>
      </c>
      <c r="L125" s="192" t="s">
        <v>156</v>
      </c>
      <c r="M125" s="40"/>
      <c r="N125" s="197" t="s">
        <v>1</v>
      </c>
      <c r="O125" s="198" t="s">
        <v>38</v>
      </c>
      <c r="P125" s="199">
        <f>I125+J125</f>
        <v>0</v>
      </c>
      <c r="Q125" s="199">
        <f>ROUND(I125*H125,2)</f>
        <v>0</v>
      </c>
      <c r="R125" s="199">
        <f>ROUND(J125*H125,2)</f>
        <v>0</v>
      </c>
      <c r="S125" s="72"/>
      <c r="T125" s="200">
        <f>S125*H125</f>
        <v>0</v>
      </c>
      <c r="U125" s="200">
        <v>0</v>
      </c>
      <c r="V125" s="200">
        <f>U125*H125</f>
        <v>0</v>
      </c>
      <c r="W125" s="200">
        <v>0</v>
      </c>
      <c r="X125" s="201">
        <f>W125*H125</f>
        <v>0</v>
      </c>
      <c r="Y125" s="35"/>
      <c r="Z125" s="35"/>
      <c r="AA125" s="35"/>
      <c r="AB125" s="35"/>
      <c r="AC125" s="35"/>
      <c r="AD125" s="35"/>
      <c r="AE125" s="35"/>
      <c r="AR125" s="202" t="s">
        <v>157</v>
      </c>
      <c r="AT125" s="202" t="s">
        <v>152</v>
      </c>
      <c r="AU125" s="202" t="s">
        <v>85</v>
      </c>
      <c r="AY125" s="18" t="s">
        <v>149</v>
      </c>
      <c r="BE125" s="203">
        <f>IF(O125="základní",K125,0)</f>
        <v>0</v>
      </c>
      <c r="BF125" s="203">
        <f>IF(O125="snížená",K125,0)</f>
        <v>0</v>
      </c>
      <c r="BG125" s="203">
        <f>IF(O125="zákl. přenesená",K125,0)</f>
        <v>0</v>
      </c>
      <c r="BH125" s="203">
        <f>IF(O125="sníž. přenesená",K125,0)</f>
        <v>0</v>
      </c>
      <c r="BI125" s="203">
        <f>IF(O125="nulová",K125,0)</f>
        <v>0</v>
      </c>
      <c r="BJ125" s="18" t="s">
        <v>83</v>
      </c>
      <c r="BK125" s="203">
        <f>ROUND(P125*H125,2)</f>
        <v>0</v>
      </c>
      <c r="BL125" s="18" t="s">
        <v>157</v>
      </c>
      <c r="BM125" s="202" t="s">
        <v>875</v>
      </c>
    </row>
    <row r="126" spans="1:47" s="2" customFormat="1" ht="19.5">
      <c r="A126" s="35"/>
      <c r="B126" s="36"/>
      <c r="C126" s="37"/>
      <c r="D126" s="204" t="s">
        <v>159</v>
      </c>
      <c r="E126" s="37"/>
      <c r="F126" s="205" t="s">
        <v>874</v>
      </c>
      <c r="G126" s="37"/>
      <c r="H126" s="37"/>
      <c r="I126" s="206"/>
      <c r="J126" s="206"/>
      <c r="K126" s="37"/>
      <c r="L126" s="37"/>
      <c r="M126" s="40"/>
      <c r="N126" s="207"/>
      <c r="O126" s="208"/>
      <c r="P126" s="72"/>
      <c r="Q126" s="72"/>
      <c r="R126" s="72"/>
      <c r="S126" s="72"/>
      <c r="T126" s="72"/>
      <c r="U126" s="72"/>
      <c r="V126" s="72"/>
      <c r="W126" s="72"/>
      <c r="X126" s="73"/>
      <c r="Y126" s="35"/>
      <c r="Z126" s="35"/>
      <c r="AA126" s="35"/>
      <c r="AB126" s="35"/>
      <c r="AC126" s="35"/>
      <c r="AD126" s="35"/>
      <c r="AE126" s="35"/>
      <c r="AT126" s="18" t="s">
        <v>159</v>
      </c>
      <c r="AU126" s="18" t="s">
        <v>85</v>
      </c>
    </row>
    <row r="127" spans="1:65" s="2" customFormat="1" ht="55.5" customHeight="1">
      <c r="A127" s="35"/>
      <c r="B127" s="36"/>
      <c r="C127" s="190" t="s">
        <v>486</v>
      </c>
      <c r="D127" s="190" t="s">
        <v>152</v>
      </c>
      <c r="E127" s="191" t="s">
        <v>876</v>
      </c>
      <c r="F127" s="192" t="s">
        <v>877</v>
      </c>
      <c r="G127" s="193" t="s">
        <v>374</v>
      </c>
      <c r="H127" s="194">
        <v>24</v>
      </c>
      <c r="I127" s="195"/>
      <c r="J127" s="195"/>
      <c r="K127" s="196">
        <f>ROUND(P127*H127,2)</f>
        <v>0</v>
      </c>
      <c r="L127" s="192" t="s">
        <v>156</v>
      </c>
      <c r="M127" s="40"/>
      <c r="N127" s="197" t="s">
        <v>1</v>
      </c>
      <c r="O127" s="198" t="s">
        <v>38</v>
      </c>
      <c r="P127" s="199">
        <f>I127+J127</f>
        <v>0</v>
      </c>
      <c r="Q127" s="199">
        <f>ROUND(I127*H127,2)</f>
        <v>0</v>
      </c>
      <c r="R127" s="199">
        <f>ROUND(J127*H127,2)</f>
        <v>0</v>
      </c>
      <c r="S127" s="72"/>
      <c r="T127" s="200">
        <f>S127*H127</f>
        <v>0</v>
      </c>
      <c r="U127" s="200">
        <v>0</v>
      </c>
      <c r="V127" s="200">
        <f>U127*H127</f>
        <v>0</v>
      </c>
      <c r="W127" s="200">
        <v>0</v>
      </c>
      <c r="X127" s="201">
        <f>W127*H127</f>
        <v>0</v>
      </c>
      <c r="Y127" s="35"/>
      <c r="Z127" s="35"/>
      <c r="AA127" s="35"/>
      <c r="AB127" s="35"/>
      <c r="AC127" s="35"/>
      <c r="AD127" s="35"/>
      <c r="AE127" s="35"/>
      <c r="AR127" s="202" t="s">
        <v>157</v>
      </c>
      <c r="AT127" s="202" t="s">
        <v>152</v>
      </c>
      <c r="AU127" s="202" t="s">
        <v>85</v>
      </c>
      <c r="AY127" s="18" t="s">
        <v>149</v>
      </c>
      <c r="BE127" s="203">
        <f>IF(O127="základní",K127,0)</f>
        <v>0</v>
      </c>
      <c r="BF127" s="203">
        <f>IF(O127="snížená",K127,0)</f>
        <v>0</v>
      </c>
      <c r="BG127" s="203">
        <f>IF(O127="zákl. přenesená",K127,0)</f>
        <v>0</v>
      </c>
      <c r="BH127" s="203">
        <f>IF(O127="sníž. přenesená",K127,0)</f>
        <v>0</v>
      </c>
      <c r="BI127" s="203">
        <f>IF(O127="nulová",K127,0)</f>
        <v>0</v>
      </c>
      <c r="BJ127" s="18" t="s">
        <v>83</v>
      </c>
      <c r="BK127" s="203">
        <f>ROUND(P127*H127,2)</f>
        <v>0</v>
      </c>
      <c r="BL127" s="18" t="s">
        <v>157</v>
      </c>
      <c r="BM127" s="202" t="s">
        <v>878</v>
      </c>
    </row>
    <row r="128" spans="1:47" s="2" customFormat="1" ht="29.25">
      <c r="A128" s="35"/>
      <c r="B128" s="36"/>
      <c r="C128" s="37"/>
      <c r="D128" s="204" t="s">
        <v>159</v>
      </c>
      <c r="E128" s="37"/>
      <c r="F128" s="205" t="s">
        <v>877</v>
      </c>
      <c r="G128" s="37"/>
      <c r="H128" s="37"/>
      <c r="I128" s="206"/>
      <c r="J128" s="206"/>
      <c r="K128" s="37"/>
      <c r="L128" s="37"/>
      <c r="M128" s="40"/>
      <c r="N128" s="207"/>
      <c r="O128" s="208"/>
      <c r="P128" s="72"/>
      <c r="Q128" s="72"/>
      <c r="R128" s="72"/>
      <c r="S128" s="72"/>
      <c r="T128" s="72"/>
      <c r="U128" s="72"/>
      <c r="V128" s="72"/>
      <c r="W128" s="72"/>
      <c r="X128" s="73"/>
      <c r="Y128" s="35"/>
      <c r="Z128" s="35"/>
      <c r="AA128" s="35"/>
      <c r="AB128" s="35"/>
      <c r="AC128" s="35"/>
      <c r="AD128" s="35"/>
      <c r="AE128" s="35"/>
      <c r="AT128" s="18" t="s">
        <v>159</v>
      </c>
      <c r="AU128" s="18" t="s">
        <v>85</v>
      </c>
    </row>
    <row r="129" spans="2:51" s="14" customFormat="1" ht="11.25">
      <c r="B129" s="219"/>
      <c r="C129" s="220"/>
      <c r="D129" s="204" t="s">
        <v>160</v>
      </c>
      <c r="E129" s="221" t="s">
        <v>1</v>
      </c>
      <c r="F129" s="222" t="s">
        <v>879</v>
      </c>
      <c r="G129" s="220"/>
      <c r="H129" s="223">
        <v>24</v>
      </c>
      <c r="I129" s="224"/>
      <c r="J129" s="224"/>
      <c r="K129" s="220"/>
      <c r="L129" s="220"/>
      <c r="M129" s="225"/>
      <c r="N129" s="226"/>
      <c r="O129" s="227"/>
      <c r="P129" s="227"/>
      <c r="Q129" s="227"/>
      <c r="R129" s="227"/>
      <c r="S129" s="227"/>
      <c r="T129" s="227"/>
      <c r="U129" s="227"/>
      <c r="V129" s="227"/>
      <c r="W129" s="227"/>
      <c r="X129" s="228"/>
      <c r="AT129" s="229" t="s">
        <v>160</v>
      </c>
      <c r="AU129" s="229" t="s">
        <v>85</v>
      </c>
      <c r="AV129" s="14" t="s">
        <v>85</v>
      </c>
      <c r="AW129" s="14" t="s">
        <v>5</v>
      </c>
      <c r="AX129" s="14" t="s">
        <v>75</v>
      </c>
      <c r="AY129" s="229" t="s">
        <v>149</v>
      </c>
    </row>
    <row r="130" spans="2:51" s="15" customFormat="1" ht="11.25">
      <c r="B130" s="230"/>
      <c r="C130" s="231"/>
      <c r="D130" s="204" t="s">
        <v>160</v>
      </c>
      <c r="E130" s="232" t="s">
        <v>1</v>
      </c>
      <c r="F130" s="233" t="s">
        <v>174</v>
      </c>
      <c r="G130" s="231"/>
      <c r="H130" s="234">
        <v>24</v>
      </c>
      <c r="I130" s="235"/>
      <c r="J130" s="235"/>
      <c r="K130" s="231"/>
      <c r="L130" s="231"/>
      <c r="M130" s="236"/>
      <c r="N130" s="237"/>
      <c r="O130" s="238"/>
      <c r="P130" s="238"/>
      <c r="Q130" s="238"/>
      <c r="R130" s="238"/>
      <c r="S130" s="238"/>
      <c r="T130" s="238"/>
      <c r="U130" s="238"/>
      <c r="V130" s="238"/>
      <c r="W130" s="238"/>
      <c r="X130" s="239"/>
      <c r="AT130" s="240" t="s">
        <v>160</v>
      </c>
      <c r="AU130" s="240" t="s">
        <v>85</v>
      </c>
      <c r="AV130" s="15" t="s">
        <v>157</v>
      </c>
      <c r="AW130" s="15" t="s">
        <v>5</v>
      </c>
      <c r="AX130" s="15" t="s">
        <v>83</v>
      </c>
      <c r="AY130" s="240" t="s">
        <v>149</v>
      </c>
    </row>
    <row r="131" spans="1:65" s="2" customFormat="1" ht="16.5" customHeight="1">
      <c r="A131" s="35"/>
      <c r="B131" s="36"/>
      <c r="C131" s="190" t="s">
        <v>640</v>
      </c>
      <c r="D131" s="190" t="s">
        <v>152</v>
      </c>
      <c r="E131" s="191" t="s">
        <v>880</v>
      </c>
      <c r="F131" s="192" t="s">
        <v>881</v>
      </c>
      <c r="G131" s="193" t="s">
        <v>589</v>
      </c>
      <c r="H131" s="194">
        <v>4</v>
      </c>
      <c r="I131" s="195"/>
      <c r="J131" s="195"/>
      <c r="K131" s="196">
        <f>ROUND(P131*H131,2)</f>
        <v>0</v>
      </c>
      <c r="L131" s="192" t="s">
        <v>1</v>
      </c>
      <c r="M131" s="40"/>
      <c r="N131" s="197" t="s">
        <v>1</v>
      </c>
      <c r="O131" s="198" t="s">
        <v>38</v>
      </c>
      <c r="P131" s="199">
        <f>I131+J131</f>
        <v>0</v>
      </c>
      <c r="Q131" s="199">
        <f>ROUND(I131*H131,2)</f>
        <v>0</v>
      </c>
      <c r="R131" s="199">
        <f>ROUND(J131*H131,2)</f>
        <v>0</v>
      </c>
      <c r="S131" s="72"/>
      <c r="T131" s="200">
        <f>S131*H131</f>
        <v>0</v>
      </c>
      <c r="U131" s="200">
        <v>0</v>
      </c>
      <c r="V131" s="200">
        <f>U131*H131</f>
        <v>0</v>
      </c>
      <c r="W131" s="200">
        <v>0</v>
      </c>
      <c r="X131" s="201">
        <f>W131*H131</f>
        <v>0</v>
      </c>
      <c r="Y131" s="35"/>
      <c r="Z131" s="35"/>
      <c r="AA131" s="35"/>
      <c r="AB131" s="35"/>
      <c r="AC131" s="35"/>
      <c r="AD131" s="35"/>
      <c r="AE131" s="35"/>
      <c r="AR131" s="202" t="s">
        <v>157</v>
      </c>
      <c r="AT131" s="202" t="s">
        <v>152</v>
      </c>
      <c r="AU131" s="202" t="s">
        <v>85</v>
      </c>
      <c r="AY131" s="18" t="s">
        <v>149</v>
      </c>
      <c r="BE131" s="203">
        <f>IF(O131="základní",K131,0)</f>
        <v>0</v>
      </c>
      <c r="BF131" s="203">
        <f>IF(O131="snížená",K131,0)</f>
        <v>0</v>
      </c>
      <c r="BG131" s="203">
        <f>IF(O131="zákl. přenesená",K131,0)</f>
        <v>0</v>
      </c>
      <c r="BH131" s="203">
        <f>IF(O131="sníž. přenesená",K131,0)</f>
        <v>0</v>
      </c>
      <c r="BI131" s="203">
        <f>IF(O131="nulová",K131,0)</f>
        <v>0</v>
      </c>
      <c r="BJ131" s="18" t="s">
        <v>83</v>
      </c>
      <c r="BK131" s="203">
        <f>ROUND(P131*H131,2)</f>
        <v>0</v>
      </c>
      <c r="BL131" s="18" t="s">
        <v>157</v>
      </c>
      <c r="BM131" s="202" t="s">
        <v>882</v>
      </c>
    </row>
    <row r="132" spans="1:47" s="2" customFormat="1" ht="11.25">
      <c r="A132" s="35"/>
      <c r="B132" s="36"/>
      <c r="C132" s="37"/>
      <c r="D132" s="204" t="s">
        <v>159</v>
      </c>
      <c r="E132" s="37"/>
      <c r="F132" s="205" t="s">
        <v>881</v>
      </c>
      <c r="G132" s="37"/>
      <c r="H132" s="37"/>
      <c r="I132" s="206"/>
      <c r="J132" s="206"/>
      <c r="K132" s="37"/>
      <c r="L132" s="37"/>
      <c r="M132" s="40"/>
      <c r="N132" s="207"/>
      <c r="O132" s="208"/>
      <c r="P132" s="72"/>
      <c r="Q132" s="72"/>
      <c r="R132" s="72"/>
      <c r="S132" s="72"/>
      <c r="T132" s="72"/>
      <c r="U132" s="72"/>
      <c r="V132" s="72"/>
      <c r="W132" s="72"/>
      <c r="X132" s="73"/>
      <c r="Y132" s="35"/>
      <c r="Z132" s="35"/>
      <c r="AA132" s="35"/>
      <c r="AB132" s="35"/>
      <c r="AC132" s="35"/>
      <c r="AD132" s="35"/>
      <c r="AE132" s="35"/>
      <c r="AT132" s="18" t="s">
        <v>159</v>
      </c>
      <c r="AU132" s="18" t="s">
        <v>85</v>
      </c>
    </row>
    <row r="133" spans="2:63" s="12" customFormat="1" ht="22.9" customHeight="1">
      <c r="B133" s="173"/>
      <c r="C133" s="174"/>
      <c r="D133" s="175" t="s">
        <v>74</v>
      </c>
      <c r="E133" s="188" t="s">
        <v>883</v>
      </c>
      <c r="F133" s="188" t="s">
        <v>884</v>
      </c>
      <c r="G133" s="174"/>
      <c r="H133" s="174"/>
      <c r="I133" s="177"/>
      <c r="J133" s="177"/>
      <c r="K133" s="189">
        <f>BK133</f>
        <v>0</v>
      </c>
      <c r="L133" s="174"/>
      <c r="M133" s="179"/>
      <c r="N133" s="180"/>
      <c r="O133" s="181"/>
      <c r="P133" s="181"/>
      <c r="Q133" s="182">
        <v>0</v>
      </c>
      <c r="R133" s="182">
        <v>0</v>
      </c>
      <c r="S133" s="181"/>
      <c r="T133" s="183">
        <v>0</v>
      </c>
      <c r="U133" s="181"/>
      <c r="V133" s="183">
        <v>0</v>
      </c>
      <c r="W133" s="181"/>
      <c r="X133" s="184">
        <v>0</v>
      </c>
      <c r="AR133" s="185" t="s">
        <v>85</v>
      </c>
      <c r="AT133" s="186" t="s">
        <v>74</v>
      </c>
      <c r="AU133" s="186" t="s">
        <v>83</v>
      </c>
      <c r="AY133" s="185" t="s">
        <v>149</v>
      </c>
      <c r="BK133" s="187">
        <v>0</v>
      </c>
    </row>
    <row r="134" spans="2:63" s="12" customFormat="1" ht="25.9" customHeight="1">
      <c r="B134" s="173"/>
      <c r="C134" s="174"/>
      <c r="D134" s="175" t="s">
        <v>74</v>
      </c>
      <c r="E134" s="176" t="s">
        <v>885</v>
      </c>
      <c r="F134" s="176" t="s">
        <v>886</v>
      </c>
      <c r="G134" s="174"/>
      <c r="H134" s="174"/>
      <c r="I134" s="177"/>
      <c r="J134" s="177"/>
      <c r="K134" s="178">
        <f>BK134</f>
        <v>0</v>
      </c>
      <c r="L134" s="174"/>
      <c r="M134" s="179"/>
      <c r="N134" s="180"/>
      <c r="O134" s="181"/>
      <c r="P134" s="181"/>
      <c r="Q134" s="182">
        <f>SUM(Q135:Q152)</f>
        <v>0</v>
      </c>
      <c r="R134" s="182">
        <f>SUM(R135:R152)</f>
        <v>0</v>
      </c>
      <c r="S134" s="181"/>
      <c r="T134" s="183">
        <f>SUM(T135:T152)</f>
        <v>0</v>
      </c>
      <c r="U134" s="181"/>
      <c r="V134" s="183">
        <f>SUM(V135:V152)</f>
        <v>0</v>
      </c>
      <c r="W134" s="181"/>
      <c r="X134" s="184">
        <f>SUM(X135:X152)</f>
        <v>0</v>
      </c>
      <c r="AR134" s="185" t="s">
        <v>157</v>
      </c>
      <c r="AT134" s="186" t="s">
        <v>74</v>
      </c>
      <c r="AU134" s="186" t="s">
        <v>75</v>
      </c>
      <c r="AY134" s="185" t="s">
        <v>149</v>
      </c>
      <c r="BK134" s="187">
        <f>SUM(BK135:BK152)</f>
        <v>0</v>
      </c>
    </row>
    <row r="135" spans="1:65" s="2" customFormat="1" ht="24.2" customHeight="1">
      <c r="A135" s="35"/>
      <c r="B135" s="36"/>
      <c r="C135" s="190" t="s">
        <v>188</v>
      </c>
      <c r="D135" s="190" t="s">
        <v>152</v>
      </c>
      <c r="E135" s="191" t="s">
        <v>887</v>
      </c>
      <c r="F135" s="192" t="s">
        <v>888</v>
      </c>
      <c r="G135" s="193" t="s">
        <v>374</v>
      </c>
      <c r="H135" s="194">
        <v>24</v>
      </c>
      <c r="I135" s="195"/>
      <c r="J135" s="195"/>
      <c r="K135" s="196">
        <f>ROUND(P135*H135,2)</f>
        <v>0</v>
      </c>
      <c r="L135" s="192" t="s">
        <v>156</v>
      </c>
      <c r="M135" s="40"/>
      <c r="N135" s="197" t="s">
        <v>1</v>
      </c>
      <c r="O135" s="198" t="s">
        <v>38</v>
      </c>
      <c r="P135" s="199">
        <f>I135+J135</f>
        <v>0</v>
      </c>
      <c r="Q135" s="199">
        <f>ROUND(I135*H135,2)</f>
        <v>0</v>
      </c>
      <c r="R135" s="199">
        <f>ROUND(J135*H135,2)</f>
        <v>0</v>
      </c>
      <c r="S135" s="72"/>
      <c r="T135" s="200">
        <f>S135*H135</f>
        <v>0</v>
      </c>
      <c r="U135" s="200">
        <v>0</v>
      </c>
      <c r="V135" s="200">
        <f>U135*H135</f>
        <v>0</v>
      </c>
      <c r="W135" s="200">
        <v>0</v>
      </c>
      <c r="X135" s="201">
        <f>W135*H135</f>
        <v>0</v>
      </c>
      <c r="Y135" s="35"/>
      <c r="Z135" s="35"/>
      <c r="AA135" s="35"/>
      <c r="AB135" s="35"/>
      <c r="AC135" s="35"/>
      <c r="AD135" s="35"/>
      <c r="AE135" s="35"/>
      <c r="AR135" s="202" t="s">
        <v>889</v>
      </c>
      <c r="AT135" s="202" t="s">
        <v>152</v>
      </c>
      <c r="AU135" s="202" t="s">
        <v>83</v>
      </c>
      <c r="AY135" s="18" t="s">
        <v>149</v>
      </c>
      <c r="BE135" s="203">
        <f>IF(O135="základní",K135,0)</f>
        <v>0</v>
      </c>
      <c r="BF135" s="203">
        <f>IF(O135="snížená",K135,0)</f>
        <v>0</v>
      </c>
      <c r="BG135" s="203">
        <f>IF(O135="zákl. přenesená",K135,0)</f>
        <v>0</v>
      </c>
      <c r="BH135" s="203">
        <f>IF(O135="sníž. přenesená",K135,0)</f>
        <v>0</v>
      </c>
      <c r="BI135" s="203">
        <f>IF(O135="nulová",K135,0)</f>
        <v>0</v>
      </c>
      <c r="BJ135" s="18" t="s">
        <v>83</v>
      </c>
      <c r="BK135" s="203">
        <f>ROUND(P135*H135,2)</f>
        <v>0</v>
      </c>
      <c r="BL135" s="18" t="s">
        <v>889</v>
      </c>
      <c r="BM135" s="202" t="s">
        <v>890</v>
      </c>
    </row>
    <row r="136" spans="1:47" s="2" customFormat="1" ht="19.5">
      <c r="A136" s="35"/>
      <c r="B136" s="36"/>
      <c r="C136" s="37"/>
      <c r="D136" s="204" t="s">
        <v>159</v>
      </c>
      <c r="E136" s="37"/>
      <c r="F136" s="205" t="s">
        <v>888</v>
      </c>
      <c r="G136" s="37"/>
      <c r="H136" s="37"/>
      <c r="I136" s="206"/>
      <c r="J136" s="206"/>
      <c r="K136" s="37"/>
      <c r="L136" s="37"/>
      <c r="M136" s="40"/>
      <c r="N136" s="207"/>
      <c r="O136" s="208"/>
      <c r="P136" s="72"/>
      <c r="Q136" s="72"/>
      <c r="R136" s="72"/>
      <c r="S136" s="72"/>
      <c r="T136" s="72"/>
      <c r="U136" s="72"/>
      <c r="V136" s="72"/>
      <c r="W136" s="72"/>
      <c r="X136" s="73"/>
      <c r="Y136" s="35"/>
      <c r="Z136" s="35"/>
      <c r="AA136" s="35"/>
      <c r="AB136" s="35"/>
      <c r="AC136" s="35"/>
      <c r="AD136" s="35"/>
      <c r="AE136" s="35"/>
      <c r="AT136" s="18" t="s">
        <v>159</v>
      </c>
      <c r="AU136" s="18" t="s">
        <v>83</v>
      </c>
    </row>
    <row r="137" spans="2:51" s="14" customFormat="1" ht="11.25">
      <c r="B137" s="219"/>
      <c r="C137" s="220"/>
      <c r="D137" s="204" t="s">
        <v>160</v>
      </c>
      <c r="E137" s="221" t="s">
        <v>1</v>
      </c>
      <c r="F137" s="222" t="s">
        <v>879</v>
      </c>
      <c r="G137" s="220"/>
      <c r="H137" s="223">
        <v>24</v>
      </c>
      <c r="I137" s="224"/>
      <c r="J137" s="224"/>
      <c r="K137" s="220"/>
      <c r="L137" s="220"/>
      <c r="M137" s="225"/>
      <c r="N137" s="226"/>
      <c r="O137" s="227"/>
      <c r="P137" s="227"/>
      <c r="Q137" s="227"/>
      <c r="R137" s="227"/>
      <c r="S137" s="227"/>
      <c r="T137" s="227"/>
      <c r="U137" s="227"/>
      <c r="V137" s="227"/>
      <c r="W137" s="227"/>
      <c r="X137" s="228"/>
      <c r="AT137" s="229" t="s">
        <v>160</v>
      </c>
      <c r="AU137" s="229" t="s">
        <v>83</v>
      </c>
      <c r="AV137" s="14" t="s">
        <v>85</v>
      </c>
      <c r="AW137" s="14" t="s">
        <v>5</v>
      </c>
      <c r="AX137" s="14" t="s">
        <v>75</v>
      </c>
      <c r="AY137" s="229" t="s">
        <v>149</v>
      </c>
    </row>
    <row r="138" spans="2:51" s="15" customFormat="1" ht="11.25">
      <c r="B138" s="230"/>
      <c r="C138" s="231"/>
      <c r="D138" s="204" t="s">
        <v>160</v>
      </c>
      <c r="E138" s="232" t="s">
        <v>1</v>
      </c>
      <c r="F138" s="233" t="s">
        <v>174</v>
      </c>
      <c r="G138" s="231"/>
      <c r="H138" s="234">
        <v>24</v>
      </c>
      <c r="I138" s="235"/>
      <c r="J138" s="235"/>
      <c r="K138" s="231"/>
      <c r="L138" s="231"/>
      <c r="M138" s="236"/>
      <c r="N138" s="237"/>
      <c r="O138" s="238"/>
      <c r="P138" s="238"/>
      <c r="Q138" s="238"/>
      <c r="R138" s="238"/>
      <c r="S138" s="238"/>
      <c r="T138" s="238"/>
      <c r="U138" s="238"/>
      <c r="V138" s="238"/>
      <c r="W138" s="238"/>
      <c r="X138" s="239"/>
      <c r="AT138" s="240" t="s">
        <v>160</v>
      </c>
      <c r="AU138" s="240" t="s">
        <v>83</v>
      </c>
      <c r="AV138" s="15" t="s">
        <v>157</v>
      </c>
      <c r="AW138" s="15" t="s">
        <v>5</v>
      </c>
      <c r="AX138" s="15" t="s">
        <v>83</v>
      </c>
      <c r="AY138" s="240" t="s">
        <v>149</v>
      </c>
    </row>
    <row r="139" spans="1:65" s="2" customFormat="1" ht="16.5" customHeight="1">
      <c r="A139" s="35"/>
      <c r="B139" s="36"/>
      <c r="C139" s="190" t="s">
        <v>634</v>
      </c>
      <c r="D139" s="190" t="s">
        <v>152</v>
      </c>
      <c r="E139" s="191" t="s">
        <v>891</v>
      </c>
      <c r="F139" s="192" t="s">
        <v>892</v>
      </c>
      <c r="G139" s="193" t="s">
        <v>374</v>
      </c>
      <c r="H139" s="194">
        <v>20</v>
      </c>
      <c r="I139" s="195"/>
      <c r="J139" s="195"/>
      <c r="K139" s="196">
        <f>ROUND(P139*H139,2)</f>
        <v>0</v>
      </c>
      <c r="L139" s="192" t="s">
        <v>1</v>
      </c>
      <c r="M139" s="40"/>
      <c r="N139" s="197" t="s">
        <v>1</v>
      </c>
      <c r="O139" s="198" t="s">
        <v>38</v>
      </c>
      <c r="P139" s="199">
        <f>I139+J139</f>
        <v>0</v>
      </c>
      <c r="Q139" s="199">
        <f>ROUND(I139*H139,2)</f>
        <v>0</v>
      </c>
      <c r="R139" s="199">
        <f>ROUND(J139*H139,2)</f>
        <v>0</v>
      </c>
      <c r="S139" s="72"/>
      <c r="T139" s="200">
        <f>S139*H139</f>
        <v>0</v>
      </c>
      <c r="U139" s="200">
        <v>0</v>
      </c>
      <c r="V139" s="200">
        <f>U139*H139</f>
        <v>0</v>
      </c>
      <c r="W139" s="200">
        <v>0</v>
      </c>
      <c r="X139" s="201">
        <f>W139*H139</f>
        <v>0</v>
      </c>
      <c r="Y139" s="35"/>
      <c r="Z139" s="35"/>
      <c r="AA139" s="35"/>
      <c r="AB139" s="35"/>
      <c r="AC139" s="35"/>
      <c r="AD139" s="35"/>
      <c r="AE139" s="35"/>
      <c r="AR139" s="202" t="s">
        <v>889</v>
      </c>
      <c r="AT139" s="202" t="s">
        <v>152</v>
      </c>
      <c r="AU139" s="202" t="s">
        <v>83</v>
      </c>
      <c r="AY139" s="18" t="s">
        <v>149</v>
      </c>
      <c r="BE139" s="203">
        <f>IF(O139="základní",K139,0)</f>
        <v>0</v>
      </c>
      <c r="BF139" s="203">
        <f>IF(O139="snížená",K139,0)</f>
        <v>0</v>
      </c>
      <c r="BG139" s="203">
        <f>IF(O139="zákl. přenesená",K139,0)</f>
        <v>0</v>
      </c>
      <c r="BH139" s="203">
        <f>IF(O139="sníž. přenesená",K139,0)</f>
        <v>0</v>
      </c>
      <c r="BI139" s="203">
        <f>IF(O139="nulová",K139,0)</f>
        <v>0</v>
      </c>
      <c r="BJ139" s="18" t="s">
        <v>83</v>
      </c>
      <c r="BK139" s="203">
        <f>ROUND(P139*H139,2)</f>
        <v>0</v>
      </c>
      <c r="BL139" s="18" t="s">
        <v>889</v>
      </c>
      <c r="BM139" s="202" t="s">
        <v>893</v>
      </c>
    </row>
    <row r="140" spans="1:47" s="2" customFormat="1" ht="11.25">
      <c r="A140" s="35"/>
      <c r="B140" s="36"/>
      <c r="C140" s="37"/>
      <c r="D140" s="204" t="s">
        <v>159</v>
      </c>
      <c r="E140" s="37"/>
      <c r="F140" s="205" t="s">
        <v>892</v>
      </c>
      <c r="G140" s="37"/>
      <c r="H140" s="37"/>
      <c r="I140" s="206"/>
      <c r="J140" s="206"/>
      <c r="K140" s="37"/>
      <c r="L140" s="37"/>
      <c r="M140" s="40"/>
      <c r="N140" s="207"/>
      <c r="O140" s="208"/>
      <c r="P140" s="72"/>
      <c r="Q140" s="72"/>
      <c r="R140" s="72"/>
      <c r="S140" s="72"/>
      <c r="T140" s="72"/>
      <c r="U140" s="72"/>
      <c r="V140" s="72"/>
      <c r="W140" s="72"/>
      <c r="X140" s="73"/>
      <c r="Y140" s="35"/>
      <c r="Z140" s="35"/>
      <c r="AA140" s="35"/>
      <c r="AB140" s="35"/>
      <c r="AC140" s="35"/>
      <c r="AD140" s="35"/>
      <c r="AE140" s="35"/>
      <c r="AT140" s="18" t="s">
        <v>159</v>
      </c>
      <c r="AU140" s="18" t="s">
        <v>83</v>
      </c>
    </row>
    <row r="141" spans="1:65" s="2" customFormat="1" ht="16.5" customHeight="1">
      <c r="A141" s="35"/>
      <c r="B141" s="36"/>
      <c r="C141" s="190" t="s">
        <v>249</v>
      </c>
      <c r="D141" s="190" t="s">
        <v>152</v>
      </c>
      <c r="E141" s="191" t="s">
        <v>894</v>
      </c>
      <c r="F141" s="192" t="s">
        <v>895</v>
      </c>
      <c r="G141" s="193" t="s">
        <v>521</v>
      </c>
      <c r="H141" s="194">
        <v>1</v>
      </c>
      <c r="I141" s="195"/>
      <c r="J141" s="195"/>
      <c r="K141" s="196">
        <f>ROUND(P141*H141,2)</f>
        <v>0</v>
      </c>
      <c r="L141" s="192" t="s">
        <v>1</v>
      </c>
      <c r="M141" s="40"/>
      <c r="N141" s="197" t="s">
        <v>1</v>
      </c>
      <c r="O141" s="198" t="s">
        <v>38</v>
      </c>
      <c r="P141" s="199">
        <f>I141+J141</f>
        <v>0</v>
      </c>
      <c r="Q141" s="199">
        <f>ROUND(I141*H141,2)</f>
        <v>0</v>
      </c>
      <c r="R141" s="199">
        <f>ROUND(J141*H141,2)</f>
        <v>0</v>
      </c>
      <c r="S141" s="72"/>
      <c r="T141" s="200">
        <f>S141*H141</f>
        <v>0</v>
      </c>
      <c r="U141" s="200">
        <v>0</v>
      </c>
      <c r="V141" s="200">
        <f>U141*H141</f>
        <v>0</v>
      </c>
      <c r="W141" s="200">
        <v>0</v>
      </c>
      <c r="X141" s="201">
        <f>W141*H141</f>
        <v>0</v>
      </c>
      <c r="Y141" s="35"/>
      <c r="Z141" s="35"/>
      <c r="AA141" s="35"/>
      <c r="AB141" s="35"/>
      <c r="AC141" s="35"/>
      <c r="AD141" s="35"/>
      <c r="AE141" s="35"/>
      <c r="AR141" s="202" t="s">
        <v>889</v>
      </c>
      <c r="AT141" s="202" t="s">
        <v>152</v>
      </c>
      <c r="AU141" s="202" t="s">
        <v>83</v>
      </c>
      <c r="AY141" s="18" t="s">
        <v>149</v>
      </c>
      <c r="BE141" s="203">
        <f>IF(O141="základní",K141,0)</f>
        <v>0</v>
      </c>
      <c r="BF141" s="203">
        <f>IF(O141="snížená",K141,0)</f>
        <v>0</v>
      </c>
      <c r="BG141" s="203">
        <f>IF(O141="zákl. přenesená",K141,0)</f>
        <v>0</v>
      </c>
      <c r="BH141" s="203">
        <f>IF(O141="sníž. přenesená",K141,0)</f>
        <v>0</v>
      </c>
      <c r="BI141" s="203">
        <f>IF(O141="nulová",K141,0)</f>
        <v>0</v>
      </c>
      <c r="BJ141" s="18" t="s">
        <v>83</v>
      </c>
      <c r="BK141" s="203">
        <f>ROUND(P141*H141,2)</f>
        <v>0</v>
      </c>
      <c r="BL141" s="18" t="s">
        <v>889</v>
      </c>
      <c r="BM141" s="202" t="s">
        <v>896</v>
      </c>
    </row>
    <row r="142" spans="1:47" s="2" customFormat="1" ht="11.25">
      <c r="A142" s="35"/>
      <c r="B142" s="36"/>
      <c r="C142" s="37"/>
      <c r="D142" s="204" t="s">
        <v>159</v>
      </c>
      <c r="E142" s="37"/>
      <c r="F142" s="205" t="s">
        <v>895</v>
      </c>
      <c r="G142" s="37"/>
      <c r="H142" s="37"/>
      <c r="I142" s="206"/>
      <c r="J142" s="206"/>
      <c r="K142" s="37"/>
      <c r="L142" s="37"/>
      <c r="M142" s="40"/>
      <c r="N142" s="207"/>
      <c r="O142" s="208"/>
      <c r="P142" s="72"/>
      <c r="Q142" s="72"/>
      <c r="R142" s="72"/>
      <c r="S142" s="72"/>
      <c r="T142" s="72"/>
      <c r="U142" s="72"/>
      <c r="V142" s="72"/>
      <c r="W142" s="72"/>
      <c r="X142" s="73"/>
      <c r="Y142" s="35"/>
      <c r="Z142" s="35"/>
      <c r="AA142" s="35"/>
      <c r="AB142" s="35"/>
      <c r="AC142" s="35"/>
      <c r="AD142" s="35"/>
      <c r="AE142" s="35"/>
      <c r="AT142" s="18" t="s">
        <v>159</v>
      </c>
      <c r="AU142" s="18" t="s">
        <v>83</v>
      </c>
    </row>
    <row r="143" spans="1:65" s="2" customFormat="1" ht="16.5" customHeight="1">
      <c r="A143" s="35"/>
      <c r="B143" s="36"/>
      <c r="C143" s="190" t="s">
        <v>179</v>
      </c>
      <c r="D143" s="190" t="s">
        <v>152</v>
      </c>
      <c r="E143" s="191" t="s">
        <v>897</v>
      </c>
      <c r="F143" s="192" t="s">
        <v>898</v>
      </c>
      <c r="G143" s="193" t="s">
        <v>630</v>
      </c>
      <c r="H143" s="251"/>
      <c r="I143" s="195"/>
      <c r="J143" s="195"/>
      <c r="K143" s="196">
        <f>ROUND(P143*H143,2)</f>
        <v>0</v>
      </c>
      <c r="L143" s="192" t="s">
        <v>1</v>
      </c>
      <c r="M143" s="40"/>
      <c r="N143" s="197" t="s">
        <v>1</v>
      </c>
      <c r="O143" s="198" t="s">
        <v>38</v>
      </c>
      <c r="P143" s="199">
        <f>I143+J143</f>
        <v>0</v>
      </c>
      <c r="Q143" s="199">
        <f>ROUND(I143*H143,2)</f>
        <v>0</v>
      </c>
      <c r="R143" s="199">
        <f>ROUND(J143*H143,2)</f>
        <v>0</v>
      </c>
      <c r="S143" s="72"/>
      <c r="T143" s="200">
        <f>S143*H143</f>
        <v>0</v>
      </c>
      <c r="U143" s="200">
        <v>0</v>
      </c>
      <c r="V143" s="200">
        <f>U143*H143</f>
        <v>0</v>
      </c>
      <c r="W143" s="200">
        <v>0</v>
      </c>
      <c r="X143" s="201">
        <f>W143*H143</f>
        <v>0</v>
      </c>
      <c r="Y143" s="35"/>
      <c r="Z143" s="35"/>
      <c r="AA143" s="35"/>
      <c r="AB143" s="35"/>
      <c r="AC143" s="35"/>
      <c r="AD143" s="35"/>
      <c r="AE143" s="35"/>
      <c r="AR143" s="202" t="s">
        <v>889</v>
      </c>
      <c r="AT143" s="202" t="s">
        <v>152</v>
      </c>
      <c r="AU143" s="202" t="s">
        <v>83</v>
      </c>
      <c r="AY143" s="18" t="s">
        <v>149</v>
      </c>
      <c r="BE143" s="203">
        <f>IF(O143="základní",K143,0)</f>
        <v>0</v>
      </c>
      <c r="BF143" s="203">
        <f>IF(O143="snížená",K143,0)</f>
        <v>0</v>
      </c>
      <c r="BG143" s="203">
        <f>IF(O143="zákl. přenesená",K143,0)</f>
        <v>0</v>
      </c>
      <c r="BH143" s="203">
        <f>IF(O143="sníž. přenesená",K143,0)</f>
        <v>0</v>
      </c>
      <c r="BI143" s="203">
        <f>IF(O143="nulová",K143,0)</f>
        <v>0</v>
      </c>
      <c r="BJ143" s="18" t="s">
        <v>83</v>
      </c>
      <c r="BK143" s="203">
        <f>ROUND(P143*H143,2)</f>
        <v>0</v>
      </c>
      <c r="BL143" s="18" t="s">
        <v>889</v>
      </c>
      <c r="BM143" s="202" t="s">
        <v>899</v>
      </c>
    </row>
    <row r="144" spans="1:47" s="2" customFormat="1" ht="11.25">
      <c r="A144" s="35"/>
      <c r="B144" s="36"/>
      <c r="C144" s="37"/>
      <c r="D144" s="204" t="s">
        <v>159</v>
      </c>
      <c r="E144" s="37"/>
      <c r="F144" s="205" t="s">
        <v>898</v>
      </c>
      <c r="G144" s="37"/>
      <c r="H144" s="37"/>
      <c r="I144" s="206"/>
      <c r="J144" s="206"/>
      <c r="K144" s="37"/>
      <c r="L144" s="37"/>
      <c r="M144" s="40"/>
      <c r="N144" s="207"/>
      <c r="O144" s="208"/>
      <c r="P144" s="72"/>
      <c r="Q144" s="72"/>
      <c r="R144" s="72"/>
      <c r="S144" s="72"/>
      <c r="T144" s="72"/>
      <c r="U144" s="72"/>
      <c r="V144" s="72"/>
      <c r="W144" s="72"/>
      <c r="X144" s="73"/>
      <c r="Y144" s="35"/>
      <c r="Z144" s="35"/>
      <c r="AA144" s="35"/>
      <c r="AB144" s="35"/>
      <c r="AC144" s="35"/>
      <c r="AD144" s="35"/>
      <c r="AE144" s="35"/>
      <c r="AT144" s="18" t="s">
        <v>159</v>
      </c>
      <c r="AU144" s="18" t="s">
        <v>83</v>
      </c>
    </row>
    <row r="145" spans="1:65" s="2" customFormat="1" ht="16.5" customHeight="1">
      <c r="A145" s="35"/>
      <c r="B145" s="36"/>
      <c r="C145" s="190" t="s">
        <v>277</v>
      </c>
      <c r="D145" s="190" t="s">
        <v>152</v>
      </c>
      <c r="E145" s="191" t="s">
        <v>900</v>
      </c>
      <c r="F145" s="192" t="s">
        <v>901</v>
      </c>
      <c r="G145" s="193" t="s">
        <v>521</v>
      </c>
      <c r="H145" s="194">
        <v>1</v>
      </c>
      <c r="I145" s="195"/>
      <c r="J145" s="195"/>
      <c r="K145" s="196">
        <f>ROUND(P145*H145,2)</f>
        <v>0</v>
      </c>
      <c r="L145" s="192" t="s">
        <v>1</v>
      </c>
      <c r="M145" s="40"/>
      <c r="N145" s="197" t="s">
        <v>1</v>
      </c>
      <c r="O145" s="198" t="s">
        <v>38</v>
      </c>
      <c r="P145" s="199">
        <f>I145+J145</f>
        <v>0</v>
      </c>
      <c r="Q145" s="199">
        <f>ROUND(I145*H145,2)</f>
        <v>0</v>
      </c>
      <c r="R145" s="199">
        <f>ROUND(J145*H145,2)</f>
        <v>0</v>
      </c>
      <c r="S145" s="72"/>
      <c r="T145" s="200">
        <f>S145*H145</f>
        <v>0</v>
      </c>
      <c r="U145" s="200">
        <v>0</v>
      </c>
      <c r="V145" s="200">
        <f>U145*H145</f>
        <v>0</v>
      </c>
      <c r="W145" s="200">
        <v>0</v>
      </c>
      <c r="X145" s="201">
        <f>W145*H145</f>
        <v>0</v>
      </c>
      <c r="Y145" s="35"/>
      <c r="Z145" s="35"/>
      <c r="AA145" s="35"/>
      <c r="AB145" s="35"/>
      <c r="AC145" s="35"/>
      <c r="AD145" s="35"/>
      <c r="AE145" s="35"/>
      <c r="AR145" s="202" t="s">
        <v>889</v>
      </c>
      <c r="AT145" s="202" t="s">
        <v>152</v>
      </c>
      <c r="AU145" s="202" t="s">
        <v>83</v>
      </c>
      <c r="AY145" s="18" t="s">
        <v>149</v>
      </c>
      <c r="BE145" s="203">
        <f>IF(O145="základní",K145,0)</f>
        <v>0</v>
      </c>
      <c r="BF145" s="203">
        <f>IF(O145="snížená",K145,0)</f>
        <v>0</v>
      </c>
      <c r="BG145" s="203">
        <f>IF(O145="zákl. přenesená",K145,0)</f>
        <v>0</v>
      </c>
      <c r="BH145" s="203">
        <f>IF(O145="sníž. přenesená",K145,0)</f>
        <v>0</v>
      </c>
      <c r="BI145" s="203">
        <f>IF(O145="nulová",K145,0)</f>
        <v>0</v>
      </c>
      <c r="BJ145" s="18" t="s">
        <v>83</v>
      </c>
      <c r="BK145" s="203">
        <f>ROUND(P145*H145,2)</f>
        <v>0</v>
      </c>
      <c r="BL145" s="18" t="s">
        <v>889</v>
      </c>
      <c r="BM145" s="202" t="s">
        <v>902</v>
      </c>
    </row>
    <row r="146" spans="1:47" s="2" customFormat="1" ht="11.25">
      <c r="A146" s="35"/>
      <c r="B146" s="36"/>
      <c r="C146" s="37"/>
      <c r="D146" s="204" t="s">
        <v>159</v>
      </c>
      <c r="E146" s="37"/>
      <c r="F146" s="205" t="s">
        <v>901</v>
      </c>
      <c r="G146" s="37"/>
      <c r="H146" s="37"/>
      <c r="I146" s="206"/>
      <c r="J146" s="206"/>
      <c r="K146" s="37"/>
      <c r="L146" s="37"/>
      <c r="M146" s="40"/>
      <c r="N146" s="207"/>
      <c r="O146" s="208"/>
      <c r="P146" s="72"/>
      <c r="Q146" s="72"/>
      <c r="R146" s="72"/>
      <c r="S146" s="72"/>
      <c r="T146" s="72"/>
      <c r="U146" s="72"/>
      <c r="V146" s="72"/>
      <c r="W146" s="72"/>
      <c r="X146" s="73"/>
      <c r="Y146" s="35"/>
      <c r="Z146" s="35"/>
      <c r="AA146" s="35"/>
      <c r="AB146" s="35"/>
      <c r="AC146" s="35"/>
      <c r="AD146" s="35"/>
      <c r="AE146" s="35"/>
      <c r="AT146" s="18" t="s">
        <v>159</v>
      </c>
      <c r="AU146" s="18" t="s">
        <v>83</v>
      </c>
    </row>
    <row r="147" spans="1:65" s="2" customFormat="1" ht="16.5" customHeight="1">
      <c r="A147" s="35"/>
      <c r="B147" s="36"/>
      <c r="C147" s="190" t="s">
        <v>290</v>
      </c>
      <c r="D147" s="190" t="s">
        <v>152</v>
      </c>
      <c r="E147" s="191" t="s">
        <v>903</v>
      </c>
      <c r="F147" s="192" t="s">
        <v>472</v>
      </c>
      <c r="G147" s="193" t="s">
        <v>630</v>
      </c>
      <c r="H147" s="251"/>
      <c r="I147" s="195"/>
      <c r="J147" s="195"/>
      <c r="K147" s="196">
        <f>ROUND(P147*H147,2)</f>
        <v>0</v>
      </c>
      <c r="L147" s="192" t="s">
        <v>1</v>
      </c>
      <c r="M147" s="40"/>
      <c r="N147" s="197" t="s">
        <v>1</v>
      </c>
      <c r="O147" s="198" t="s">
        <v>38</v>
      </c>
      <c r="P147" s="199">
        <f>I147+J147</f>
        <v>0</v>
      </c>
      <c r="Q147" s="199">
        <f>ROUND(I147*H147,2)</f>
        <v>0</v>
      </c>
      <c r="R147" s="199">
        <f>ROUND(J147*H147,2)</f>
        <v>0</v>
      </c>
      <c r="S147" s="72"/>
      <c r="T147" s="200">
        <f>S147*H147</f>
        <v>0</v>
      </c>
      <c r="U147" s="200">
        <v>0</v>
      </c>
      <c r="V147" s="200">
        <f>U147*H147</f>
        <v>0</v>
      </c>
      <c r="W147" s="200">
        <v>0</v>
      </c>
      <c r="X147" s="201">
        <f>W147*H147</f>
        <v>0</v>
      </c>
      <c r="Y147" s="35"/>
      <c r="Z147" s="35"/>
      <c r="AA147" s="35"/>
      <c r="AB147" s="35"/>
      <c r="AC147" s="35"/>
      <c r="AD147" s="35"/>
      <c r="AE147" s="35"/>
      <c r="AR147" s="202" t="s">
        <v>889</v>
      </c>
      <c r="AT147" s="202" t="s">
        <v>152</v>
      </c>
      <c r="AU147" s="202" t="s">
        <v>83</v>
      </c>
      <c r="AY147" s="18" t="s">
        <v>149</v>
      </c>
      <c r="BE147" s="203">
        <f>IF(O147="základní",K147,0)</f>
        <v>0</v>
      </c>
      <c r="BF147" s="203">
        <f>IF(O147="snížená",K147,0)</f>
        <v>0</v>
      </c>
      <c r="BG147" s="203">
        <f>IF(O147="zákl. přenesená",K147,0)</f>
        <v>0</v>
      </c>
      <c r="BH147" s="203">
        <f>IF(O147="sníž. přenesená",K147,0)</f>
        <v>0</v>
      </c>
      <c r="BI147" s="203">
        <f>IF(O147="nulová",K147,0)</f>
        <v>0</v>
      </c>
      <c r="BJ147" s="18" t="s">
        <v>83</v>
      </c>
      <c r="BK147" s="203">
        <f>ROUND(P147*H147,2)</f>
        <v>0</v>
      </c>
      <c r="BL147" s="18" t="s">
        <v>889</v>
      </c>
      <c r="BM147" s="202" t="s">
        <v>904</v>
      </c>
    </row>
    <row r="148" spans="1:47" s="2" customFormat="1" ht="11.25">
      <c r="A148" s="35"/>
      <c r="B148" s="36"/>
      <c r="C148" s="37"/>
      <c r="D148" s="204" t="s">
        <v>159</v>
      </c>
      <c r="E148" s="37"/>
      <c r="F148" s="205" t="s">
        <v>472</v>
      </c>
      <c r="G148" s="37"/>
      <c r="H148" s="37"/>
      <c r="I148" s="206"/>
      <c r="J148" s="206"/>
      <c r="K148" s="37"/>
      <c r="L148" s="37"/>
      <c r="M148" s="40"/>
      <c r="N148" s="207"/>
      <c r="O148" s="208"/>
      <c r="P148" s="72"/>
      <c r="Q148" s="72"/>
      <c r="R148" s="72"/>
      <c r="S148" s="72"/>
      <c r="T148" s="72"/>
      <c r="U148" s="72"/>
      <c r="V148" s="72"/>
      <c r="W148" s="72"/>
      <c r="X148" s="73"/>
      <c r="Y148" s="35"/>
      <c r="Z148" s="35"/>
      <c r="AA148" s="35"/>
      <c r="AB148" s="35"/>
      <c r="AC148" s="35"/>
      <c r="AD148" s="35"/>
      <c r="AE148" s="35"/>
      <c r="AT148" s="18" t="s">
        <v>159</v>
      </c>
      <c r="AU148" s="18" t="s">
        <v>83</v>
      </c>
    </row>
    <row r="149" spans="1:65" s="2" customFormat="1" ht="44.25" customHeight="1">
      <c r="A149" s="35"/>
      <c r="B149" s="36"/>
      <c r="C149" s="190" t="s">
        <v>649</v>
      </c>
      <c r="D149" s="190" t="s">
        <v>152</v>
      </c>
      <c r="E149" s="191" t="s">
        <v>905</v>
      </c>
      <c r="F149" s="192" t="s">
        <v>906</v>
      </c>
      <c r="G149" s="193" t="s">
        <v>907</v>
      </c>
      <c r="H149" s="194">
        <v>1</v>
      </c>
      <c r="I149" s="195"/>
      <c r="J149" s="195"/>
      <c r="K149" s="196">
        <f>ROUND(P149*H149,2)</f>
        <v>0</v>
      </c>
      <c r="L149" s="192" t="s">
        <v>1</v>
      </c>
      <c r="M149" s="40"/>
      <c r="N149" s="197" t="s">
        <v>1</v>
      </c>
      <c r="O149" s="198" t="s">
        <v>38</v>
      </c>
      <c r="P149" s="199">
        <f>I149+J149</f>
        <v>0</v>
      </c>
      <c r="Q149" s="199">
        <f>ROUND(I149*H149,2)</f>
        <v>0</v>
      </c>
      <c r="R149" s="199">
        <f>ROUND(J149*H149,2)</f>
        <v>0</v>
      </c>
      <c r="S149" s="72"/>
      <c r="T149" s="200">
        <f>S149*H149</f>
        <v>0</v>
      </c>
      <c r="U149" s="200">
        <v>0</v>
      </c>
      <c r="V149" s="200">
        <f>U149*H149</f>
        <v>0</v>
      </c>
      <c r="W149" s="200">
        <v>0</v>
      </c>
      <c r="X149" s="201">
        <f>W149*H149</f>
        <v>0</v>
      </c>
      <c r="Y149" s="35"/>
      <c r="Z149" s="35"/>
      <c r="AA149" s="35"/>
      <c r="AB149" s="35"/>
      <c r="AC149" s="35"/>
      <c r="AD149" s="35"/>
      <c r="AE149" s="35"/>
      <c r="AR149" s="202" t="s">
        <v>889</v>
      </c>
      <c r="AT149" s="202" t="s">
        <v>152</v>
      </c>
      <c r="AU149" s="202" t="s">
        <v>83</v>
      </c>
      <c r="AY149" s="18" t="s">
        <v>149</v>
      </c>
      <c r="BE149" s="203">
        <f>IF(O149="základní",K149,0)</f>
        <v>0</v>
      </c>
      <c r="BF149" s="203">
        <f>IF(O149="snížená",K149,0)</f>
        <v>0</v>
      </c>
      <c r="BG149" s="203">
        <f>IF(O149="zákl. přenesená",K149,0)</f>
        <v>0</v>
      </c>
      <c r="BH149" s="203">
        <f>IF(O149="sníž. přenesená",K149,0)</f>
        <v>0</v>
      </c>
      <c r="BI149" s="203">
        <f>IF(O149="nulová",K149,0)</f>
        <v>0</v>
      </c>
      <c r="BJ149" s="18" t="s">
        <v>83</v>
      </c>
      <c r="BK149" s="203">
        <f>ROUND(P149*H149,2)</f>
        <v>0</v>
      </c>
      <c r="BL149" s="18" t="s">
        <v>889</v>
      </c>
      <c r="BM149" s="202" t="s">
        <v>908</v>
      </c>
    </row>
    <row r="150" spans="1:47" s="2" customFormat="1" ht="29.25">
      <c r="A150" s="35"/>
      <c r="B150" s="36"/>
      <c r="C150" s="37"/>
      <c r="D150" s="204" t="s">
        <v>159</v>
      </c>
      <c r="E150" s="37"/>
      <c r="F150" s="205" t="s">
        <v>906</v>
      </c>
      <c r="G150" s="37"/>
      <c r="H150" s="37"/>
      <c r="I150" s="206"/>
      <c r="J150" s="206"/>
      <c r="K150" s="37"/>
      <c r="L150" s="37"/>
      <c r="M150" s="40"/>
      <c r="N150" s="207"/>
      <c r="O150" s="208"/>
      <c r="P150" s="72"/>
      <c r="Q150" s="72"/>
      <c r="R150" s="72"/>
      <c r="S150" s="72"/>
      <c r="T150" s="72"/>
      <c r="U150" s="72"/>
      <c r="V150" s="72"/>
      <c r="W150" s="72"/>
      <c r="X150" s="73"/>
      <c r="Y150" s="35"/>
      <c r="Z150" s="35"/>
      <c r="AA150" s="35"/>
      <c r="AB150" s="35"/>
      <c r="AC150" s="35"/>
      <c r="AD150" s="35"/>
      <c r="AE150" s="35"/>
      <c r="AT150" s="18" t="s">
        <v>159</v>
      </c>
      <c r="AU150" s="18" t="s">
        <v>83</v>
      </c>
    </row>
    <row r="151" spans="1:65" s="2" customFormat="1" ht="37.9" customHeight="1">
      <c r="A151" s="35"/>
      <c r="B151" s="36"/>
      <c r="C151" s="190" t="s">
        <v>653</v>
      </c>
      <c r="D151" s="190" t="s">
        <v>152</v>
      </c>
      <c r="E151" s="191" t="s">
        <v>909</v>
      </c>
      <c r="F151" s="192" t="s">
        <v>910</v>
      </c>
      <c r="G151" s="193" t="s">
        <v>589</v>
      </c>
      <c r="H151" s="194">
        <v>1</v>
      </c>
      <c r="I151" s="195"/>
      <c r="J151" s="195"/>
      <c r="K151" s="196">
        <f>ROUND(P151*H151,2)</f>
        <v>0</v>
      </c>
      <c r="L151" s="192" t="s">
        <v>1</v>
      </c>
      <c r="M151" s="40"/>
      <c r="N151" s="197" t="s">
        <v>1</v>
      </c>
      <c r="O151" s="198" t="s">
        <v>38</v>
      </c>
      <c r="P151" s="199">
        <f>I151+J151</f>
        <v>0</v>
      </c>
      <c r="Q151" s="199">
        <f>ROUND(I151*H151,2)</f>
        <v>0</v>
      </c>
      <c r="R151" s="199">
        <f>ROUND(J151*H151,2)</f>
        <v>0</v>
      </c>
      <c r="S151" s="72"/>
      <c r="T151" s="200">
        <f>S151*H151</f>
        <v>0</v>
      </c>
      <c r="U151" s="200">
        <v>0</v>
      </c>
      <c r="V151" s="200">
        <f>U151*H151</f>
        <v>0</v>
      </c>
      <c r="W151" s="200">
        <v>0</v>
      </c>
      <c r="X151" s="201">
        <f>W151*H151</f>
        <v>0</v>
      </c>
      <c r="Y151" s="35"/>
      <c r="Z151" s="35"/>
      <c r="AA151" s="35"/>
      <c r="AB151" s="35"/>
      <c r="AC151" s="35"/>
      <c r="AD151" s="35"/>
      <c r="AE151" s="35"/>
      <c r="AR151" s="202" t="s">
        <v>889</v>
      </c>
      <c r="AT151" s="202" t="s">
        <v>152</v>
      </c>
      <c r="AU151" s="202" t="s">
        <v>83</v>
      </c>
      <c r="AY151" s="18" t="s">
        <v>149</v>
      </c>
      <c r="BE151" s="203">
        <f>IF(O151="základní",K151,0)</f>
        <v>0</v>
      </c>
      <c r="BF151" s="203">
        <f>IF(O151="snížená",K151,0)</f>
        <v>0</v>
      </c>
      <c r="BG151" s="203">
        <f>IF(O151="zákl. přenesená",K151,0)</f>
        <v>0</v>
      </c>
      <c r="BH151" s="203">
        <f>IF(O151="sníž. přenesená",K151,0)</f>
        <v>0</v>
      </c>
      <c r="BI151" s="203">
        <f>IF(O151="nulová",K151,0)</f>
        <v>0</v>
      </c>
      <c r="BJ151" s="18" t="s">
        <v>83</v>
      </c>
      <c r="BK151" s="203">
        <f>ROUND(P151*H151,2)</f>
        <v>0</v>
      </c>
      <c r="BL151" s="18" t="s">
        <v>889</v>
      </c>
      <c r="BM151" s="202" t="s">
        <v>911</v>
      </c>
    </row>
    <row r="152" spans="1:47" s="2" customFormat="1" ht="19.5">
      <c r="A152" s="35"/>
      <c r="B152" s="36"/>
      <c r="C152" s="37"/>
      <c r="D152" s="204" t="s">
        <v>159</v>
      </c>
      <c r="E152" s="37"/>
      <c r="F152" s="205" t="s">
        <v>910</v>
      </c>
      <c r="G152" s="37"/>
      <c r="H152" s="37"/>
      <c r="I152" s="206"/>
      <c r="J152" s="206"/>
      <c r="K152" s="37"/>
      <c r="L152" s="37"/>
      <c r="M152" s="40"/>
      <c r="N152" s="266"/>
      <c r="O152" s="267"/>
      <c r="P152" s="268"/>
      <c r="Q152" s="268"/>
      <c r="R152" s="268"/>
      <c r="S152" s="268"/>
      <c r="T152" s="268"/>
      <c r="U152" s="268"/>
      <c r="V152" s="268"/>
      <c r="W152" s="268"/>
      <c r="X152" s="269"/>
      <c r="Y152" s="35"/>
      <c r="Z152" s="35"/>
      <c r="AA152" s="35"/>
      <c r="AB152" s="35"/>
      <c r="AC152" s="35"/>
      <c r="AD152" s="35"/>
      <c r="AE152" s="35"/>
      <c r="AT152" s="18" t="s">
        <v>159</v>
      </c>
      <c r="AU152" s="18" t="s">
        <v>83</v>
      </c>
    </row>
    <row r="153" spans="1:31" s="2" customFormat="1" ht="6.95" customHeight="1">
      <c r="A153" s="35"/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40"/>
      <c r="N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</row>
  </sheetData>
  <sheetProtection algorithmName="SHA-512" hashValue="i0TtmdXfFO7DeJKn8Ig9lOWQiqwIvsDw4hQvwD8d6Ceog2E94KVRe9qn3mQ4DuHZmGzXe1XCMi/AlR5uS/PIFw==" saltValue="IEWTYdlu5JjUth8JDcxyM9rvorrL6H1DBXYQscdN0UZrVDxyml0bw1jQko75csJrGX+EOCkTFJiNhkca8P2NKg==" spinCount="100000" sheet="1" objects="1" scenarios="1" formatColumns="0" formatRows="0" autoFilter="0"/>
  <autoFilter ref="C120:L152"/>
  <mergeCells count="9">
    <mergeCell ref="E87:H87"/>
    <mergeCell ref="E111:H111"/>
    <mergeCell ref="E113:H113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T2" s="18" t="s">
        <v>91</v>
      </c>
    </row>
    <row r="3" spans="2:46" s="1" customFormat="1" ht="6.95" customHeight="1" hidden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21"/>
      <c r="AT3" s="18" t="s">
        <v>85</v>
      </c>
    </row>
    <row r="4" spans="2:46" s="1" customFormat="1" ht="24.95" customHeight="1" hidden="1">
      <c r="B4" s="21"/>
      <c r="D4" s="112" t="s">
        <v>102</v>
      </c>
      <c r="M4" s="21"/>
      <c r="N4" s="113" t="s">
        <v>11</v>
      </c>
      <c r="AT4" s="18" t="s">
        <v>4</v>
      </c>
    </row>
    <row r="5" spans="2:13" s="1" customFormat="1" ht="6.95" customHeight="1" hidden="1">
      <c r="B5" s="21"/>
      <c r="M5" s="21"/>
    </row>
    <row r="6" spans="2:13" s="1" customFormat="1" ht="12" customHeight="1" hidden="1">
      <c r="B6" s="21"/>
      <c r="D6" s="114" t="s">
        <v>17</v>
      </c>
      <c r="M6" s="21"/>
    </row>
    <row r="7" spans="2:13" s="1" customFormat="1" ht="16.5" customHeight="1" hidden="1">
      <c r="B7" s="21"/>
      <c r="E7" s="311" t="str">
        <f>'Rekapitulace stavby'!K6</f>
        <v>ZŠ ŠVERMOVA PAVILON B - SOCIÁLNÍ ZAŘÍZENÍ 20.12.</v>
      </c>
      <c r="F7" s="312"/>
      <c r="G7" s="312"/>
      <c r="H7" s="312"/>
      <c r="M7" s="21"/>
    </row>
    <row r="8" spans="1:31" s="2" customFormat="1" ht="12" customHeight="1" hidden="1">
      <c r="A8" s="35"/>
      <c r="B8" s="40"/>
      <c r="C8" s="35"/>
      <c r="D8" s="114" t="s">
        <v>103</v>
      </c>
      <c r="E8" s="35"/>
      <c r="F8" s="35"/>
      <c r="G8" s="35"/>
      <c r="H8" s="35"/>
      <c r="I8" s="35"/>
      <c r="J8" s="35"/>
      <c r="K8" s="35"/>
      <c r="L8" s="35"/>
      <c r="M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0"/>
      <c r="C9" s="35"/>
      <c r="D9" s="35"/>
      <c r="E9" s="313" t="s">
        <v>912</v>
      </c>
      <c r="F9" s="314"/>
      <c r="G9" s="314"/>
      <c r="H9" s="314"/>
      <c r="I9" s="35"/>
      <c r="J9" s="35"/>
      <c r="K9" s="35"/>
      <c r="L9" s="35"/>
      <c r="M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 hidden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14" t="s">
        <v>19</v>
      </c>
      <c r="E11" s="35"/>
      <c r="F11" s="115" t="s">
        <v>1</v>
      </c>
      <c r="G11" s="35"/>
      <c r="H11" s="35"/>
      <c r="I11" s="114" t="s">
        <v>20</v>
      </c>
      <c r="J11" s="115" t="s">
        <v>1</v>
      </c>
      <c r="K11" s="35"/>
      <c r="L11" s="35"/>
      <c r="M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14" t="s">
        <v>21</v>
      </c>
      <c r="E12" s="35"/>
      <c r="F12" s="115" t="s">
        <v>22</v>
      </c>
      <c r="G12" s="35"/>
      <c r="H12" s="35"/>
      <c r="I12" s="114" t="s">
        <v>23</v>
      </c>
      <c r="J12" s="116" t="str">
        <f>'Rekapitulace stavby'!AN8</f>
        <v>22.12.2021</v>
      </c>
      <c r="K12" s="35"/>
      <c r="L12" s="35"/>
      <c r="M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 hidden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14" t="s">
        <v>25</v>
      </c>
      <c r="E14" s="35"/>
      <c r="F14" s="35"/>
      <c r="G14" s="35"/>
      <c r="H14" s="35"/>
      <c r="I14" s="114" t="s">
        <v>26</v>
      </c>
      <c r="J14" s="115" t="s">
        <v>1</v>
      </c>
      <c r="K14" s="35"/>
      <c r="L14" s="35"/>
      <c r="M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15" t="s">
        <v>22</v>
      </c>
      <c r="F15" s="35"/>
      <c r="G15" s="35"/>
      <c r="H15" s="35"/>
      <c r="I15" s="114" t="s">
        <v>27</v>
      </c>
      <c r="J15" s="115" t="s">
        <v>1</v>
      </c>
      <c r="K15" s="35"/>
      <c r="L15" s="35"/>
      <c r="M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14" t="s">
        <v>28</v>
      </c>
      <c r="E17" s="35"/>
      <c r="F17" s="35"/>
      <c r="G17" s="35"/>
      <c r="H17" s="35"/>
      <c r="I17" s="114" t="s">
        <v>26</v>
      </c>
      <c r="J17" s="31" t="str">
        <f>'Rekapitulace stavby'!AN13</f>
        <v>Vyplň údaj</v>
      </c>
      <c r="K17" s="35"/>
      <c r="L17" s="35"/>
      <c r="M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4" t="s">
        <v>27</v>
      </c>
      <c r="J18" s="31" t="str">
        <f>'Rekapitulace stavby'!AN14</f>
        <v>Vyplň údaj</v>
      </c>
      <c r="K18" s="35"/>
      <c r="L18" s="35"/>
      <c r="M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14" t="s">
        <v>30</v>
      </c>
      <c r="E20" s="35"/>
      <c r="F20" s="35"/>
      <c r="G20" s="35"/>
      <c r="H20" s="35"/>
      <c r="I20" s="114" t="s">
        <v>26</v>
      </c>
      <c r="J20" s="115" t="s">
        <v>1</v>
      </c>
      <c r="K20" s="35"/>
      <c r="L20" s="35"/>
      <c r="M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15" t="s">
        <v>22</v>
      </c>
      <c r="F21" s="35"/>
      <c r="G21" s="35"/>
      <c r="H21" s="35"/>
      <c r="I21" s="114" t="s">
        <v>27</v>
      </c>
      <c r="J21" s="115" t="s">
        <v>1</v>
      </c>
      <c r="K21" s="35"/>
      <c r="L21" s="35"/>
      <c r="M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14" t="s">
        <v>31</v>
      </c>
      <c r="E23" s="35"/>
      <c r="F23" s="35"/>
      <c r="G23" s="35"/>
      <c r="H23" s="35"/>
      <c r="I23" s="114" t="s">
        <v>26</v>
      </c>
      <c r="J23" s="115" t="s">
        <v>1</v>
      </c>
      <c r="K23" s="35"/>
      <c r="L23" s="35"/>
      <c r="M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15" t="s">
        <v>22</v>
      </c>
      <c r="F24" s="35"/>
      <c r="G24" s="35"/>
      <c r="H24" s="35"/>
      <c r="I24" s="114" t="s">
        <v>27</v>
      </c>
      <c r="J24" s="115" t="s">
        <v>1</v>
      </c>
      <c r="K24" s="35"/>
      <c r="L24" s="35"/>
      <c r="M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14" t="s">
        <v>32</v>
      </c>
      <c r="E26" s="35"/>
      <c r="F26" s="35"/>
      <c r="G26" s="35"/>
      <c r="H26" s="35"/>
      <c r="I26" s="35"/>
      <c r="J26" s="35"/>
      <c r="K26" s="35"/>
      <c r="L26" s="35"/>
      <c r="M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7"/>
      <c r="B27" s="118"/>
      <c r="C27" s="117"/>
      <c r="D27" s="117"/>
      <c r="E27" s="317" t="s">
        <v>1</v>
      </c>
      <c r="F27" s="317"/>
      <c r="G27" s="317"/>
      <c r="H27" s="317"/>
      <c r="I27" s="117"/>
      <c r="J27" s="117"/>
      <c r="K27" s="117"/>
      <c r="L27" s="117"/>
      <c r="M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 hidden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120"/>
      <c r="M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.75" hidden="1">
      <c r="A30" s="35"/>
      <c r="B30" s="40"/>
      <c r="C30" s="35"/>
      <c r="D30" s="35"/>
      <c r="E30" s="114" t="s">
        <v>105</v>
      </c>
      <c r="F30" s="35"/>
      <c r="G30" s="35"/>
      <c r="H30" s="35"/>
      <c r="I30" s="35"/>
      <c r="J30" s="35"/>
      <c r="K30" s="121">
        <f>I96</f>
        <v>0</v>
      </c>
      <c r="L30" s="35"/>
      <c r="M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2.75" hidden="1">
      <c r="A31" s="35"/>
      <c r="B31" s="40"/>
      <c r="C31" s="35"/>
      <c r="D31" s="35"/>
      <c r="E31" s="114" t="s">
        <v>106</v>
      </c>
      <c r="F31" s="35"/>
      <c r="G31" s="35"/>
      <c r="H31" s="35"/>
      <c r="I31" s="35"/>
      <c r="J31" s="35"/>
      <c r="K31" s="121">
        <f>J96</f>
        <v>0</v>
      </c>
      <c r="L31" s="35"/>
      <c r="M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 hidden="1">
      <c r="A32" s="35"/>
      <c r="B32" s="40"/>
      <c r="C32" s="35"/>
      <c r="D32" s="122" t="s">
        <v>33</v>
      </c>
      <c r="E32" s="35"/>
      <c r="F32" s="35"/>
      <c r="G32" s="35"/>
      <c r="H32" s="35"/>
      <c r="I32" s="35"/>
      <c r="J32" s="35"/>
      <c r="K32" s="123">
        <f>ROUND(K121,2)</f>
        <v>0</v>
      </c>
      <c r="L32" s="35"/>
      <c r="M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 hidden="1">
      <c r="A33" s="35"/>
      <c r="B33" s="40"/>
      <c r="C33" s="35"/>
      <c r="D33" s="120"/>
      <c r="E33" s="120"/>
      <c r="F33" s="120"/>
      <c r="G33" s="120"/>
      <c r="H33" s="120"/>
      <c r="I33" s="120"/>
      <c r="J33" s="120"/>
      <c r="K33" s="120"/>
      <c r="L33" s="120"/>
      <c r="M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35"/>
      <c r="F34" s="124" t="s">
        <v>35</v>
      </c>
      <c r="G34" s="35"/>
      <c r="H34" s="35"/>
      <c r="I34" s="124" t="s">
        <v>34</v>
      </c>
      <c r="J34" s="35"/>
      <c r="K34" s="124" t="s">
        <v>36</v>
      </c>
      <c r="L34" s="35"/>
      <c r="M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125" t="s">
        <v>37</v>
      </c>
      <c r="E35" s="114" t="s">
        <v>38</v>
      </c>
      <c r="F35" s="121">
        <f>ROUND((SUM(BE121:BE244)),2)</f>
        <v>0</v>
      </c>
      <c r="G35" s="35"/>
      <c r="H35" s="35"/>
      <c r="I35" s="126">
        <v>0.21</v>
      </c>
      <c r="J35" s="35"/>
      <c r="K35" s="121">
        <f>ROUND(((SUM(BE121:BE244))*I35),2)</f>
        <v>0</v>
      </c>
      <c r="L35" s="35"/>
      <c r="M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4" t="s">
        <v>39</v>
      </c>
      <c r="F36" s="121">
        <f>ROUND((SUM(BF121:BF244)),2)</f>
        <v>0</v>
      </c>
      <c r="G36" s="35"/>
      <c r="H36" s="35"/>
      <c r="I36" s="126">
        <v>0.15</v>
      </c>
      <c r="J36" s="35"/>
      <c r="K36" s="121">
        <f>ROUND(((SUM(BF121:BF244))*I36),2)</f>
        <v>0</v>
      </c>
      <c r="L36" s="35"/>
      <c r="M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4" t="s">
        <v>40</v>
      </c>
      <c r="F37" s="121">
        <f>ROUND((SUM(BG121:BG244)),2)</f>
        <v>0</v>
      </c>
      <c r="G37" s="35"/>
      <c r="H37" s="35"/>
      <c r="I37" s="126">
        <v>0.21</v>
      </c>
      <c r="J37" s="35"/>
      <c r="K37" s="121">
        <f>0</f>
        <v>0</v>
      </c>
      <c r="L37" s="35"/>
      <c r="M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4" t="s">
        <v>41</v>
      </c>
      <c r="F38" s="121">
        <f>ROUND((SUM(BH121:BH244)),2)</f>
        <v>0</v>
      </c>
      <c r="G38" s="35"/>
      <c r="H38" s="35"/>
      <c r="I38" s="126">
        <v>0.15</v>
      </c>
      <c r="J38" s="35"/>
      <c r="K38" s="121">
        <f>0</f>
        <v>0</v>
      </c>
      <c r="L38" s="35"/>
      <c r="M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4" t="s">
        <v>42</v>
      </c>
      <c r="F39" s="121">
        <f>ROUND((SUM(BI121:BI244)),2)</f>
        <v>0</v>
      </c>
      <c r="G39" s="35"/>
      <c r="H39" s="35"/>
      <c r="I39" s="126">
        <v>0</v>
      </c>
      <c r="J39" s="35"/>
      <c r="K39" s="121">
        <f>0</f>
        <v>0</v>
      </c>
      <c r="L39" s="35"/>
      <c r="M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 hidden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 hidden="1">
      <c r="A41" s="35"/>
      <c r="B41" s="40"/>
      <c r="C41" s="127"/>
      <c r="D41" s="128" t="s">
        <v>43</v>
      </c>
      <c r="E41" s="129"/>
      <c r="F41" s="129"/>
      <c r="G41" s="130" t="s">
        <v>44</v>
      </c>
      <c r="H41" s="131" t="s">
        <v>45</v>
      </c>
      <c r="I41" s="129"/>
      <c r="J41" s="129"/>
      <c r="K41" s="132">
        <f>SUM(K32:K39)</f>
        <v>0</v>
      </c>
      <c r="L41" s="133"/>
      <c r="M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 hidden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3" s="1" customFormat="1" ht="14.45" customHeight="1" hidden="1">
      <c r="B43" s="21"/>
      <c r="M43" s="21"/>
    </row>
    <row r="44" spans="2:13" s="1" customFormat="1" ht="14.45" customHeight="1" hidden="1">
      <c r="B44" s="21"/>
      <c r="M44" s="21"/>
    </row>
    <row r="45" spans="2:13" s="1" customFormat="1" ht="14.45" customHeight="1" hidden="1">
      <c r="B45" s="21"/>
      <c r="M45" s="21"/>
    </row>
    <row r="46" spans="2:13" s="1" customFormat="1" ht="14.45" customHeight="1" hidden="1">
      <c r="B46" s="21"/>
      <c r="M46" s="21"/>
    </row>
    <row r="47" spans="2:13" s="1" customFormat="1" ht="14.45" customHeight="1" hidden="1">
      <c r="B47" s="21"/>
      <c r="M47" s="21"/>
    </row>
    <row r="48" spans="2:13" s="1" customFormat="1" ht="14.45" customHeight="1" hidden="1">
      <c r="B48" s="21"/>
      <c r="M48" s="21"/>
    </row>
    <row r="49" spans="2:13" s="1" customFormat="1" ht="14.45" customHeight="1" hidden="1">
      <c r="B49" s="21"/>
      <c r="M49" s="21"/>
    </row>
    <row r="50" spans="2:13" s="2" customFormat="1" ht="14.45" customHeight="1" hidden="1">
      <c r="B50" s="52"/>
      <c r="D50" s="134" t="s">
        <v>46</v>
      </c>
      <c r="E50" s="135"/>
      <c r="F50" s="135"/>
      <c r="G50" s="134" t="s">
        <v>47</v>
      </c>
      <c r="H50" s="135"/>
      <c r="I50" s="135"/>
      <c r="J50" s="135"/>
      <c r="K50" s="135"/>
      <c r="L50" s="135"/>
      <c r="M50" s="52"/>
    </row>
    <row r="51" spans="2:13" ht="11.25" hidden="1">
      <c r="B51" s="21"/>
      <c r="M51" s="21"/>
    </row>
    <row r="52" spans="2:13" ht="11.25" hidden="1">
      <c r="B52" s="21"/>
      <c r="M52" s="21"/>
    </row>
    <row r="53" spans="2:13" ht="11.25" hidden="1">
      <c r="B53" s="21"/>
      <c r="M53" s="21"/>
    </row>
    <row r="54" spans="2:13" ht="11.25" hidden="1">
      <c r="B54" s="21"/>
      <c r="M54" s="21"/>
    </row>
    <row r="55" spans="2:13" ht="11.25" hidden="1">
      <c r="B55" s="21"/>
      <c r="M55" s="21"/>
    </row>
    <row r="56" spans="2:13" ht="11.25" hidden="1">
      <c r="B56" s="21"/>
      <c r="M56" s="21"/>
    </row>
    <row r="57" spans="2:13" ht="11.25" hidden="1">
      <c r="B57" s="21"/>
      <c r="M57" s="21"/>
    </row>
    <row r="58" spans="2:13" ht="11.25" hidden="1">
      <c r="B58" s="21"/>
      <c r="M58" s="21"/>
    </row>
    <row r="59" spans="2:13" ht="11.25" hidden="1">
      <c r="B59" s="21"/>
      <c r="M59" s="21"/>
    </row>
    <row r="60" spans="2:13" ht="11.25" hidden="1">
      <c r="B60" s="21"/>
      <c r="M60" s="21"/>
    </row>
    <row r="61" spans="1:31" s="2" customFormat="1" ht="12.75" hidden="1">
      <c r="A61" s="35"/>
      <c r="B61" s="40"/>
      <c r="C61" s="35"/>
      <c r="D61" s="136" t="s">
        <v>48</v>
      </c>
      <c r="E61" s="137"/>
      <c r="F61" s="138" t="s">
        <v>49</v>
      </c>
      <c r="G61" s="136" t="s">
        <v>48</v>
      </c>
      <c r="H61" s="137"/>
      <c r="I61" s="137"/>
      <c r="J61" s="139" t="s">
        <v>49</v>
      </c>
      <c r="K61" s="137"/>
      <c r="L61" s="137"/>
      <c r="M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3" ht="11.25" hidden="1">
      <c r="B62" s="21"/>
      <c r="M62" s="21"/>
    </row>
    <row r="63" spans="2:13" ht="11.25" hidden="1">
      <c r="B63" s="21"/>
      <c r="M63" s="21"/>
    </row>
    <row r="64" spans="2:13" ht="11.25" hidden="1">
      <c r="B64" s="21"/>
      <c r="M64" s="21"/>
    </row>
    <row r="65" spans="1:31" s="2" customFormat="1" ht="12.75" hidden="1">
      <c r="A65" s="35"/>
      <c r="B65" s="40"/>
      <c r="C65" s="35"/>
      <c r="D65" s="134" t="s">
        <v>50</v>
      </c>
      <c r="E65" s="140"/>
      <c r="F65" s="140"/>
      <c r="G65" s="134" t="s">
        <v>51</v>
      </c>
      <c r="H65" s="140"/>
      <c r="I65" s="140"/>
      <c r="J65" s="140"/>
      <c r="K65" s="140"/>
      <c r="L65" s="140"/>
      <c r="M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3" ht="11.25" hidden="1">
      <c r="B66" s="21"/>
      <c r="M66" s="21"/>
    </row>
    <row r="67" spans="2:13" ht="11.25" hidden="1">
      <c r="B67" s="21"/>
      <c r="M67" s="21"/>
    </row>
    <row r="68" spans="2:13" ht="11.25" hidden="1">
      <c r="B68" s="21"/>
      <c r="M68" s="21"/>
    </row>
    <row r="69" spans="2:13" ht="11.25" hidden="1">
      <c r="B69" s="21"/>
      <c r="M69" s="21"/>
    </row>
    <row r="70" spans="2:13" ht="11.25" hidden="1">
      <c r="B70" s="21"/>
      <c r="M70" s="21"/>
    </row>
    <row r="71" spans="2:13" ht="11.25" hidden="1">
      <c r="B71" s="21"/>
      <c r="M71" s="21"/>
    </row>
    <row r="72" spans="2:13" ht="11.25" hidden="1">
      <c r="B72" s="21"/>
      <c r="M72" s="21"/>
    </row>
    <row r="73" spans="2:13" ht="11.25" hidden="1">
      <c r="B73" s="21"/>
      <c r="M73" s="21"/>
    </row>
    <row r="74" spans="2:13" ht="11.25" hidden="1">
      <c r="B74" s="21"/>
      <c r="M74" s="21"/>
    </row>
    <row r="75" spans="2:13" ht="11.25" hidden="1">
      <c r="B75" s="21"/>
      <c r="M75" s="21"/>
    </row>
    <row r="76" spans="1:31" s="2" customFormat="1" ht="12.75" hidden="1">
      <c r="A76" s="35"/>
      <c r="B76" s="40"/>
      <c r="C76" s="35"/>
      <c r="D76" s="136" t="s">
        <v>48</v>
      </c>
      <c r="E76" s="137"/>
      <c r="F76" s="138" t="s">
        <v>49</v>
      </c>
      <c r="G76" s="136" t="s">
        <v>48</v>
      </c>
      <c r="H76" s="137"/>
      <c r="I76" s="137"/>
      <c r="J76" s="139" t="s">
        <v>49</v>
      </c>
      <c r="K76" s="137"/>
      <c r="L76" s="137"/>
      <c r="M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 hidden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1.25" hidden="1"/>
    <row r="79" ht="11.25" hidden="1"/>
    <row r="80" ht="11.25" hidden="1"/>
    <row r="81" spans="1:31" s="2" customFormat="1" ht="6.95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107</v>
      </c>
      <c r="D82" s="37"/>
      <c r="E82" s="37"/>
      <c r="F82" s="37"/>
      <c r="G82" s="37"/>
      <c r="H82" s="37"/>
      <c r="I82" s="37"/>
      <c r="J82" s="37"/>
      <c r="K82" s="37"/>
      <c r="L82" s="37"/>
      <c r="M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17</v>
      </c>
      <c r="D84" s="37"/>
      <c r="E84" s="37"/>
      <c r="F84" s="37"/>
      <c r="G84" s="37"/>
      <c r="H84" s="37"/>
      <c r="I84" s="37"/>
      <c r="J84" s="37"/>
      <c r="K84" s="37"/>
      <c r="L84" s="37"/>
      <c r="M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8" t="str">
        <f>E7</f>
        <v>ZŠ ŠVERMOVA PAVILON B - SOCIÁLNÍ ZAŘÍZENÍ 20.12.</v>
      </c>
      <c r="F85" s="319"/>
      <c r="G85" s="319"/>
      <c r="H85" s="319"/>
      <c r="I85" s="37"/>
      <c r="J85" s="37"/>
      <c r="K85" s="37"/>
      <c r="L85" s="37"/>
      <c r="M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103</v>
      </c>
      <c r="D86" s="37"/>
      <c r="E86" s="37"/>
      <c r="F86" s="37"/>
      <c r="G86" s="37"/>
      <c r="H86" s="37"/>
      <c r="I86" s="37"/>
      <c r="J86" s="37"/>
      <c r="K86" s="37"/>
      <c r="L86" s="37"/>
      <c r="M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0" t="str">
        <f>E9</f>
        <v>D.1.4.E - Zařízení techni...</v>
      </c>
      <c r="F87" s="320"/>
      <c r="G87" s="320"/>
      <c r="H87" s="320"/>
      <c r="I87" s="37"/>
      <c r="J87" s="37"/>
      <c r="K87" s="37"/>
      <c r="L87" s="37"/>
      <c r="M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21</v>
      </c>
      <c r="D89" s="37"/>
      <c r="E89" s="37"/>
      <c r="F89" s="28" t="str">
        <f>F12</f>
        <v xml:space="preserve"> </v>
      </c>
      <c r="G89" s="37"/>
      <c r="H89" s="37"/>
      <c r="I89" s="30" t="s">
        <v>23</v>
      </c>
      <c r="J89" s="67" t="str">
        <f>IF(J12="","",J12)</f>
        <v>22.12.2021</v>
      </c>
      <c r="K89" s="37"/>
      <c r="L89" s="37"/>
      <c r="M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25</v>
      </c>
      <c r="D91" s="37"/>
      <c r="E91" s="37"/>
      <c r="F91" s="28" t="str">
        <f>E15</f>
        <v xml:space="preserve"> </v>
      </c>
      <c r="G91" s="37"/>
      <c r="H91" s="37"/>
      <c r="I91" s="30" t="s">
        <v>30</v>
      </c>
      <c r="J91" s="33" t="str">
        <f>E21</f>
        <v xml:space="preserve"> </v>
      </c>
      <c r="K91" s="37"/>
      <c r="L91" s="37"/>
      <c r="M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37"/>
      <c r="M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5" t="s">
        <v>108</v>
      </c>
      <c r="D94" s="146"/>
      <c r="E94" s="146"/>
      <c r="F94" s="146"/>
      <c r="G94" s="146"/>
      <c r="H94" s="146"/>
      <c r="I94" s="147" t="s">
        <v>109</v>
      </c>
      <c r="J94" s="147" t="s">
        <v>110</v>
      </c>
      <c r="K94" s="147" t="s">
        <v>111</v>
      </c>
      <c r="L94" s="146"/>
      <c r="M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8" t="s">
        <v>112</v>
      </c>
      <c r="D96" s="37"/>
      <c r="E96" s="37"/>
      <c r="F96" s="37"/>
      <c r="G96" s="37"/>
      <c r="H96" s="37"/>
      <c r="I96" s="85">
        <f aca="true" t="shared" si="0" ref="I96:J98">Q121</f>
        <v>0</v>
      </c>
      <c r="J96" s="85">
        <f t="shared" si="0"/>
        <v>0</v>
      </c>
      <c r="K96" s="85">
        <f>K121</f>
        <v>0</v>
      </c>
      <c r="L96" s="37"/>
      <c r="M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113</v>
      </c>
    </row>
    <row r="97" spans="2:13" s="9" customFormat="1" ht="24.95" customHeight="1">
      <c r="B97" s="149"/>
      <c r="C97" s="150"/>
      <c r="D97" s="151" t="s">
        <v>120</v>
      </c>
      <c r="E97" s="152"/>
      <c r="F97" s="152"/>
      <c r="G97" s="152"/>
      <c r="H97" s="152"/>
      <c r="I97" s="153">
        <f t="shared" si="0"/>
        <v>0</v>
      </c>
      <c r="J97" s="153">
        <f t="shared" si="0"/>
        <v>0</v>
      </c>
      <c r="K97" s="153">
        <f>K122</f>
        <v>0</v>
      </c>
      <c r="L97" s="150"/>
      <c r="M97" s="154"/>
    </row>
    <row r="98" spans="2:13" s="10" customFormat="1" ht="19.9" customHeight="1">
      <c r="B98" s="155"/>
      <c r="C98" s="156"/>
      <c r="D98" s="157" t="s">
        <v>913</v>
      </c>
      <c r="E98" s="158"/>
      <c r="F98" s="158"/>
      <c r="G98" s="158"/>
      <c r="H98" s="158"/>
      <c r="I98" s="159">
        <f t="shared" si="0"/>
        <v>0</v>
      </c>
      <c r="J98" s="159">
        <f t="shared" si="0"/>
        <v>0</v>
      </c>
      <c r="K98" s="159">
        <f>K123</f>
        <v>0</v>
      </c>
      <c r="L98" s="156"/>
      <c r="M98" s="160"/>
    </row>
    <row r="99" spans="2:13" s="10" customFormat="1" ht="19.9" customHeight="1">
      <c r="B99" s="155"/>
      <c r="C99" s="156"/>
      <c r="D99" s="157" t="s">
        <v>914</v>
      </c>
      <c r="E99" s="158"/>
      <c r="F99" s="158"/>
      <c r="G99" s="158"/>
      <c r="H99" s="158"/>
      <c r="I99" s="159">
        <f>Q142</f>
        <v>0</v>
      </c>
      <c r="J99" s="159">
        <f>R142</f>
        <v>0</v>
      </c>
      <c r="K99" s="159">
        <f>K142</f>
        <v>0</v>
      </c>
      <c r="L99" s="156"/>
      <c r="M99" s="160"/>
    </row>
    <row r="100" spans="2:13" s="10" customFormat="1" ht="19.9" customHeight="1">
      <c r="B100" s="155"/>
      <c r="C100" s="156"/>
      <c r="D100" s="157" t="s">
        <v>122</v>
      </c>
      <c r="E100" s="158"/>
      <c r="F100" s="158"/>
      <c r="G100" s="158"/>
      <c r="H100" s="158"/>
      <c r="I100" s="159">
        <f>Q199</f>
        <v>0</v>
      </c>
      <c r="J100" s="159">
        <f>R199</f>
        <v>0</v>
      </c>
      <c r="K100" s="159">
        <f>K199</f>
        <v>0</v>
      </c>
      <c r="L100" s="156"/>
      <c r="M100" s="160"/>
    </row>
    <row r="101" spans="2:13" s="10" customFormat="1" ht="19.9" customHeight="1">
      <c r="B101" s="155"/>
      <c r="C101" s="156"/>
      <c r="D101" s="157" t="s">
        <v>915</v>
      </c>
      <c r="E101" s="158"/>
      <c r="F101" s="158"/>
      <c r="G101" s="158"/>
      <c r="H101" s="158"/>
      <c r="I101" s="159">
        <f>Q230</f>
        <v>0</v>
      </c>
      <c r="J101" s="159">
        <f>R230</f>
        <v>0</v>
      </c>
      <c r="K101" s="159">
        <f>K230</f>
        <v>0</v>
      </c>
      <c r="L101" s="156"/>
      <c r="M101" s="160"/>
    </row>
    <row r="102" spans="1:31" s="2" customFormat="1" ht="21.75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5" customHeight="1">
      <c r="A107" s="35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4" t="s">
        <v>130</v>
      </c>
      <c r="D108" s="37"/>
      <c r="E108" s="37"/>
      <c r="F108" s="37"/>
      <c r="G108" s="37"/>
      <c r="H108" s="37"/>
      <c r="I108" s="37"/>
      <c r="J108" s="37"/>
      <c r="K108" s="37"/>
      <c r="L108" s="37"/>
      <c r="M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17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318" t="str">
        <f>E7</f>
        <v>ZŠ ŠVERMOVA PAVILON B - SOCIÁLNÍ ZAŘÍZENÍ 20.12.</v>
      </c>
      <c r="F111" s="319"/>
      <c r="G111" s="319"/>
      <c r="H111" s="319"/>
      <c r="I111" s="37"/>
      <c r="J111" s="37"/>
      <c r="K111" s="37"/>
      <c r="L111" s="37"/>
      <c r="M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103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270" t="str">
        <f>E9</f>
        <v>D.1.4.E - Zařízení techni...</v>
      </c>
      <c r="F113" s="320"/>
      <c r="G113" s="320"/>
      <c r="H113" s="320"/>
      <c r="I113" s="37"/>
      <c r="J113" s="37"/>
      <c r="K113" s="37"/>
      <c r="L113" s="37"/>
      <c r="M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21</v>
      </c>
      <c r="D115" s="37"/>
      <c r="E115" s="37"/>
      <c r="F115" s="28" t="str">
        <f>F12</f>
        <v xml:space="preserve"> </v>
      </c>
      <c r="G115" s="37"/>
      <c r="H115" s="37"/>
      <c r="I115" s="30" t="s">
        <v>23</v>
      </c>
      <c r="J115" s="67" t="str">
        <f>IF(J12="","",J12)</f>
        <v>22.12.2021</v>
      </c>
      <c r="K115" s="37"/>
      <c r="L115" s="37"/>
      <c r="M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2" customHeight="1">
      <c r="A117" s="35"/>
      <c r="B117" s="36"/>
      <c r="C117" s="30" t="s">
        <v>25</v>
      </c>
      <c r="D117" s="37"/>
      <c r="E117" s="37"/>
      <c r="F117" s="28" t="str">
        <f>E15</f>
        <v xml:space="preserve"> </v>
      </c>
      <c r="G117" s="37"/>
      <c r="H117" s="37"/>
      <c r="I117" s="30" t="s">
        <v>30</v>
      </c>
      <c r="J117" s="33" t="str">
        <f>E21</f>
        <v xml:space="preserve"> </v>
      </c>
      <c r="K117" s="37"/>
      <c r="L117" s="37"/>
      <c r="M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2" customHeight="1">
      <c r="A118" s="35"/>
      <c r="B118" s="36"/>
      <c r="C118" s="30" t="s">
        <v>28</v>
      </c>
      <c r="D118" s="37"/>
      <c r="E118" s="37"/>
      <c r="F118" s="28" t="str">
        <f>IF(E18="","",E18)</f>
        <v>Vyplň údaj</v>
      </c>
      <c r="G118" s="37"/>
      <c r="H118" s="37"/>
      <c r="I118" s="30" t="s">
        <v>31</v>
      </c>
      <c r="J118" s="33" t="str">
        <f>E24</f>
        <v xml:space="preserve"> </v>
      </c>
      <c r="K118" s="37"/>
      <c r="L118" s="37"/>
      <c r="M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161"/>
      <c r="B120" s="162"/>
      <c r="C120" s="163" t="s">
        <v>131</v>
      </c>
      <c r="D120" s="164" t="s">
        <v>58</v>
      </c>
      <c r="E120" s="164" t="s">
        <v>54</v>
      </c>
      <c r="F120" s="164" t="s">
        <v>55</v>
      </c>
      <c r="G120" s="164" t="s">
        <v>132</v>
      </c>
      <c r="H120" s="164" t="s">
        <v>133</v>
      </c>
      <c r="I120" s="164" t="s">
        <v>134</v>
      </c>
      <c r="J120" s="164" t="s">
        <v>135</v>
      </c>
      <c r="K120" s="164" t="s">
        <v>111</v>
      </c>
      <c r="L120" s="165" t="s">
        <v>136</v>
      </c>
      <c r="M120" s="166"/>
      <c r="N120" s="76" t="s">
        <v>1</v>
      </c>
      <c r="O120" s="77" t="s">
        <v>37</v>
      </c>
      <c r="P120" s="77" t="s">
        <v>137</v>
      </c>
      <c r="Q120" s="77" t="s">
        <v>138</v>
      </c>
      <c r="R120" s="77" t="s">
        <v>139</v>
      </c>
      <c r="S120" s="77" t="s">
        <v>140</v>
      </c>
      <c r="T120" s="77" t="s">
        <v>141</v>
      </c>
      <c r="U120" s="77" t="s">
        <v>142</v>
      </c>
      <c r="V120" s="77" t="s">
        <v>143</v>
      </c>
      <c r="W120" s="77" t="s">
        <v>144</v>
      </c>
      <c r="X120" s="78" t="s">
        <v>145</v>
      </c>
      <c r="Y120" s="161"/>
      <c r="Z120" s="161"/>
      <c r="AA120" s="161"/>
      <c r="AB120" s="161"/>
      <c r="AC120" s="161"/>
      <c r="AD120" s="161"/>
      <c r="AE120" s="161"/>
    </row>
    <row r="121" spans="1:63" s="2" customFormat="1" ht="22.9" customHeight="1">
      <c r="A121" s="35"/>
      <c r="B121" s="36"/>
      <c r="C121" s="83" t="s">
        <v>146</v>
      </c>
      <c r="D121" s="37"/>
      <c r="E121" s="37"/>
      <c r="F121" s="37"/>
      <c r="G121" s="37"/>
      <c r="H121" s="37"/>
      <c r="I121" s="37"/>
      <c r="J121" s="37"/>
      <c r="K121" s="167">
        <f>BK121</f>
        <v>0</v>
      </c>
      <c r="L121" s="37"/>
      <c r="M121" s="40"/>
      <c r="N121" s="79"/>
      <c r="O121" s="168"/>
      <c r="P121" s="80"/>
      <c r="Q121" s="169">
        <f>Q122</f>
        <v>0</v>
      </c>
      <c r="R121" s="169">
        <f>R122</f>
        <v>0</v>
      </c>
      <c r="S121" s="80"/>
      <c r="T121" s="170">
        <f>T122</f>
        <v>0</v>
      </c>
      <c r="U121" s="80"/>
      <c r="V121" s="170">
        <f>V122</f>
        <v>0</v>
      </c>
      <c r="W121" s="80"/>
      <c r="X121" s="171">
        <f>X122</f>
        <v>0</v>
      </c>
      <c r="Y121" s="35"/>
      <c r="Z121" s="35"/>
      <c r="AA121" s="35"/>
      <c r="AB121" s="35"/>
      <c r="AC121" s="35"/>
      <c r="AD121" s="35"/>
      <c r="AE121" s="35"/>
      <c r="AT121" s="18" t="s">
        <v>74</v>
      </c>
      <c r="AU121" s="18" t="s">
        <v>113</v>
      </c>
      <c r="BK121" s="172">
        <f>BK122</f>
        <v>0</v>
      </c>
    </row>
    <row r="122" spans="2:63" s="12" customFormat="1" ht="25.9" customHeight="1">
      <c r="B122" s="173"/>
      <c r="C122" s="174"/>
      <c r="D122" s="175" t="s">
        <v>74</v>
      </c>
      <c r="E122" s="176" t="s">
        <v>477</v>
      </c>
      <c r="F122" s="176" t="s">
        <v>478</v>
      </c>
      <c r="G122" s="174"/>
      <c r="H122" s="174"/>
      <c r="I122" s="177"/>
      <c r="J122" s="177"/>
      <c r="K122" s="178">
        <f>BK122</f>
        <v>0</v>
      </c>
      <c r="L122" s="174"/>
      <c r="M122" s="179"/>
      <c r="N122" s="180"/>
      <c r="O122" s="181"/>
      <c r="P122" s="181"/>
      <c r="Q122" s="182">
        <f>Q123+Q142+Q199+Q230</f>
        <v>0</v>
      </c>
      <c r="R122" s="182">
        <f>R123+R142+R199+R230</f>
        <v>0</v>
      </c>
      <c r="S122" s="181"/>
      <c r="T122" s="183">
        <f>T123+T142+T199+T230</f>
        <v>0</v>
      </c>
      <c r="U122" s="181"/>
      <c r="V122" s="183">
        <f>V123+V142+V199+V230</f>
        <v>0</v>
      </c>
      <c r="W122" s="181"/>
      <c r="X122" s="184">
        <f>X123+X142+X199+X230</f>
        <v>0</v>
      </c>
      <c r="AR122" s="185" t="s">
        <v>85</v>
      </c>
      <c r="AT122" s="186" t="s">
        <v>74</v>
      </c>
      <c r="AU122" s="186" t="s">
        <v>75</v>
      </c>
      <c r="AY122" s="185" t="s">
        <v>149</v>
      </c>
      <c r="BK122" s="187">
        <f>BK123+BK142+BK199+BK230</f>
        <v>0</v>
      </c>
    </row>
    <row r="123" spans="2:63" s="12" customFormat="1" ht="22.9" customHeight="1">
      <c r="B123" s="173"/>
      <c r="C123" s="174"/>
      <c r="D123" s="175" t="s">
        <v>74</v>
      </c>
      <c r="E123" s="188" t="s">
        <v>916</v>
      </c>
      <c r="F123" s="188" t="s">
        <v>917</v>
      </c>
      <c r="G123" s="174"/>
      <c r="H123" s="174"/>
      <c r="I123" s="177"/>
      <c r="J123" s="177"/>
      <c r="K123" s="189">
        <f>BK123</f>
        <v>0</v>
      </c>
      <c r="L123" s="174"/>
      <c r="M123" s="179"/>
      <c r="N123" s="180"/>
      <c r="O123" s="181"/>
      <c r="P123" s="181"/>
      <c r="Q123" s="182">
        <f>SUM(Q124:Q141)</f>
        <v>0</v>
      </c>
      <c r="R123" s="182">
        <f>SUM(R124:R141)</f>
        <v>0</v>
      </c>
      <c r="S123" s="181"/>
      <c r="T123" s="183">
        <f>SUM(T124:T141)</f>
        <v>0</v>
      </c>
      <c r="U123" s="181"/>
      <c r="V123" s="183">
        <f>SUM(V124:V141)</f>
        <v>0</v>
      </c>
      <c r="W123" s="181"/>
      <c r="X123" s="184">
        <f>SUM(X124:X141)</f>
        <v>0</v>
      </c>
      <c r="AR123" s="185" t="s">
        <v>85</v>
      </c>
      <c r="AT123" s="186" t="s">
        <v>74</v>
      </c>
      <c r="AU123" s="186" t="s">
        <v>83</v>
      </c>
      <c r="AY123" s="185" t="s">
        <v>149</v>
      </c>
      <c r="BK123" s="187">
        <f>SUM(BK124:BK141)</f>
        <v>0</v>
      </c>
    </row>
    <row r="124" spans="1:65" s="2" customFormat="1" ht="24.2" customHeight="1">
      <c r="A124" s="35"/>
      <c r="B124" s="36"/>
      <c r="C124" s="190" t="s">
        <v>918</v>
      </c>
      <c r="D124" s="190" t="s">
        <v>152</v>
      </c>
      <c r="E124" s="191" t="s">
        <v>919</v>
      </c>
      <c r="F124" s="192" t="s">
        <v>920</v>
      </c>
      <c r="G124" s="193" t="s">
        <v>374</v>
      </c>
      <c r="H124" s="194">
        <v>30</v>
      </c>
      <c r="I124" s="195"/>
      <c r="J124" s="195"/>
      <c r="K124" s="196">
        <f>ROUND(P124*H124,2)</f>
        <v>0</v>
      </c>
      <c r="L124" s="192" t="s">
        <v>156</v>
      </c>
      <c r="M124" s="40"/>
      <c r="N124" s="197" t="s">
        <v>1</v>
      </c>
      <c r="O124" s="198" t="s">
        <v>38</v>
      </c>
      <c r="P124" s="199">
        <f>I124+J124</f>
        <v>0</v>
      </c>
      <c r="Q124" s="199">
        <f>ROUND(I124*H124,2)</f>
        <v>0</v>
      </c>
      <c r="R124" s="199">
        <f>ROUND(J124*H124,2)</f>
        <v>0</v>
      </c>
      <c r="S124" s="72"/>
      <c r="T124" s="200">
        <f>S124*H124</f>
        <v>0</v>
      </c>
      <c r="U124" s="200">
        <v>0</v>
      </c>
      <c r="V124" s="200">
        <f>U124*H124</f>
        <v>0</v>
      </c>
      <c r="W124" s="200">
        <v>0</v>
      </c>
      <c r="X124" s="201">
        <f>W124*H124</f>
        <v>0</v>
      </c>
      <c r="Y124" s="35"/>
      <c r="Z124" s="35"/>
      <c r="AA124" s="35"/>
      <c r="AB124" s="35"/>
      <c r="AC124" s="35"/>
      <c r="AD124" s="35"/>
      <c r="AE124" s="35"/>
      <c r="AR124" s="202" t="s">
        <v>329</v>
      </c>
      <c r="AT124" s="202" t="s">
        <v>152</v>
      </c>
      <c r="AU124" s="202" t="s">
        <v>85</v>
      </c>
      <c r="AY124" s="18" t="s">
        <v>149</v>
      </c>
      <c r="BE124" s="203">
        <f>IF(O124="základní",K124,0)</f>
        <v>0</v>
      </c>
      <c r="BF124" s="203">
        <f>IF(O124="snížená",K124,0)</f>
        <v>0</v>
      </c>
      <c r="BG124" s="203">
        <f>IF(O124="zákl. přenesená",K124,0)</f>
        <v>0</v>
      </c>
      <c r="BH124" s="203">
        <f>IF(O124="sníž. přenesená",K124,0)</f>
        <v>0</v>
      </c>
      <c r="BI124" s="203">
        <f>IF(O124="nulová",K124,0)</f>
        <v>0</v>
      </c>
      <c r="BJ124" s="18" t="s">
        <v>83</v>
      </c>
      <c r="BK124" s="203">
        <f>ROUND(P124*H124,2)</f>
        <v>0</v>
      </c>
      <c r="BL124" s="18" t="s">
        <v>329</v>
      </c>
      <c r="BM124" s="202" t="s">
        <v>921</v>
      </c>
    </row>
    <row r="125" spans="1:47" s="2" customFormat="1" ht="11.25">
      <c r="A125" s="35"/>
      <c r="B125" s="36"/>
      <c r="C125" s="37"/>
      <c r="D125" s="204" t="s">
        <v>159</v>
      </c>
      <c r="E125" s="37"/>
      <c r="F125" s="205" t="s">
        <v>920</v>
      </c>
      <c r="G125" s="37"/>
      <c r="H125" s="37"/>
      <c r="I125" s="206"/>
      <c r="J125" s="206"/>
      <c r="K125" s="37"/>
      <c r="L125" s="37"/>
      <c r="M125" s="40"/>
      <c r="N125" s="207"/>
      <c r="O125" s="208"/>
      <c r="P125" s="72"/>
      <c r="Q125" s="72"/>
      <c r="R125" s="72"/>
      <c r="S125" s="72"/>
      <c r="T125" s="72"/>
      <c r="U125" s="72"/>
      <c r="V125" s="72"/>
      <c r="W125" s="72"/>
      <c r="X125" s="73"/>
      <c r="Y125" s="35"/>
      <c r="Z125" s="35"/>
      <c r="AA125" s="35"/>
      <c r="AB125" s="35"/>
      <c r="AC125" s="35"/>
      <c r="AD125" s="35"/>
      <c r="AE125" s="35"/>
      <c r="AT125" s="18" t="s">
        <v>159</v>
      </c>
      <c r="AU125" s="18" t="s">
        <v>85</v>
      </c>
    </row>
    <row r="126" spans="1:65" s="2" customFormat="1" ht="24">
      <c r="A126" s="35"/>
      <c r="B126" s="36"/>
      <c r="C126" s="190" t="s">
        <v>188</v>
      </c>
      <c r="D126" s="190" t="s">
        <v>152</v>
      </c>
      <c r="E126" s="191" t="s">
        <v>922</v>
      </c>
      <c r="F126" s="192" t="s">
        <v>923</v>
      </c>
      <c r="G126" s="193" t="s">
        <v>374</v>
      </c>
      <c r="H126" s="194">
        <v>20</v>
      </c>
      <c r="I126" s="195"/>
      <c r="J126" s="195"/>
      <c r="K126" s="196">
        <f>ROUND(P126*H126,2)</f>
        <v>0</v>
      </c>
      <c r="L126" s="192" t="s">
        <v>156</v>
      </c>
      <c r="M126" s="40"/>
      <c r="N126" s="197" t="s">
        <v>1</v>
      </c>
      <c r="O126" s="198" t="s">
        <v>38</v>
      </c>
      <c r="P126" s="199">
        <f>I126+J126</f>
        <v>0</v>
      </c>
      <c r="Q126" s="199">
        <f>ROUND(I126*H126,2)</f>
        <v>0</v>
      </c>
      <c r="R126" s="199">
        <f>ROUND(J126*H126,2)</f>
        <v>0</v>
      </c>
      <c r="S126" s="72"/>
      <c r="T126" s="200">
        <f>S126*H126</f>
        <v>0</v>
      </c>
      <c r="U126" s="200">
        <v>0</v>
      </c>
      <c r="V126" s="200">
        <f>U126*H126</f>
        <v>0</v>
      </c>
      <c r="W126" s="200">
        <v>0</v>
      </c>
      <c r="X126" s="201">
        <f>W126*H126</f>
        <v>0</v>
      </c>
      <c r="Y126" s="35"/>
      <c r="Z126" s="35"/>
      <c r="AA126" s="35"/>
      <c r="AB126" s="35"/>
      <c r="AC126" s="35"/>
      <c r="AD126" s="35"/>
      <c r="AE126" s="35"/>
      <c r="AR126" s="202" t="s">
        <v>329</v>
      </c>
      <c r="AT126" s="202" t="s">
        <v>152</v>
      </c>
      <c r="AU126" s="202" t="s">
        <v>85</v>
      </c>
      <c r="AY126" s="18" t="s">
        <v>149</v>
      </c>
      <c r="BE126" s="203">
        <f>IF(O126="základní",K126,0)</f>
        <v>0</v>
      </c>
      <c r="BF126" s="203">
        <f>IF(O126="snížená",K126,0)</f>
        <v>0</v>
      </c>
      <c r="BG126" s="203">
        <f>IF(O126="zákl. přenesená",K126,0)</f>
        <v>0</v>
      </c>
      <c r="BH126" s="203">
        <f>IF(O126="sníž. přenesená",K126,0)</f>
        <v>0</v>
      </c>
      <c r="BI126" s="203">
        <f>IF(O126="nulová",K126,0)</f>
        <v>0</v>
      </c>
      <c r="BJ126" s="18" t="s">
        <v>83</v>
      </c>
      <c r="BK126" s="203">
        <f>ROUND(P126*H126,2)</f>
        <v>0</v>
      </c>
      <c r="BL126" s="18" t="s">
        <v>329</v>
      </c>
      <c r="BM126" s="202" t="s">
        <v>924</v>
      </c>
    </row>
    <row r="127" spans="1:47" s="2" customFormat="1" ht="11.25">
      <c r="A127" s="35"/>
      <c r="B127" s="36"/>
      <c r="C127" s="37"/>
      <c r="D127" s="204" t="s">
        <v>159</v>
      </c>
      <c r="E127" s="37"/>
      <c r="F127" s="205" t="s">
        <v>923</v>
      </c>
      <c r="G127" s="37"/>
      <c r="H127" s="37"/>
      <c r="I127" s="206"/>
      <c r="J127" s="206"/>
      <c r="K127" s="37"/>
      <c r="L127" s="37"/>
      <c r="M127" s="40"/>
      <c r="N127" s="207"/>
      <c r="O127" s="208"/>
      <c r="P127" s="72"/>
      <c r="Q127" s="72"/>
      <c r="R127" s="72"/>
      <c r="S127" s="72"/>
      <c r="T127" s="72"/>
      <c r="U127" s="72"/>
      <c r="V127" s="72"/>
      <c r="W127" s="72"/>
      <c r="X127" s="73"/>
      <c r="Y127" s="35"/>
      <c r="Z127" s="35"/>
      <c r="AA127" s="35"/>
      <c r="AB127" s="35"/>
      <c r="AC127" s="35"/>
      <c r="AD127" s="35"/>
      <c r="AE127" s="35"/>
      <c r="AT127" s="18" t="s">
        <v>159</v>
      </c>
      <c r="AU127" s="18" t="s">
        <v>85</v>
      </c>
    </row>
    <row r="128" spans="1:65" s="2" customFormat="1" ht="24">
      <c r="A128" s="35"/>
      <c r="B128" s="36"/>
      <c r="C128" s="190" t="s">
        <v>183</v>
      </c>
      <c r="D128" s="190" t="s">
        <v>152</v>
      </c>
      <c r="E128" s="191" t="s">
        <v>925</v>
      </c>
      <c r="F128" s="192" t="s">
        <v>926</v>
      </c>
      <c r="G128" s="193" t="s">
        <v>374</v>
      </c>
      <c r="H128" s="194">
        <v>20</v>
      </c>
      <c r="I128" s="195"/>
      <c r="J128" s="195"/>
      <c r="K128" s="196">
        <f>ROUND(P128*H128,2)</f>
        <v>0</v>
      </c>
      <c r="L128" s="192" t="s">
        <v>156</v>
      </c>
      <c r="M128" s="40"/>
      <c r="N128" s="197" t="s">
        <v>1</v>
      </c>
      <c r="O128" s="198" t="s">
        <v>38</v>
      </c>
      <c r="P128" s="199">
        <f>I128+J128</f>
        <v>0</v>
      </c>
      <c r="Q128" s="199">
        <f>ROUND(I128*H128,2)</f>
        <v>0</v>
      </c>
      <c r="R128" s="199">
        <f>ROUND(J128*H128,2)</f>
        <v>0</v>
      </c>
      <c r="S128" s="72"/>
      <c r="T128" s="200">
        <f>S128*H128</f>
        <v>0</v>
      </c>
      <c r="U128" s="200">
        <v>0</v>
      </c>
      <c r="V128" s="200">
        <f>U128*H128</f>
        <v>0</v>
      </c>
      <c r="W128" s="200">
        <v>0</v>
      </c>
      <c r="X128" s="201">
        <f>W128*H128</f>
        <v>0</v>
      </c>
      <c r="Y128" s="35"/>
      <c r="Z128" s="35"/>
      <c r="AA128" s="35"/>
      <c r="AB128" s="35"/>
      <c r="AC128" s="35"/>
      <c r="AD128" s="35"/>
      <c r="AE128" s="35"/>
      <c r="AR128" s="202" t="s">
        <v>329</v>
      </c>
      <c r="AT128" s="202" t="s">
        <v>152</v>
      </c>
      <c r="AU128" s="202" t="s">
        <v>85</v>
      </c>
      <c r="AY128" s="18" t="s">
        <v>149</v>
      </c>
      <c r="BE128" s="203">
        <f>IF(O128="základní",K128,0)</f>
        <v>0</v>
      </c>
      <c r="BF128" s="203">
        <f>IF(O128="snížená",K128,0)</f>
        <v>0</v>
      </c>
      <c r="BG128" s="203">
        <f>IF(O128="zákl. přenesená",K128,0)</f>
        <v>0</v>
      </c>
      <c r="BH128" s="203">
        <f>IF(O128="sníž. přenesená",K128,0)</f>
        <v>0</v>
      </c>
      <c r="BI128" s="203">
        <f>IF(O128="nulová",K128,0)</f>
        <v>0</v>
      </c>
      <c r="BJ128" s="18" t="s">
        <v>83</v>
      </c>
      <c r="BK128" s="203">
        <f>ROUND(P128*H128,2)</f>
        <v>0</v>
      </c>
      <c r="BL128" s="18" t="s">
        <v>329</v>
      </c>
      <c r="BM128" s="202" t="s">
        <v>927</v>
      </c>
    </row>
    <row r="129" spans="1:47" s="2" customFormat="1" ht="11.25">
      <c r="A129" s="35"/>
      <c r="B129" s="36"/>
      <c r="C129" s="37"/>
      <c r="D129" s="204" t="s">
        <v>159</v>
      </c>
      <c r="E129" s="37"/>
      <c r="F129" s="205" t="s">
        <v>926</v>
      </c>
      <c r="G129" s="37"/>
      <c r="H129" s="37"/>
      <c r="I129" s="206"/>
      <c r="J129" s="206"/>
      <c r="K129" s="37"/>
      <c r="L129" s="37"/>
      <c r="M129" s="40"/>
      <c r="N129" s="207"/>
      <c r="O129" s="208"/>
      <c r="P129" s="72"/>
      <c r="Q129" s="72"/>
      <c r="R129" s="72"/>
      <c r="S129" s="72"/>
      <c r="T129" s="72"/>
      <c r="U129" s="72"/>
      <c r="V129" s="72"/>
      <c r="W129" s="72"/>
      <c r="X129" s="73"/>
      <c r="Y129" s="35"/>
      <c r="Z129" s="35"/>
      <c r="AA129" s="35"/>
      <c r="AB129" s="35"/>
      <c r="AC129" s="35"/>
      <c r="AD129" s="35"/>
      <c r="AE129" s="35"/>
      <c r="AT129" s="18" t="s">
        <v>159</v>
      </c>
      <c r="AU129" s="18" t="s">
        <v>85</v>
      </c>
    </row>
    <row r="130" spans="1:65" s="2" customFormat="1" ht="24">
      <c r="A130" s="35"/>
      <c r="B130" s="36"/>
      <c r="C130" s="190" t="s">
        <v>249</v>
      </c>
      <c r="D130" s="190" t="s">
        <v>152</v>
      </c>
      <c r="E130" s="191" t="s">
        <v>928</v>
      </c>
      <c r="F130" s="192" t="s">
        <v>929</v>
      </c>
      <c r="G130" s="193" t="s">
        <v>374</v>
      </c>
      <c r="H130" s="194">
        <v>90</v>
      </c>
      <c r="I130" s="195"/>
      <c r="J130" s="195"/>
      <c r="K130" s="196">
        <f>ROUND(P130*H130,2)</f>
        <v>0</v>
      </c>
      <c r="L130" s="192" t="s">
        <v>156</v>
      </c>
      <c r="M130" s="40"/>
      <c r="N130" s="197" t="s">
        <v>1</v>
      </c>
      <c r="O130" s="198" t="s">
        <v>38</v>
      </c>
      <c r="P130" s="199">
        <f>I130+J130</f>
        <v>0</v>
      </c>
      <c r="Q130" s="199">
        <f>ROUND(I130*H130,2)</f>
        <v>0</v>
      </c>
      <c r="R130" s="199">
        <f>ROUND(J130*H130,2)</f>
        <v>0</v>
      </c>
      <c r="S130" s="72"/>
      <c r="T130" s="200">
        <f>S130*H130</f>
        <v>0</v>
      </c>
      <c r="U130" s="200">
        <v>0</v>
      </c>
      <c r="V130" s="200">
        <f>U130*H130</f>
        <v>0</v>
      </c>
      <c r="W130" s="200">
        <v>0</v>
      </c>
      <c r="X130" s="201">
        <f>W130*H130</f>
        <v>0</v>
      </c>
      <c r="Y130" s="35"/>
      <c r="Z130" s="35"/>
      <c r="AA130" s="35"/>
      <c r="AB130" s="35"/>
      <c r="AC130" s="35"/>
      <c r="AD130" s="35"/>
      <c r="AE130" s="35"/>
      <c r="AR130" s="202" t="s">
        <v>329</v>
      </c>
      <c r="AT130" s="202" t="s">
        <v>152</v>
      </c>
      <c r="AU130" s="202" t="s">
        <v>85</v>
      </c>
      <c r="AY130" s="18" t="s">
        <v>149</v>
      </c>
      <c r="BE130" s="203">
        <f>IF(O130="základní",K130,0)</f>
        <v>0</v>
      </c>
      <c r="BF130" s="203">
        <f>IF(O130="snížená",K130,0)</f>
        <v>0</v>
      </c>
      <c r="BG130" s="203">
        <f>IF(O130="zákl. přenesená",K130,0)</f>
        <v>0</v>
      </c>
      <c r="BH130" s="203">
        <f>IF(O130="sníž. přenesená",K130,0)</f>
        <v>0</v>
      </c>
      <c r="BI130" s="203">
        <f>IF(O130="nulová",K130,0)</f>
        <v>0</v>
      </c>
      <c r="BJ130" s="18" t="s">
        <v>83</v>
      </c>
      <c r="BK130" s="203">
        <f>ROUND(P130*H130,2)</f>
        <v>0</v>
      </c>
      <c r="BL130" s="18" t="s">
        <v>329</v>
      </c>
      <c r="BM130" s="202" t="s">
        <v>930</v>
      </c>
    </row>
    <row r="131" spans="1:47" s="2" customFormat="1" ht="11.25">
      <c r="A131" s="35"/>
      <c r="B131" s="36"/>
      <c r="C131" s="37"/>
      <c r="D131" s="204" t="s">
        <v>159</v>
      </c>
      <c r="E131" s="37"/>
      <c r="F131" s="205" t="s">
        <v>929</v>
      </c>
      <c r="G131" s="37"/>
      <c r="H131" s="37"/>
      <c r="I131" s="206"/>
      <c r="J131" s="206"/>
      <c r="K131" s="37"/>
      <c r="L131" s="37"/>
      <c r="M131" s="40"/>
      <c r="N131" s="207"/>
      <c r="O131" s="208"/>
      <c r="P131" s="72"/>
      <c r="Q131" s="72"/>
      <c r="R131" s="72"/>
      <c r="S131" s="72"/>
      <c r="T131" s="72"/>
      <c r="U131" s="72"/>
      <c r="V131" s="72"/>
      <c r="W131" s="72"/>
      <c r="X131" s="73"/>
      <c r="Y131" s="35"/>
      <c r="Z131" s="35"/>
      <c r="AA131" s="35"/>
      <c r="AB131" s="35"/>
      <c r="AC131" s="35"/>
      <c r="AD131" s="35"/>
      <c r="AE131" s="35"/>
      <c r="AT131" s="18" t="s">
        <v>159</v>
      </c>
      <c r="AU131" s="18" t="s">
        <v>85</v>
      </c>
    </row>
    <row r="132" spans="1:65" s="2" customFormat="1" ht="24.2" customHeight="1">
      <c r="A132" s="35"/>
      <c r="B132" s="36"/>
      <c r="C132" s="190" t="s">
        <v>179</v>
      </c>
      <c r="D132" s="190" t="s">
        <v>152</v>
      </c>
      <c r="E132" s="191" t="s">
        <v>931</v>
      </c>
      <c r="F132" s="192" t="s">
        <v>932</v>
      </c>
      <c r="G132" s="193" t="s">
        <v>177</v>
      </c>
      <c r="H132" s="194">
        <v>29</v>
      </c>
      <c r="I132" s="195"/>
      <c r="J132" s="195"/>
      <c r="K132" s="196">
        <f>ROUND(P132*H132,2)</f>
        <v>0</v>
      </c>
      <c r="L132" s="192" t="s">
        <v>156</v>
      </c>
      <c r="M132" s="40"/>
      <c r="N132" s="197" t="s">
        <v>1</v>
      </c>
      <c r="O132" s="198" t="s">
        <v>38</v>
      </c>
      <c r="P132" s="199">
        <f>I132+J132</f>
        <v>0</v>
      </c>
      <c r="Q132" s="199">
        <f>ROUND(I132*H132,2)</f>
        <v>0</v>
      </c>
      <c r="R132" s="199">
        <f>ROUND(J132*H132,2)</f>
        <v>0</v>
      </c>
      <c r="S132" s="72"/>
      <c r="T132" s="200">
        <f>S132*H132</f>
        <v>0</v>
      </c>
      <c r="U132" s="200">
        <v>0</v>
      </c>
      <c r="V132" s="200">
        <f>U132*H132</f>
        <v>0</v>
      </c>
      <c r="W132" s="200">
        <v>0</v>
      </c>
      <c r="X132" s="201">
        <f>W132*H132</f>
        <v>0</v>
      </c>
      <c r="Y132" s="35"/>
      <c r="Z132" s="35"/>
      <c r="AA132" s="35"/>
      <c r="AB132" s="35"/>
      <c r="AC132" s="35"/>
      <c r="AD132" s="35"/>
      <c r="AE132" s="35"/>
      <c r="AR132" s="202" t="s">
        <v>329</v>
      </c>
      <c r="AT132" s="202" t="s">
        <v>152</v>
      </c>
      <c r="AU132" s="202" t="s">
        <v>85</v>
      </c>
      <c r="AY132" s="18" t="s">
        <v>149</v>
      </c>
      <c r="BE132" s="203">
        <f>IF(O132="základní",K132,0)</f>
        <v>0</v>
      </c>
      <c r="BF132" s="203">
        <f>IF(O132="snížená",K132,0)</f>
        <v>0</v>
      </c>
      <c r="BG132" s="203">
        <f>IF(O132="zákl. přenesená",K132,0)</f>
        <v>0</v>
      </c>
      <c r="BH132" s="203">
        <f>IF(O132="sníž. přenesená",K132,0)</f>
        <v>0</v>
      </c>
      <c r="BI132" s="203">
        <f>IF(O132="nulová",K132,0)</f>
        <v>0</v>
      </c>
      <c r="BJ132" s="18" t="s">
        <v>83</v>
      </c>
      <c r="BK132" s="203">
        <f>ROUND(P132*H132,2)</f>
        <v>0</v>
      </c>
      <c r="BL132" s="18" t="s">
        <v>329</v>
      </c>
      <c r="BM132" s="202" t="s">
        <v>933</v>
      </c>
    </row>
    <row r="133" spans="1:47" s="2" customFormat="1" ht="19.5">
      <c r="A133" s="35"/>
      <c r="B133" s="36"/>
      <c r="C133" s="37"/>
      <c r="D133" s="204" t="s">
        <v>159</v>
      </c>
      <c r="E133" s="37"/>
      <c r="F133" s="205" t="s">
        <v>932</v>
      </c>
      <c r="G133" s="37"/>
      <c r="H133" s="37"/>
      <c r="I133" s="206"/>
      <c r="J133" s="206"/>
      <c r="K133" s="37"/>
      <c r="L133" s="37"/>
      <c r="M133" s="40"/>
      <c r="N133" s="207"/>
      <c r="O133" s="208"/>
      <c r="P133" s="72"/>
      <c r="Q133" s="72"/>
      <c r="R133" s="72"/>
      <c r="S133" s="72"/>
      <c r="T133" s="72"/>
      <c r="U133" s="72"/>
      <c r="V133" s="72"/>
      <c r="W133" s="72"/>
      <c r="X133" s="73"/>
      <c r="Y133" s="35"/>
      <c r="Z133" s="35"/>
      <c r="AA133" s="35"/>
      <c r="AB133" s="35"/>
      <c r="AC133" s="35"/>
      <c r="AD133" s="35"/>
      <c r="AE133" s="35"/>
      <c r="AT133" s="18" t="s">
        <v>159</v>
      </c>
      <c r="AU133" s="18" t="s">
        <v>85</v>
      </c>
    </row>
    <row r="134" spans="1:65" s="2" customFormat="1" ht="24.2" customHeight="1">
      <c r="A134" s="35"/>
      <c r="B134" s="36"/>
      <c r="C134" s="190" t="s">
        <v>277</v>
      </c>
      <c r="D134" s="190" t="s">
        <v>152</v>
      </c>
      <c r="E134" s="191" t="s">
        <v>934</v>
      </c>
      <c r="F134" s="192" t="s">
        <v>935</v>
      </c>
      <c r="G134" s="193" t="s">
        <v>177</v>
      </c>
      <c r="H134" s="194">
        <v>23</v>
      </c>
      <c r="I134" s="195"/>
      <c r="J134" s="195"/>
      <c r="K134" s="196">
        <f>ROUND(P134*H134,2)</f>
        <v>0</v>
      </c>
      <c r="L134" s="192" t="s">
        <v>156</v>
      </c>
      <c r="M134" s="40"/>
      <c r="N134" s="197" t="s">
        <v>1</v>
      </c>
      <c r="O134" s="198" t="s">
        <v>38</v>
      </c>
      <c r="P134" s="199">
        <f>I134+J134</f>
        <v>0</v>
      </c>
      <c r="Q134" s="199">
        <f>ROUND(I134*H134,2)</f>
        <v>0</v>
      </c>
      <c r="R134" s="199">
        <f>ROUND(J134*H134,2)</f>
        <v>0</v>
      </c>
      <c r="S134" s="72"/>
      <c r="T134" s="200">
        <f>S134*H134</f>
        <v>0</v>
      </c>
      <c r="U134" s="200">
        <v>0</v>
      </c>
      <c r="V134" s="200">
        <f>U134*H134</f>
        <v>0</v>
      </c>
      <c r="W134" s="200">
        <v>0</v>
      </c>
      <c r="X134" s="201">
        <f>W134*H134</f>
        <v>0</v>
      </c>
      <c r="Y134" s="35"/>
      <c r="Z134" s="35"/>
      <c r="AA134" s="35"/>
      <c r="AB134" s="35"/>
      <c r="AC134" s="35"/>
      <c r="AD134" s="35"/>
      <c r="AE134" s="35"/>
      <c r="AR134" s="202" t="s">
        <v>329</v>
      </c>
      <c r="AT134" s="202" t="s">
        <v>152</v>
      </c>
      <c r="AU134" s="202" t="s">
        <v>85</v>
      </c>
      <c r="AY134" s="18" t="s">
        <v>149</v>
      </c>
      <c r="BE134" s="203">
        <f>IF(O134="základní",K134,0)</f>
        <v>0</v>
      </c>
      <c r="BF134" s="203">
        <f>IF(O134="snížená",K134,0)</f>
        <v>0</v>
      </c>
      <c r="BG134" s="203">
        <f>IF(O134="zákl. přenesená",K134,0)</f>
        <v>0</v>
      </c>
      <c r="BH134" s="203">
        <f>IF(O134="sníž. přenesená",K134,0)</f>
        <v>0</v>
      </c>
      <c r="BI134" s="203">
        <f>IF(O134="nulová",K134,0)</f>
        <v>0</v>
      </c>
      <c r="BJ134" s="18" t="s">
        <v>83</v>
      </c>
      <c r="BK134" s="203">
        <f>ROUND(P134*H134,2)</f>
        <v>0</v>
      </c>
      <c r="BL134" s="18" t="s">
        <v>329</v>
      </c>
      <c r="BM134" s="202" t="s">
        <v>936</v>
      </c>
    </row>
    <row r="135" spans="1:47" s="2" customFormat="1" ht="19.5">
      <c r="A135" s="35"/>
      <c r="B135" s="36"/>
      <c r="C135" s="37"/>
      <c r="D135" s="204" t="s">
        <v>159</v>
      </c>
      <c r="E135" s="37"/>
      <c r="F135" s="205" t="s">
        <v>935</v>
      </c>
      <c r="G135" s="37"/>
      <c r="H135" s="37"/>
      <c r="I135" s="206"/>
      <c r="J135" s="206"/>
      <c r="K135" s="37"/>
      <c r="L135" s="37"/>
      <c r="M135" s="40"/>
      <c r="N135" s="207"/>
      <c r="O135" s="208"/>
      <c r="P135" s="72"/>
      <c r="Q135" s="72"/>
      <c r="R135" s="72"/>
      <c r="S135" s="72"/>
      <c r="T135" s="72"/>
      <c r="U135" s="72"/>
      <c r="V135" s="72"/>
      <c r="W135" s="72"/>
      <c r="X135" s="73"/>
      <c r="Y135" s="35"/>
      <c r="Z135" s="35"/>
      <c r="AA135" s="35"/>
      <c r="AB135" s="35"/>
      <c r="AC135" s="35"/>
      <c r="AD135" s="35"/>
      <c r="AE135" s="35"/>
      <c r="AT135" s="18" t="s">
        <v>159</v>
      </c>
      <c r="AU135" s="18" t="s">
        <v>85</v>
      </c>
    </row>
    <row r="136" spans="1:65" s="2" customFormat="1" ht="24.2" customHeight="1">
      <c r="A136" s="35"/>
      <c r="B136" s="36"/>
      <c r="C136" s="190" t="s">
        <v>302</v>
      </c>
      <c r="D136" s="190" t="s">
        <v>152</v>
      </c>
      <c r="E136" s="191" t="s">
        <v>937</v>
      </c>
      <c r="F136" s="192" t="s">
        <v>938</v>
      </c>
      <c r="G136" s="193" t="s">
        <v>177</v>
      </c>
      <c r="H136" s="194">
        <v>5</v>
      </c>
      <c r="I136" s="195"/>
      <c r="J136" s="195"/>
      <c r="K136" s="196">
        <f>ROUND(P136*H136,2)</f>
        <v>0</v>
      </c>
      <c r="L136" s="192" t="s">
        <v>156</v>
      </c>
      <c r="M136" s="40"/>
      <c r="N136" s="197" t="s">
        <v>1</v>
      </c>
      <c r="O136" s="198" t="s">
        <v>38</v>
      </c>
      <c r="P136" s="199">
        <f>I136+J136</f>
        <v>0</v>
      </c>
      <c r="Q136" s="199">
        <f>ROUND(I136*H136,2)</f>
        <v>0</v>
      </c>
      <c r="R136" s="199">
        <f>ROUND(J136*H136,2)</f>
        <v>0</v>
      </c>
      <c r="S136" s="72"/>
      <c r="T136" s="200">
        <f>S136*H136</f>
        <v>0</v>
      </c>
      <c r="U136" s="200">
        <v>0</v>
      </c>
      <c r="V136" s="200">
        <f>U136*H136</f>
        <v>0</v>
      </c>
      <c r="W136" s="200">
        <v>0</v>
      </c>
      <c r="X136" s="201">
        <f>W136*H136</f>
        <v>0</v>
      </c>
      <c r="Y136" s="35"/>
      <c r="Z136" s="35"/>
      <c r="AA136" s="35"/>
      <c r="AB136" s="35"/>
      <c r="AC136" s="35"/>
      <c r="AD136" s="35"/>
      <c r="AE136" s="35"/>
      <c r="AR136" s="202" t="s">
        <v>329</v>
      </c>
      <c r="AT136" s="202" t="s">
        <v>152</v>
      </c>
      <c r="AU136" s="202" t="s">
        <v>85</v>
      </c>
      <c r="AY136" s="18" t="s">
        <v>149</v>
      </c>
      <c r="BE136" s="203">
        <f>IF(O136="základní",K136,0)</f>
        <v>0</v>
      </c>
      <c r="BF136" s="203">
        <f>IF(O136="snížená",K136,0)</f>
        <v>0</v>
      </c>
      <c r="BG136" s="203">
        <f>IF(O136="zákl. přenesená",K136,0)</f>
        <v>0</v>
      </c>
      <c r="BH136" s="203">
        <f>IF(O136="sníž. přenesená",K136,0)</f>
        <v>0</v>
      </c>
      <c r="BI136" s="203">
        <f>IF(O136="nulová",K136,0)</f>
        <v>0</v>
      </c>
      <c r="BJ136" s="18" t="s">
        <v>83</v>
      </c>
      <c r="BK136" s="203">
        <f>ROUND(P136*H136,2)</f>
        <v>0</v>
      </c>
      <c r="BL136" s="18" t="s">
        <v>329</v>
      </c>
      <c r="BM136" s="202" t="s">
        <v>939</v>
      </c>
    </row>
    <row r="137" spans="1:47" s="2" customFormat="1" ht="11.25">
      <c r="A137" s="35"/>
      <c r="B137" s="36"/>
      <c r="C137" s="37"/>
      <c r="D137" s="204" t="s">
        <v>159</v>
      </c>
      <c r="E137" s="37"/>
      <c r="F137" s="205" t="s">
        <v>938</v>
      </c>
      <c r="G137" s="37"/>
      <c r="H137" s="37"/>
      <c r="I137" s="206"/>
      <c r="J137" s="206"/>
      <c r="K137" s="37"/>
      <c r="L137" s="37"/>
      <c r="M137" s="40"/>
      <c r="N137" s="207"/>
      <c r="O137" s="208"/>
      <c r="P137" s="72"/>
      <c r="Q137" s="72"/>
      <c r="R137" s="72"/>
      <c r="S137" s="72"/>
      <c r="T137" s="72"/>
      <c r="U137" s="72"/>
      <c r="V137" s="72"/>
      <c r="W137" s="72"/>
      <c r="X137" s="73"/>
      <c r="Y137" s="35"/>
      <c r="Z137" s="35"/>
      <c r="AA137" s="35"/>
      <c r="AB137" s="35"/>
      <c r="AC137" s="35"/>
      <c r="AD137" s="35"/>
      <c r="AE137" s="35"/>
      <c r="AT137" s="18" t="s">
        <v>159</v>
      </c>
      <c r="AU137" s="18" t="s">
        <v>85</v>
      </c>
    </row>
    <row r="138" spans="1:65" s="2" customFormat="1" ht="24.2" customHeight="1">
      <c r="A138" s="35"/>
      <c r="B138" s="36"/>
      <c r="C138" s="190" t="s">
        <v>940</v>
      </c>
      <c r="D138" s="190" t="s">
        <v>152</v>
      </c>
      <c r="E138" s="191" t="s">
        <v>941</v>
      </c>
      <c r="F138" s="192" t="s">
        <v>942</v>
      </c>
      <c r="G138" s="193" t="s">
        <v>589</v>
      </c>
      <c r="H138" s="194">
        <v>8</v>
      </c>
      <c r="I138" s="195"/>
      <c r="J138" s="195"/>
      <c r="K138" s="196">
        <f>ROUND(P138*H138,2)</f>
        <v>0</v>
      </c>
      <c r="L138" s="192" t="s">
        <v>1</v>
      </c>
      <c r="M138" s="40"/>
      <c r="N138" s="197" t="s">
        <v>1</v>
      </c>
      <c r="O138" s="198" t="s">
        <v>38</v>
      </c>
      <c r="P138" s="199">
        <f>I138+J138</f>
        <v>0</v>
      </c>
      <c r="Q138" s="199">
        <f>ROUND(I138*H138,2)</f>
        <v>0</v>
      </c>
      <c r="R138" s="199">
        <f>ROUND(J138*H138,2)</f>
        <v>0</v>
      </c>
      <c r="S138" s="72"/>
      <c r="T138" s="200">
        <f>S138*H138</f>
        <v>0</v>
      </c>
      <c r="U138" s="200">
        <v>0</v>
      </c>
      <c r="V138" s="200">
        <f>U138*H138</f>
        <v>0</v>
      </c>
      <c r="W138" s="200">
        <v>0</v>
      </c>
      <c r="X138" s="201">
        <f>W138*H138</f>
        <v>0</v>
      </c>
      <c r="Y138" s="35"/>
      <c r="Z138" s="35"/>
      <c r="AA138" s="35"/>
      <c r="AB138" s="35"/>
      <c r="AC138" s="35"/>
      <c r="AD138" s="35"/>
      <c r="AE138" s="35"/>
      <c r="AR138" s="202" t="s">
        <v>329</v>
      </c>
      <c r="AT138" s="202" t="s">
        <v>152</v>
      </c>
      <c r="AU138" s="202" t="s">
        <v>85</v>
      </c>
      <c r="AY138" s="18" t="s">
        <v>149</v>
      </c>
      <c r="BE138" s="203">
        <f>IF(O138="základní",K138,0)</f>
        <v>0</v>
      </c>
      <c r="BF138" s="203">
        <f>IF(O138="snížená",K138,0)</f>
        <v>0</v>
      </c>
      <c r="BG138" s="203">
        <f>IF(O138="zákl. přenesená",K138,0)</f>
        <v>0</v>
      </c>
      <c r="BH138" s="203">
        <f>IF(O138="sníž. přenesená",K138,0)</f>
        <v>0</v>
      </c>
      <c r="BI138" s="203">
        <f>IF(O138="nulová",K138,0)</f>
        <v>0</v>
      </c>
      <c r="BJ138" s="18" t="s">
        <v>83</v>
      </c>
      <c r="BK138" s="203">
        <f>ROUND(P138*H138,2)</f>
        <v>0</v>
      </c>
      <c r="BL138" s="18" t="s">
        <v>329</v>
      </c>
      <c r="BM138" s="202" t="s">
        <v>943</v>
      </c>
    </row>
    <row r="139" spans="1:47" s="2" customFormat="1" ht="11.25">
      <c r="A139" s="35"/>
      <c r="B139" s="36"/>
      <c r="C139" s="37"/>
      <c r="D139" s="204" t="s">
        <v>159</v>
      </c>
      <c r="E139" s="37"/>
      <c r="F139" s="205" t="s">
        <v>942</v>
      </c>
      <c r="G139" s="37"/>
      <c r="H139" s="37"/>
      <c r="I139" s="206"/>
      <c r="J139" s="206"/>
      <c r="K139" s="37"/>
      <c r="L139" s="37"/>
      <c r="M139" s="40"/>
      <c r="N139" s="207"/>
      <c r="O139" s="208"/>
      <c r="P139" s="72"/>
      <c r="Q139" s="72"/>
      <c r="R139" s="72"/>
      <c r="S139" s="72"/>
      <c r="T139" s="72"/>
      <c r="U139" s="72"/>
      <c r="V139" s="72"/>
      <c r="W139" s="72"/>
      <c r="X139" s="73"/>
      <c r="Y139" s="35"/>
      <c r="Z139" s="35"/>
      <c r="AA139" s="35"/>
      <c r="AB139" s="35"/>
      <c r="AC139" s="35"/>
      <c r="AD139" s="35"/>
      <c r="AE139" s="35"/>
      <c r="AT139" s="18" t="s">
        <v>159</v>
      </c>
      <c r="AU139" s="18" t="s">
        <v>85</v>
      </c>
    </row>
    <row r="140" spans="1:65" s="2" customFormat="1" ht="16.5" customHeight="1">
      <c r="A140" s="35"/>
      <c r="B140" s="36"/>
      <c r="C140" s="190" t="s">
        <v>333</v>
      </c>
      <c r="D140" s="190" t="s">
        <v>152</v>
      </c>
      <c r="E140" s="191" t="s">
        <v>944</v>
      </c>
      <c r="F140" s="192" t="s">
        <v>945</v>
      </c>
      <c r="G140" s="193" t="s">
        <v>374</v>
      </c>
      <c r="H140" s="194">
        <v>160</v>
      </c>
      <c r="I140" s="195"/>
      <c r="J140" s="195"/>
      <c r="K140" s="196">
        <f>ROUND(P140*H140,2)</f>
        <v>0</v>
      </c>
      <c r="L140" s="192" t="s">
        <v>1</v>
      </c>
      <c r="M140" s="40"/>
      <c r="N140" s="197" t="s">
        <v>1</v>
      </c>
      <c r="O140" s="198" t="s">
        <v>38</v>
      </c>
      <c r="P140" s="199">
        <f>I140+J140</f>
        <v>0</v>
      </c>
      <c r="Q140" s="199">
        <f>ROUND(I140*H140,2)</f>
        <v>0</v>
      </c>
      <c r="R140" s="199">
        <f>ROUND(J140*H140,2)</f>
        <v>0</v>
      </c>
      <c r="S140" s="72"/>
      <c r="T140" s="200">
        <f>S140*H140</f>
        <v>0</v>
      </c>
      <c r="U140" s="200">
        <v>0</v>
      </c>
      <c r="V140" s="200">
        <f>U140*H140</f>
        <v>0</v>
      </c>
      <c r="W140" s="200">
        <v>0</v>
      </c>
      <c r="X140" s="201">
        <f>W140*H140</f>
        <v>0</v>
      </c>
      <c r="Y140" s="35"/>
      <c r="Z140" s="35"/>
      <c r="AA140" s="35"/>
      <c r="AB140" s="35"/>
      <c r="AC140" s="35"/>
      <c r="AD140" s="35"/>
      <c r="AE140" s="35"/>
      <c r="AR140" s="202" t="s">
        <v>329</v>
      </c>
      <c r="AT140" s="202" t="s">
        <v>152</v>
      </c>
      <c r="AU140" s="202" t="s">
        <v>85</v>
      </c>
      <c r="AY140" s="18" t="s">
        <v>149</v>
      </c>
      <c r="BE140" s="203">
        <f>IF(O140="základní",K140,0)</f>
        <v>0</v>
      </c>
      <c r="BF140" s="203">
        <f>IF(O140="snížená",K140,0)</f>
        <v>0</v>
      </c>
      <c r="BG140" s="203">
        <f>IF(O140="zákl. přenesená",K140,0)</f>
        <v>0</v>
      </c>
      <c r="BH140" s="203">
        <f>IF(O140="sníž. přenesená",K140,0)</f>
        <v>0</v>
      </c>
      <c r="BI140" s="203">
        <f>IF(O140="nulová",K140,0)</f>
        <v>0</v>
      </c>
      <c r="BJ140" s="18" t="s">
        <v>83</v>
      </c>
      <c r="BK140" s="203">
        <f>ROUND(P140*H140,2)</f>
        <v>0</v>
      </c>
      <c r="BL140" s="18" t="s">
        <v>329</v>
      </c>
      <c r="BM140" s="202" t="s">
        <v>946</v>
      </c>
    </row>
    <row r="141" spans="1:47" s="2" customFormat="1" ht="11.25">
      <c r="A141" s="35"/>
      <c r="B141" s="36"/>
      <c r="C141" s="37"/>
      <c r="D141" s="204" t="s">
        <v>159</v>
      </c>
      <c r="E141" s="37"/>
      <c r="F141" s="205" t="s">
        <v>945</v>
      </c>
      <c r="G141" s="37"/>
      <c r="H141" s="37"/>
      <c r="I141" s="206"/>
      <c r="J141" s="206"/>
      <c r="K141" s="37"/>
      <c r="L141" s="37"/>
      <c r="M141" s="40"/>
      <c r="N141" s="207"/>
      <c r="O141" s="208"/>
      <c r="P141" s="72"/>
      <c r="Q141" s="72"/>
      <c r="R141" s="72"/>
      <c r="S141" s="72"/>
      <c r="T141" s="72"/>
      <c r="U141" s="72"/>
      <c r="V141" s="72"/>
      <c r="W141" s="72"/>
      <c r="X141" s="73"/>
      <c r="Y141" s="35"/>
      <c r="Z141" s="35"/>
      <c r="AA141" s="35"/>
      <c r="AB141" s="35"/>
      <c r="AC141" s="35"/>
      <c r="AD141" s="35"/>
      <c r="AE141" s="35"/>
      <c r="AT141" s="18" t="s">
        <v>159</v>
      </c>
      <c r="AU141" s="18" t="s">
        <v>85</v>
      </c>
    </row>
    <row r="142" spans="2:63" s="12" customFormat="1" ht="22.9" customHeight="1">
      <c r="B142" s="173"/>
      <c r="C142" s="174"/>
      <c r="D142" s="175" t="s">
        <v>74</v>
      </c>
      <c r="E142" s="188" t="s">
        <v>947</v>
      </c>
      <c r="F142" s="188" t="s">
        <v>948</v>
      </c>
      <c r="G142" s="174"/>
      <c r="H142" s="174"/>
      <c r="I142" s="177"/>
      <c r="J142" s="177"/>
      <c r="K142" s="189">
        <f>BK142</f>
        <v>0</v>
      </c>
      <c r="L142" s="174"/>
      <c r="M142" s="179"/>
      <c r="N142" s="180"/>
      <c r="O142" s="181"/>
      <c r="P142" s="181"/>
      <c r="Q142" s="182">
        <f>SUM(Q143:Q198)</f>
        <v>0</v>
      </c>
      <c r="R142" s="182">
        <f>SUM(R143:R198)</f>
        <v>0</v>
      </c>
      <c r="S142" s="181"/>
      <c r="T142" s="183">
        <f>SUM(T143:T198)</f>
        <v>0</v>
      </c>
      <c r="U142" s="181"/>
      <c r="V142" s="183">
        <f>SUM(V143:V198)</f>
        <v>0</v>
      </c>
      <c r="W142" s="181"/>
      <c r="X142" s="184">
        <f>SUM(X143:X198)</f>
        <v>0</v>
      </c>
      <c r="AR142" s="185" t="s">
        <v>85</v>
      </c>
      <c r="AT142" s="186" t="s">
        <v>74</v>
      </c>
      <c r="AU142" s="186" t="s">
        <v>83</v>
      </c>
      <c r="AY142" s="185" t="s">
        <v>149</v>
      </c>
      <c r="BK142" s="187">
        <f>SUM(BK143:BK198)</f>
        <v>0</v>
      </c>
    </row>
    <row r="143" spans="1:65" s="2" customFormat="1" ht="55.5" customHeight="1">
      <c r="A143" s="35"/>
      <c r="B143" s="36"/>
      <c r="C143" s="190" t="s">
        <v>949</v>
      </c>
      <c r="D143" s="190" t="s">
        <v>152</v>
      </c>
      <c r="E143" s="191" t="s">
        <v>950</v>
      </c>
      <c r="F143" s="192" t="s">
        <v>951</v>
      </c>
      <c r="G143" s="193" t="s">
        <v>374</v>
      </c>
      <c r="H143" s="194">
        <v>50</v>
      </c>
      <c r="I143" s="195"/>
      <c r="J143" s="195"/>
      <c r="K143" s="196">
        <f>ROUND(P143*H143,2)</f>
        <v>0</v>
      </c>
      <c r="L143" s="192" t="s">
        <v>156</v>
      </c>
      <c r="M143" s="40"/>
      <c r="N143" s="197" t="s">
        <v>1</v>
      </c>
      <c r="O143" s="198" t="s">
        <v>38</v>
      </c>
      <c r="P143" s="199">
        <f>I143+J143</f>
        <v>0</v>
      </c>
      <c r="Q143" s="199">
        <f>ROUND(I143*H143,2)</f>
        <v>0</v>
      </c>
      <c r="R143" s="199">
        <f>ROUND(J143*H143,2)</f>
        <v>0</v>
      </c>
      <c r="S143" s="72"/>
      <c r="T143" s="200">
        <f>S143*H143</f>
        <v>0</v>
      </c>
      <c r="U143" s="200">
        <v>0</v>
      </c>
      <c r="V143" s="200">
        <f>U143*H143</f>
        <v>0</v>
      </c>
      <c r="W143" s="200">
        <v>0</v>
      </c>
      <c r="X143" s="201">
        <f>W143*H143</f>
        <v>0</v>
      </c>
      <c r="Y143" s="35"/>
      <c r="Z143" s="35"/>
      <c r="AA143" s="35"/>
      <c r="AB143" s="35"/>
      <c r="AC143" s="35"/>
      <c r="AD143" s="35"/>
      <c r="AE143" s="35"/>
      <c r="AR143" s="202" t="s">
        <v>329</v>
      </c>
      <c r="AT143" s="202" t="s">
        <v>152</v>
      </c>
      <c r="AU143" s="202" t="s">
        <v>85</v>
      </c>
      <c r="AY143" s="18" t="s">
        <v>149</v>
      </c>
      <c r="BE143" s="203">
        <f>IF(O143="základní",K143,0)</f>
        <v>0</v>
      </c>
      <c r="BF143" s="203">
        <f>IF(O143="snížená",K143,0)</f>
        <v>0</v>
      </c>
      <c r="BG143" s="203">
        <f>IF(O143="zákl. přenesená",K143,0)</f>
        <v>0</v>
      </c>
      <c r="BH143" s="203">
        <f>IF(O143="sníž. přenesená",K143,0)</f>
        <v>0</v>
      </c>
      <c r="BI143" s="203">
        <f>IF(O143="nulová",K143,0)</f>
        <v>0</v>
      </c>
      <c r="BJ143" s="18" t="s">
        <v>83</v>
      </c>
      <c r="BK143" s="203">
        <f>ROUND(P143*H143,2)</f>
        <v>0</v>
      </c>
      <c r="BL143" s="18" t="s">
        <v>329</v>
      </c>
      <c r="BM143" s="202" t="s">
        <v>952</v>
      </c>
    </row>
    <row r="144" spans="1:47" s="2" customFormat="1" ht="29.25">
      <c r="A144" s="35"/>
      <c r="B144" s="36"/>
      <c r="C144" s="37"/>
      <c r="D144" s="204" t="s">
        <v>159</v>
      </c>
      <c r="E144" s="37"/>
      <c r="F144" s="205" t="s">
        <v>951</v>
      </c>
      <c r="G144" s="37"/>
      <c r="H144" s="37"/>
      <c r="I144" s="206"/>
      <c r="J144" s="206"/>
      <c r="K144" s="37"/>
      <c r="L144" s="37"/>
      <c r="M144" s="40"/>
      <c r="N144" s="207"/>
      <c r="O144" s="208"/>
      <c r="P144" s="72"/>
      <c r="Q144" s="72"/>
      <c r="R144" s="72"/>
      <c r="S144" s="72"/>
      <c r="T144" s="72"/>
      <c r="U144" s="72"/>
      <c r="V144" s="72"/>
      <c r="W144" s="72"/>
      <c r="X144" s="73"/>
      <c r="Y144" s="35"/>
      <c r="Z144" s="35"/>
      <c r="AA144" s="35"/>
      <c r="AB144" s="35"/>
      <c r="AC144" s="35"/>
      <c r="AD144" s="35"/>
      <c r="AE144" s="35"/>
      <c r="AT144" s="18" t="s">
        <v>159</v>
      </c>
      <c r="AU144" s="18" t="s">
        <v>85</v>
      </c>
    </row>
    <row r="145" spans="1:65" s="2" customFormat="1" ht="55.5" customHeight="1">
      <c r="A145" s="35"/>
      <c r="B145" s="36"/>
      <c r="C145" s="190" t="s">
        <v>953</v>
      </c>
      <c r="D145" s="190" t="s">
        <v>152</v>
      </c>
      <c r="E145" s="191" t="s">
        <v>954</v>
      </c>
      <c r="F145" s="192" t="s">
        <v>955</v>
      </c>
      <c r="G145" s="193" t="s">
        <v>374</v>
      </c>
      <c r="H145" s="194">
        <v>30</v>
      </c>
      <c r="I145" s="195"/>
      <c r="J145" s="195"/>
      <c r="K145" s="196">
        <f>ROUND(P145*H145,2)</f>
        <v>0</v>
      </c>
      <c r="L145" s="192" t="s">
        <v>156</v>
      </c>
      <c r="M145" s="40"/>
      <c r="N145" s="197" t="s">
        <v>1</v>
      </c>
      <c r="O145" s="198" t="s">
        <v>38</v>
      </c>
      <c r="P145" s="199">
        <f>I145+J145</f>
        <v>0</v>
      </c>
      <c r="Q145" s="199">
        <f>ROUND(I145*H145,2)</f>
        <v>0</v>
      </c>
      <c r="R145" s="199">
        <f>ROUND(J145*H145,2)</f>
        <v>0</v>
      </c>
      <c r="S145" s="72"/>
      <c r="T145" s="200">
        <f>S145*H145</f>
        <v>0</v>
      </c>
      <c r="U145" s="200">
        <v>0</v>
      </c>
      <c r="V145" s="200">
        <f>U145*H145</f>
        <v>0</v>
      </c>
      <c r="W145" s="200">
        <v>0</v>
      </c>
      <c r="X145" s="201">
        <f>W145*H145</f>
        <v>0</v>
      </c>
      <c r="Y145" s="35"/>
      <c r="Z145" s="35"/>
      <c r="AA145" s="35"/>
      <c r="AB145" s="35"/>
      <c r="AC145" s="35"/>
      <c r="AD145" s="35"/>
      <c r="AE145" s="35"/>
      <c r="AR145" s="202" t="s">
        <v>329</v>
      </c>
      <c r="AT145" s="202" t="s">
        <v>152</v>
      </c>
      <c r="AU145" s="202" t="s">
        <v>85</v>
      </c>
      <c r="AY145" s="18" t="s">
        <v>149</v>
      </c>
      <c r="BE145" s="203">
        <f>IF(O145="základní",K145,0)</f>
        <v>0</v>
      </c>
      <c r="BF145" s="203">
        <f>IF(O145="snížená",K145,0)</f>
        <v>0</v>
      </c>
      <c r="BG145" s="203">
        <f>IF(O145="zákl. přenesená",K145,0)</f>
        <v>0</v>
      </c>
      <c r="BH145" s="203">
        <f>IF(O145="sníž. přenesená",K145,0)</f>
        <v>0</v>
      </c>
      <c r="BI145" s="203">
        <f>IF(O145="nulová",K145,0)</f>
        <v>0</v>
      </c>
      <c r="BJ145" s="18" t="s">
        <v>83</v>
      </c>
      <c r="BK145" s="203">
        <f>ROUND(P145*H145,2)</f>
        <v>0</v>
      </c>
      <c r="BL145" s="18" t="s">
        <v>329</v>
      </c>
      <c r="BM145" s="202" t="s">
        <v>956</v>
      </c>
    </row>
    <row r="146" spans="1:47" s="2" customFormat="1" ht="29.25">
      <c r="A146" s="35"/>
      <c r="B146" s="36"/>
      <c r="C146" s="37"/>
      <c r="D146" s="204" t="s">
        <v>159</v>
      </c>
      <c r="E146" s="37"/>
      <c r="F146" s="205" t="s">
        <v>955</v>
      </c>
      <c r="G146" s="37"/>
      <c r="H146" s="37"/>
      <c r="I146" s="206"/>
      <c r="J146" s="206"/>
      <c r="K146" s="37"/>
      <c r="L146" s="37"/>
      <c r="M146" s="40"/>
      <c r="N146" s="207"/>
      <c r="O146" s="208"/>
      <c r="P146" s="72"/>
      <c r="Q146" s="72"/>
      <c r="R146" s="72"/>
      <c r="S146" s="72"/>
      <c r="T146" s="72"/>
      <c r="U146" s="72"/>
      <c r="V146" s="72"/>
      <c r="W146" s="72"/>
      <c r="X146" s="73"/>
      <c r="Y146" s="35"/>
      <c r="Z146" s="35"/>
      <c r="AA146" s="35"/>
      <c r="AB146" s="35"/>
      <c r="AC146" s="35"/>
      <c r="AD146" s="35"/>
      <c r="AE146" s="35"/>
      <c r="AT146" s="18" t="s">
        <v>159</v>
      </c>
      <c r="AU146" s="18" t="s">
        <v>85</v>
      </c>
    </row>
    <row r="147" spans="1:65" s="2" customFormat="1" ht="55.5" customHeight="1">
      <c r="A147" s="35"/>
      <c r="B147" s="36"/>
      <c r="C147" s="190" t="s">
        <v>957</v>
      </c>
      <c r="D147" s="190" t="s">
        <v>152</v>
      </c>
      <c r="E147" s="191" t="s">
        <v>958</v>
      </c>
      <c r="F147" s="192" t="s">
        <v>959</v>
      </c>
      <c r="G147" s="193" t="s">
        <v>374</v>
      </c>
      <c r="H147" s="194">
        <v>10</v>
      </c>
      <c r="I147" s="195"/>
      <c r="J147" s="195"/>
      <c r="K147" s="196">
        <f>ROUND(P147*H147,2)</f>
        <v>0</v>
      </c>
      <c r="L147" s="192" t="s">
        <v>156</v>
      </c>
      <c r="M147" s="40"/>
      <c r="N147" s="197" t="s">
        <v>1</v>
      </c>
      <c r="O147" s="198" t="s">
        <v>38</v>
      </c>
      <c r="P147" s="199">
        <f>I147+J147</f>
        <v>0</v>
      </c>
      <c r="Q147" s="199">
        <f>ROUND(I147*H147,2)</f>
        <v>0</v>
      </c>
      <c r="R147" s="199">
        <f>ROUND(J147*H147,2)</f>
        <v>0</v>
      </c>
      <c r="S147" s="72"/>
      <c r="T147" s="200">
        <f>S147*H147</f>
        <v>0</v>
      </c>
      <c r="U147" s="200">
        <v>0</v>
      </c>
      <c r="V147" s="200">
        <f>U147*H147</f>
        <v>0</v>
      </c>
      <c r="W147" s="200">
        <v>0</v>
      </c>
      <c r="X147" s="201">
        <f>W147*H147</f>
        <v>0</v>
      </c>
      <c r="Y147" s="35"/>
      <c r="Z147" s="35"/>
      <c r="AA147" s="35"/>
      <c r="AB147" s="35"/>
      <c r="AC147" s="35"/>
      <c r="AD147" s="35"/>
      <c r="AE147" s="35"/>
      <c r="AR147" s="202" t="s">
        <v>329</v>
      </c>
      <c r="AT147" s="202" t="s">
        <v>152</v>
      </c>
      <c r="AU147" s="202" t="s">
        <v>85</v>
      </c>
      <c r="AY147" s="18" t="s">
        <v>149</v>
      </c>
      <c r="BE147" s="203">
        <f>IF(O147="základní",K147,0)</f>
        <v>0</v>
      </c>
      <c r="BF147" s="203">
        <f>IF(O147="snížená",K147,0)</f>
        <v>0</v>
      </c>
      <c r="BG147" s="203">
        <f>IF(O147="zákl. přenesená",K147,0)</f>
        <v>0</v>
      </c>
      <c r="BH147" s="203">
        <f>IF(O147="sníž. přenesená",K147,0)</f>
        <v>0</v>
      </c>
      <c r="BI147" s="203">
        <f>IF(O147="nulová",K147,0)</f>
        <v>0</v>
      </c>
      <c r="BJ147" s="18" t="s">
        <v>83</v>
      </c>
      <c r="BK147" s="203">
        <f>ROUND(P147*H147,2)</f>
        <v>0</v>
      </c>
      <c r="BL147" s="18" t="s">
        <v>329</v>
      </c>
      <c r="BM147" s="202" t="s">
        <v>960</v>
      </c>
    </row>
    <row r="148" spans="1:47" s="2" customFormat="1" ht="29.25">
      <c r="A148" s="35"/>
      <c r="B148" s="36"/>
      <c r="C148" s="37"/>
      <c r="D148" s="204" t="s">
        <v>159</v>
      </c>
      <c r="E148" s="37"/>
      <c r="F148" s="205" t="s">
        <v>959</v>
      </c>
      <c r="G148" s="37"/>
      <c r="H148" s="37"/>
      <c r="I148" s="206"/>
      <c r="J148" s="206"/>
      <c r="K148" s="37"/>
      <c r="L148" s="37"/>
      <c r="M148" s="40"/>
      <c r="N148" s="207"/>
      <c r="O148" s="208"/>
      <c r="P148" s="72"/>
      <c r="Q148" s="72"/>
      <c r="R148" s="72"/>
      <c r="S148" s="72"/>
      <c r="T148" s="72"/>
      <c r="U148" s="72"/>
      <c r="V148" s="72"/>
      <c r="W148" s="72"/>
      <c r="X148" s="73"/>
      <c r="Y148" s="35"/>
      <c r="Z148" s="35"/>
      <c r="AA148" s="35"/>
      <c r="AB148" s="35"/>
      <c r="AC148" s="35"/>
      <c r="AD148" s="35"/>
      <c r="AE148" s="35"/>
      <c r="AT148" s="18" t="s">
        <v>159</v>
      </c>
      <c r="AU148" s="18" t="s">
        <v>85</v>
      </c>
    </row>
    <row r="149" spans="1:65" s="2" customFormat="1" ht="55.5" customHeight="1">
      <c r="A149" s="35"/>
      <c r="B149" s="36"/>
      <c r="C149" s="190" t="s">
        <v>961</v>
      </c>
      <c r="D149" s="190" t="s">
        <v>152</v>
      </c>
      <c r="E149" s="191" t="s">
        <v>962</v>
      </c>
      <c r="F149" s="192" t="s">
        <v>963</v>
      </c>
      <c r="G149" s="193" t="s">
        <v>374</v>
      </c>
      <c r="H149" s="194">
        <v>20</v>
      </c>
      <c r="I149" s="195"/>
      <c r="J149" s="195"/>
      <c r="K149" s="196">
        <f>ROUND(P149*H149,2)</f>
        <v>0</v>
      </c>
      <c r="L149" s="192" t="s">
        <v>156</v>
      </c>
      <c r="M149" s="40"/>
      <c r="N149" s="197" t="s">
        <v>1</v>
      </c>
      <c r="O149" s="198" t="s">
        <v>38</v>
      </c>
      <c r="P149" s="199">
        <f>I149+J149</f>
        <v>0</v>
      </c>
      <c r="Q149" s="199">
        <f>ROUND(I149*H149,2)</f>
        <v>0</v>
      </c>
      <c r="R149" s="199">
        <f>ROUND(J149*H149,2)</f>
        <v>0</v>
      </c>
      <c r="S149" s="72"/>
      <c r="T149" s="200">
        <f>S149*H149</f>
        <v>0</v>
      </c>
      <c r="U149" s="200">
        <v>0</v>
      </c>
      <c r="V149" s="200">
        <f>U149*H149</f>
        <v>0</v>
      </c>
      <c r="W149" s="200">
        <v>0</v>
      </c>
      <c r="X149" s="201">
        <f>W149*H149</f>
        <v>0</v>
      </c>
      <c r="Y149" s="35"/>
      <c r="Z149" s="35"/>
      <c r="AA149" s="35"/>
      <c r="AB149" s="35"/>
      <c r="AC149" s="35"/>
      <c r="AD149" s="35"/>
      <c r="AE149" s="35"/>
      <c r="AR149" s="202" t="s">
        <v>329</v>
      </c>
      <c r="AT149" s="202" t="s">
        <v>152</v>
      </c>
      <c r="AU149" s="202" t="s">
        <v>85</v>
      </c>
      <c r="AY149" s="18" t="s">
        <v>149</v>
      </c>
      <c r="BE149" s="203">
        <f>IF(O149="základní",K149,0)</f>
        <v>0</v>
      </c>
      <c r="BF149" s="203">
        <f>IF(O149="snížená",K149,0)</f>
        <v>0</v>
      </c>
      <c r="BG149" s="203">
        <f>IF(O149="zákl. přenesená",K149,0)</f>
        <v>0</v>
      </c>
      <c r="BH149" s="203">
        <f>IF(O149="sníž. přenesená",K149,0)</f>
        <v>0</v>
      </c>
      <c r="BI149" s="203">
        <f>IF(O149="nulová",K149,0)</f>
        <v>0</v>
      </c>
      <c r="BJ149" s="18" t="s">
        <v>83</v>
      </c>
      <c r="BK149" s="203">
        <f>ROUND(P149*H149,2)</f>
        <v>0</v>
      </c>
      <c r="BL149" s="18" t="s">
        <v>329</v>
      </c>
      <c r="BM149" s="202" t="s">
        <v>964</v>
      </c>
    </row>
    <row r="150" spans="1:47" s="2" customFormat="1" ht="29.25">
      <c r="A150" s="35"/>
      <c r="B150" s="36"/>
      <c r="C150" s="37"/>
      <c r="D150" s="204" t="s">
        <v>159</v>
      </c>
      <c r="E150" s="37"/>
      <c r="F150" s="205" t="s">
        <v>963</v>
      </c>
      <c r="G150" s="37"/>
      <c r="H150" s="37"/>
      <c r="I150" s="206"/>
      <c r="J150" s="206"/>
      <c r="K150" s="37"/>
      <c r="L150" s="37"/>
      <c r="M150" s="40"/>
      <c r="N150" s="207"/>
      <c r="O150" s="208"/>
      <c r="P150" s="72"/>
      <c r="Q150" s="72"/>
      <c r="R150" s="72"/>
      <c r="S150" s="72"/>
      <c r="T150" s="72"/>
      <c r="U150" s="72"/>
      <c r="V150" s="72"/>
      <c r="W150" s="72"/>
      <c r="X150" s="73"/>
      <c r="Y150" s="35"/>
      <c r="Z150" s="35"/>
      <c r="AA150" s="35"/>
      <c r="AB150" s="35"/>
      <c r="AC150" s="35"/>
      <c r="AD150" s="35"/>
      <c r="AE150" s="35"/>
      <c r="AT150" s="18" t="s">
        <v>159</v>
      </c>
      <c r="AU150" s="18" t="s">
        <v>85</v>
      </c>
    </row>
    <row r="151" spans="1:65" s="2" customFormat="1" ht="55.5" customHeight="1">
      <c r="A151" s="35"/>
      <c r="B151" s="36"/>
      <c r="C151" s="190" t="s">
        <v>965</v>
      </c>
      <c r="D151" s="190" t="s">
        <v>152</v>
      </c>
      <c r="E151" s="191" t="s">
        <v>966</v>
      </c>
      <c r="F151" s="192" t="s">
        <v>967</v>
      </c>
      <c r="G151" s="193" t="s">
        <v>374</v>
      </c>
      <c r="H151" s="194">
        <v>24</v>
      </c>
      <c r="I151" s="195"/>
      <c r="J151" s="195"/>
      <c r="K151" s="196">
        <f>ROUND(P151*H151,2)</f>
        <v>0</v>
      </c>
      <c r="L151" s="192" t="s">
        <v>156</v>
      </c>
      <c r="M151" s="40"/>
      <c r="N151" s="197" t="s">
        <v>1</v>
      </c>
      <c r="O151" s="198" t="s">
        <v>38</v>
      </c>
      <c r="P151" s="199">
        <f>I151+J151</f>
        <v>0</v>
      </c>
      <c r="Q151" s="199">
        <f>ROUND(I151*H151,2)</f>
        <v>0</v>
      </c>
      <c r="R151" s="199">
        <f>ROUND(J151*H151,2)</f>
        <v>0</v>
      </c>
      <c r="S151" s="72"/>
      <c r="T151" s="200">
        <f>S151*H151</f>
        <v>0</v>
      </c>
      <c r="U151" s="200">
        <v>0</v>
      </c>
      <c r="V151" s="200">
        <f>U151*H151</f>
        <v>0</v>
      </c>
      <c r="W151" s="200">
        <v>0</v>
      </c>
      <c r="X151" s="201">
        <f>W151*H151</f>
        <v>0</v>
      </c>
      <c r="Y151" s="35"/>
      <c r="Z151" s="35"/>
      <c r="AA151" s="35"/>
      <c r="AB151" s="35"/>
      <c r="AC151" s="35"/>
      <c r="AD151" s="35"/>
      <c r="AE151" s="35"/>
      <c r="AR151" s="202" t="s">
        <v>329</v>
      </c>
      <c r="AT151" s="202" t="s">
        <v>152</v>
      </c>
      <c r="AU151" s="202" t="s">
        <v>85</v>
      </c>
      <c r="AY151" s="18" t="s">
        <v>149</v>
      </c>
      <c r="BE151" s="203">
        <f>IF(O151="základní",K151,0)</f>
        <v>0</v>
      </c>
      <c r="BF151" s="203">
        <f>IF(O151="snížená",K151,0)</f>
        <v>0</v>
      </c>
      <c r="BG151" s="203">
        <f>IF(O151="zákl. přenesená",K151,0)</f>
        <v>0</v>
      </c>
      <c r="BH151" s="203">
        <f>IF(O151="sníž. přenesená",K151,0)</f>
        <v>0</v>
      </c>
      <c r="BI151" s="203">
        <f>IF(O151="nulová",K151,0)</f>
        <v>0</v>
      </c>
      <c r="BJ151" s="18" t="s">
        <v>83</v>
      </c>
      <c r="BK151" s="203">
        <f>ROUND(P151*H151,2)</f>
        <v>0</v>
      </c>
      <c r="BL151" s="18" t="s">
        <v>329</v>
      </c>
      <c r="BM151" s="202" t="s">
        <v>968</v>
      </c>
    </row>
    <row r="152" spans="1:47" s="2" customFormat="1" ht="29.25">
      <c r="A152" s="35"/>
      <c r="B152" s="36"/>
      <c r="C152" s="37"/>
      <c r="D152" s="204" t="s">
        <v>159</v>
      </c>
      <c r="E152" s="37"/>
      <c r="F152" s="205" t="s">
        <v>967</v>
      </c>
      <c r="G152" s="37"/>
      <c r="H152" s="37"/>
      <c r="I152" s="206"/>
      <c r="J152" s="206"/>
      <c r="K152" s="37"/>
      <c r="L152" s="37"/>
      <c r="M152" s="40"/>
      <c r="N152" s="207"/>
      <c r="O152" s="208"/>
      <c r="P152" s="72"/>
      <c r="Q152" s="72"/>
      <c r="R152" s="72"/>
      <c r="S152" s="72"/>
      <c r="T152" s="72"/>
      <c r="U152" s="72"/>
      <c r="V152" s="72"/>
      <c r="W152" s="72"/>
      <c r="X152" s="73"/>
      <c r="Y152" s="35"/>
      <c r="Z152" s="35"/>
      <c r="AA152" s="35"/>
      <c r="AB152" s="35"/>
      <c r="AC152" s="35"/>
      <c r="AD152" s="35"/>
      <c r="AE152" s="35"/>
      <c r="AT152" s="18" t="s">
        <v>159</v>
      </c>
      <c r="AU152" s="18" t="s">
        <v>85</v>
      </c>
    </row>
    <row r="153" spans="1:65" s="2" customFormat="1" ht="55.5" customHeight="1">
      <c r="A153" s="35"/>
      <c r="B153" s="36"/>
      <c r="C153" s="190" t="s">
        <v>969</v>
      </c>
      <c r="D153" s="190" t="s">
        <v>152</v>
      </c>
      <c r="E153" s="191" t="s">
        <v>970</v>
      </c>
      <c r="F153" s="192" t="s">
        <v>971</v>
      </c>
      <c r="G153" s="193" t="s">
        <v>374</v>
      </c>
      <c r="H153" s="194">
        <v>5</v>
      </c>
      <c r="I153" s="195"/>
      <c r="J153" s="195"/>
      <c r="K153" s="196">
        <f>ROUND(P153*H153,2)</f>
        <v>0</v>
      </c>
      <c r="L153" s="192" t="s">
        <v>1</v>
      </c>
      <c r="M153" s="40"/>
      <c r="N153" s="197" t="s">
        <v>1</v>
      </c>
      <c r="O153" s="198" t="s">
        <v>38</v>
      </c>
      <c r="P153" s="199">
        <f>I153+J153</f>
        <v>0</v>
      </c>
      <c r="Q153" s="199">
        <f>ROUND(I153*H153,2)</f>
        <v>0</v>
      </c>
      <c r="R153" s="199">
        <f>ROUND(J153*H153,2)</f>
        <v>0</v>
      </c>
      <c r="S153" s="72"/>
      <c r="T153" s="200">
        <f>S153*H153</f>
        <v>0</v>
      </c>
      <c r="U153" s="200">
        <v>0</v>
      </c>
      <c r="V153" s="200">
        <f>U153*H153</f>
        <v>0</v>
      </c>
      <c r="W153" s="200">
        <v>0</v>
      </c>
      <c r="X153" s="201">
        <f>W153*H153</f>
        <v>0</v>
      </c>
      <c r="Y153" s="35"/>
      <c r="Z153" s="35"/>
      <c r="AA153" s="35"/>
      <c r="AB153" s="35"/>
      <c r="AC153" s="35"/>
      <c r="AD153" s="35"/>
      <c r="AE153" s="35"/>
      <c r="AR153" s="202" t="s">
        <v>329</v>
      </c>
      <c r="AT153" s="202" t="s">
        <v>152</v>
      </c>
      <c r="AU153" s="202" t="s">
        <v>85</v>
      </c>
      <c r="AY153" s="18" t="s">
        <v>149</v>
      </c>
      <c r="BE153" s="203">
        <f>IF(O153="základní",K153,0)</f>
        <v>0</v>
      </c>
      <c r="BF153" s="203">
        <f>IF(O153="snížená",K153,0)</f>
        <v>0</v>
      </c>
      <c r="BG153" s="203">
        <f>IF(O153="zákl. přenesená",K153,0)</f>
        <v>0</v>
      </c>
      <c r="BH153" s="203">
        <f>IF(O153="sníž. přenesená",K153,0)</f>
        <v>0</v>
      </c>
      <c r="BI153" s="203">
        <f>IF(O153="nulová",K153,0)</f>
        <v>0</v>
      </c>
      <c r="BJ153" s="18" t="s">
        <v>83</v>
      </c>
      <c r="BK153" s="203">
        <f>ROUND(P153*H153,2)</f>
        <v>0</v>
      </c>
      <c r="BL153" s="18" t="s">
        <v>329</v>
      </c>
      <c r="BM153" s="202" t="s">
        <v>972</v>
      </c>
    </row>
    <row r="154" spans="1:47" s="2" customFormat="1" ht="29.25">
      <c r="A154" s="35"/>
      <c r="B154" s="36"/>
      <c r="C154" s="37"/>
      <c r="D154" s="204" t="s">
        <v>159</v>
      </c>
      <c r="E154" s="37"/>
      <c r="F154" s="205" t="s">
        <v>971</v>
      </c>
      <c r="G154" s="37"/>
      <c r="H154" s="37"/>
      <c r="I154" s="206"/>
      <c r="J154" s="206"/>
      <c r="K154" s="37"/>
      <c r="L154" s="37"/>
      <c r="M154" s="40"/>
      <c r="N154" s="207"/>
      <c r="O154" s="208"/>
      <c r="P154" s="72"/>
      <c r="Q154" s="72"/>
      <c r="R154" s="72"/>
      <c r="S154" s="72"/>
      <c r="T154" s="72"/>
      <c r="U154" s="72"/>
      <c r="V154" s="72"/>
      <c r="W154" s="72"/>
      <c r="X154" s="73"/>
      <c r="Y154" s="35"/>
      <c r="Z154" s="35"/>
      <c r="AA154" s="35"/>
      <c r="AB154" s="35"/>
      <c r="AC154" s="35"/>
      <c r="AD154" s="35"/>
      <c r="AE154" s="35"/>
      <c r="AT154" s="18" t="s">
        <v>159</v>
      </c>
      <c r="AU154" s="18" t="s">
        <v>85</v>
      </c>
    </row>
    <row r="155" spans="1:65" s="2" customFormat="1" ht="33" customHeight="1">
      <c r="A155" s="35"/>
      <c r="B155" s="36"/>
      <c r="C155" s="190" t="s">
        <v>973</v>
      </c>
      <c r="D155" s="190" t="s">
        <v>152</v>
      </c>
      <c r="E155" s="191" t="s">
        <v>974</v>
      </c>
      <c r="F155" s="192" t="s">
        <v>975</v>
      </c>
      <c r="G155" s="193" t="s">
        <v>374</v>
      </c>
      <c r="H155" s="194">
        <v>50</v>
      </c>
      <c r="I155" s="195"/>
      <c r="J155" s="195"/>
      <c r="K155" s="196">
        <f>ROUND(P155*H155,2)</f>
        <v>0</v>
      </c>
      <c r="L155" s="192" t="s">
        <v>156</v>
      </c>
      <c r="M155" s="40"/>
      <c r="N155" s="197" t="s">
        <v>1</v>
      </c>
      <c r="O155" s="198" t="s">
        <v>38</v>
      </c>
      <c r="P155" s="199">
        <f>I155+J155</f>
        <v>0</v>
      </c>
      <c r="Q155" s="199">
        <f>ROUND(I155*H155,2)</f>
        <v>0</v>
      </c>
      <c r="R155" s="199">
        <f>ROUND(J155*H155,2)</f>
        <v>0</v>
      </c>
      <c r="S155" s="72"/>
      <c r="T155" s="200">
        <f>S155*H155</f>
        <v>0</v>
      </c>
      <c r="U155" s="200">
        <v>0</v>
      </c>
      <c r="V155" s="200">
        <f>U155*H155</f>
        <v>0</v>
      </c>
      <c r="W155" s="200">
        <v>0</v>
      </c>
      <c r="X155" s="201">
        <f>W155*H155</f>
        <v>0</v>
      </c>
      <c r="Y155" s="35"/>
      <c r="Z155" s="35"/>
      <c r="AA155" s="35"/>
      <c r="AB155" s="35"/>
      <c r="AC155" s="35"/>
      <c r="AD155" s="35"/>
      <c r="AE155" s="35"/>
      <c r="AR155" s="202" t="s">
        <v>329</v>
      </c>
      <c r="AT155" s="202" t="s">
        <v>152</v>
      </c>
      <c r="AU155" s="202" t="s">
        <v>85</v>
      </c>
      <c r="AY155" s="18" t="s">
        <v>149</v>
      </c>
      <c r="BE155" s="203">
        <f>IF(O155="základní",K155,0)</f>
        <v>0</v>
      </c>
      <c r="BF155" s="203">
        <f>IF(O155="snížená",K155,0)</f>
        <v>0</v>
      </c>
      <c r="BG155" s="203">
        <f>IF(O155="zákl. přenesená",K155,0)</f>
        <v>0</v>
      </c>
      <c r="BH155" s="203">
        <f>IF(O155="sníž. přenesená",K155,0)</f>
        <v>0</v>
      </c>
      <c r="BI155" s="203">
        <f>IF(O155="nulová",K155,0)</f>
        <v>0</v>
      </c>
      <c r="BJ155" s="18" t="s">
        <v>83</v>
      </c>
      <c r="BK155" s="203">
        <f>ROUND(P155*H155,2)</f>
        <v>0</v>
      </c>
      <c r="BL155" s="18" t="s">
        <v>329</v>
      </c>
      <c r="BM155" s="202" t="s">
        <v>976</v>
      </c>
    </row>
    <row r="156" spans="1:47" s="2" customFormat="1" ht="19.5">
      <c r="A156" s="35"/>
      <c r="B156" s="36"/>
      <c r="C156" s="37"/>
      <c r="D156" s="204" t="s">
        <v>159</v>
      </c>
      <c r="E156" s="37"/>
      <c r="F156" s="205" t="s">
        <v>975</v>
      </c>
      <c r="G156" s="37"/>
      <c r="H156" s="37"/>
      <c r="I156" s="206"/>
      <c r="J156" s="206"/>
      <c r="K156" s="37"/>
      <c r="L156" s="37"/>
      <c r="M156" s="40"/>
      <c r="N156" s="207"/>
      <c r="O156" s="208"/>
      <c r="P156" s="72"/>
      <c r="Q156" s="72"/>
      <c r="R156" s="72"/>
      <c r="S156" s="72"/>
      <c r="T156" s="72"/>
      <c r="U156" s="72"/>
      <c r="V156" s="72"/>
      <c r="W156" s="72"/>
      <c r="X156" s="73"/>
      <c r="Y156" s="35"/>
      <c r="Z156" s="35"/>
      <c r="AA156" s="35"/>
      <c r="AB156" s="35"/>
      <c r="AC156" s="35"/>
      <c r="AD156" s="35"/>
      <c r="AE156" s="35"/>
      <c r="AT156" s="18" t="s">
        <v>159</v>
      </c>
      <c r="AU156" s="18" t="s">
        <v>85</v>
      </c>
    </row>
    <row r="157" spans="1:65" s="2" customFormat="1" ht="33" customHeight="1">
      <c r="A157" s="35"/>
      <c r="B157" s="36"/>
      <c r="C157" s="190" t="s">
        <v>977</v>
      </c>
      <c r="D157" s="190" t="s">
        <v>152</v>
      </c>
      <c r="E157" s="191" t="s">
        <v>978</v>
      </c>
      <c r="F157" s="192" t="s">
        <v>979</v>
      </c>
      <c r="G157" s="193" t="s">
        <v>374</v>
      </c>
      <c r="H157" s="194">
        <v>20</v>
      </c>
      <c r="I157" s="195"/>
      <c r="J157" s="195"/>
      <c r="K157" s="196">
        <f>ROUND(P157*H157,2)</f>
        <v>0</v>
      </c>
      <c r="L157" s="192" t="s">
        <v>156</v>
      </c>
      <c r="M157" s="40"/>
      <c r="N157" s="197" t="s">
        <v>1</v>
      </c>
      <c r="O157" s="198" t="s">
        <v>38</v>
      </c>
      <c r="P157" s="199">
        <f>I157+J157</f>
        <v>0</v>
      </c>
      <c r="Q157" s="199">
        <f>ROUND(I157*H157,2)</f>
        <v>0</v>
      </c>
      <c r="R157" s="199">
        <f>ROUND(J157*H157,2)</f>
        <v>0</v>
      </c>
      <c r="S157" s="72"/>
      <c r="T157" s="200">
        <f>S157*H157</f>
        <v>0</v>
      </c>
      <c r="U157" s="200">
        <v>0</v>
      </c>
      <c r="V157" s="200">
        <f>U157*H157</f>
        <v>0</v>
      </c>
      <c r="W157" s="200">
        <v>0</v>
      </c>
      <c r="X157" s="201">
        <f>W157*H157</f>
        <v>0</v>
      </c>
      <c r="Y157" s="35"/>
      <c r="Z157" s="35"/>
      <c r="AA157" s="35"/>
      <c r="AB157" s="35"/>
      <c r="AC157" s="35"/>
      <c r="AD157" s="35"/>
      <c r="AE157" s="35"/>
      <c r="AR157" s="202" t="s">
        <v>329</v>
      </c>
      <c r="AT157" s="202" t="s">
        <v>152</v>
      </c>
      <c r="AU157" s="202" t="s">
        <v>85</v>
      </c>
      <c r="AY157" s="18" t="s">
        <v>149</v>
      </c>
      <c r="BE157" s="203">
        <f>IF(O157="základní",K157,0)</f>
        <v>0</v>
      </c>
      <c r="BF157" s="203">
        <f>IF(O157="snížená",K157,0)</f>
        <v>0</v>
      </c>
      <c r="BG157" s="203">
        <f>IF(O157="zákl. přenesená",K157,0)</f>
        <v>0</v>
      </c>
      <c r="BH157" s="203">
        <f>IF(O157="sníž. přenesená",K157,0)</f>
        <v>0</v>
      </c>
      <c r="BI157" s="203">
        <f>IF(O157="nulová",K157,0)</f>
        <v>0</v>
      </c>
      <c r="BJ157" s="18" t="s">
        <v>83</v>
      </c>
      <c r="BK157" s="203">
        <f>ROUND(P157*H157,2)</f>
        <v>0</v>
      </c>
      <c r="BL157" s="18" t="s">
        <v>329</v>
      </c>
      <c r="BM157" s="202" t="s">
        <v>980</v>
      </c>
    </row>
    <row r="158" spans="1:47" s="2" customFormat="1" ht="19.5">
      <c r="A158" s="35"/>
      <c r="B158" s="36"/>
      <c r="C158" s="37"/>
      <c r="D158" s="204" t="s">
        <v>159</v>
      </c>
      <c r="E158" s="37"/>
      <c r="F158" s="205" t="s">
        <v>979</v>
      </c>
      <c r="G158" s="37"/>
      <c r="H158" s="37"/>
      <c r="I158" s="206"/>
      <c r="J158" s="206"/>
      <c r="K158" s="37"/>
      <c r="L158" s="37"/>
      <c r="M158" s="40"/>
      <c r="N158" s="207"/>
      <c r="O158" s="208"/>
      <c r="P158" s="72"/>
      <c r="Q158" s="72"/>
      <c r="R158" s="72"/>
      <c r="S158" s="72"/>
      <c r="T158" s="72"/>
      <c r="U158" s="72"/>
      <c r="V158" s="72"/>
      <c r="W158" s="72"/>
      <c r="X158" s="73"/>
      <c r="Y158" s="35"/>
      <c r="Z158" s="35"/>
      <c r="AA158" s="35"/>
      <c r="AB158" s="35"/>
      <c r="AC158" s="35"/>
      <c r="AD158" s="35"/>
      <c r="AE158" s="35"/>
      <c r="AT158" s="18" t="s">
        <v>159</v>
      </c>
      <c r="AU158" s="18" t="s">
        <v>85</v>
      </c>
    </row>
    <row r="159" spans="1:65" s="2" customFormat="1" ht="33" customHeight="1">
      <c r="A159" s="35"/>
      <c r="B159" s="36"/>
      <c r="C159" s="190" t="s">
        <v>981</v>
      </c>
      <c r="D159" s="190" t="s">
        <v>152</v>
      </c>
      <c r="E159" s="191" t="s">
        <v>982</v>
      </c>
      <c r="F159" s="192" t="s">
        <v>983</v>
      </c>
      <c r="G159" s="193" t="s">
        <v>374</v>
      </c>
      <c r="H159" s="194">
        <v>10</v>
      </c>
      <c r="I159" s="195"/>
      <c r="J159" s="195"/>
      <c r="K159" s="196">
        <f>ROUND(P159*H159,2)</f>
        <v>0</v>
      </c>
      <c r="L159" s="192" t="s">
        <v>156</v>
      </c>
      <c r="M159" s="40"/>
      <c r="N159" s="197" t="s">
        <v>1</v>
      </c>
      <c r="O159" s="198" t="s">
        <v>38</v>
      </c>
      <c r="P159" s="199">
        <f>I159+J159</f>
        <v>0</v>
      </c>
      <c r="Q159" s="199">
        <f>ROUND(I159*H159,2)</f>
        <v>0</v>
      </c>
      <c r="R159" s="199">
        <f>ROUND(J159*H159,2)</f>
        <v>0</v>
      </c>
      <c r="S159" s="72"/>
      <c r="T159" s="200">
        <f>S159*H159</f>
        <v>0</v>
      </c>
      <c r="U159" s="200">
        <v>0</v>
      </c>
      <c r="V159" s="200">
        <f>U159*H159</f>
        <v>0</v>
      </c>
      <c r="W159" s="200">
        <v>0</v>
      </c>
      <c r="X159" s="201">
        <f>W159*H159</f>
        <v>0</v>
      </c>
      <c r="Y159" s="35"/>
      <c r="Z159" s="35"/>
      <c r="AA159" s="35"/>
      <c r="AB159" s="35"/>
      <c r="AC159" s="35"/>
      <c r="AD159" s="35"/>
      <c r="AE159" s="35"/>
      <c r="AR159" s="202" t="s">
        <v>329</v>
      </c>
      <c r="AT159" s="202" t="s">
        <v>152</v>
      </c>
      <c r="AU159" s="202" t="s">
        <v>85</v>
      </c>
      <c r="AY159" s="18" t="s">
        <v>149</v>
      </c>
      <c r="BE159" s="203">
        <f>IF(O159="základní",K159,0)</f>
        <v>0</v>
      </c>
      <c r="BF159" s="203">
        <f>IF(O159="snížená",K159,0)</f>
        <v>0</v>
      </c>
      <c r="BG159" s="203">
        <f>IF(O159="zákl. přenesená",K159,0)</f>
        <v>0</v>
      </c>
      <c r="BH159" s="203">
        <f>IF(O159="sníž. přenesená",K159,0)</f>
        <v>0</v>
      </c>
      <c r="BI159" s="203">
        <f>IF(O159="nulová",K159,0)</f>
        <v>0</v>
      </c>
      <c r="BJ159" s="18" t="s">
        <v>83</v>
      </c>
      <c r="BK159" s="203">
        <f>ROUND(P159*H159,2)</f>
        <v>0</v>
      </c>
      <c r="BL159" s="18" t="s">
        <v>329</v>
      </c>
      <c r="BM159" s="202" t="s">
        <v>984</v>
      </c>
    </row>
    <row r="160" spans="1:47" s="2" customFormat="1" ht="19.5">
      <c r="A160" s="35"/>
      <c r="B160" s="36"/>
      <c r="C160" s="37"/>
      <c r="D160" s="204" t="s">
        <v>159</v>
      </c>
      <c r="E160" s="37"/>
      <c r="F160" s="205" t="s">
        <v>983</v>
      </c>
      <c r="G160" s="37"/>
      <c r="H160" s="37"/>
      <c r="I160" s="206"/>
      <c r="J160" s="206"/>
      <c r="K160" s="37"/>
      <c r="L160" s="37"/>
      <c r="M160" s="40"/>
      <c r="N160" s="207"/>
      <c r="O160" s="208"/>
      <c r="P160" s="72"/>
      <c r="Q160" s="72"/>
      <c r="R160" s="72"/>
      <c r="S160" s="72"/>
      <c r="T160" s="72"/>
      <c r="U160" s="72"/>
      <c r="V160" s="72"/>
      <c r="W160" s="72"/>
      <c r="X160" s="73"/>
      <c r="Y160" s="35"/>
      <c r="Z160" s="35"/>
      <c r="AA160" s="35"/>
      <c r="AB160" s="35"/>
      <c r="AC160" s="35"/>
      <c r="AD160" s="35"/>
      <c r="AE160" s="35"/>
      <c r="AT160" s="18" t="s">
        <v>159</v>
      </c>
      <c r="AU160" s="18" t="s">
        <v>85</v>
      </c>
    </row>
    <row r="161" spans="1:65" s="2" customFormat="1" ht="33" customHeight="1">
      <c r="A161" s="35"/>
      <c r="B161" s="36"/>
      <c r="C161" s="190" t="s">
        <v>985</v>
      </c>
      <c r="D161" s="190" t="s">
        <v>152</v>
      </c>
      <c r="E161" s="191" t="s">
        <v>986</v>
      </c>
      <c r="F161" s="192" t="s">
        <v>987</v>
      </c>
      <c r="G161" s="193" t="s">
        <v>374</v>
      </c>
      <c r="H161" s="194">
        <v>10</v>
      </c>
      <c r="I161" s="195"/>
      <c r="J161" s="195"/>
      <c r="K161" s="196">
        <f>ROUND(P161*H161,2)</f>
        <v>0</v>
      </c>
      <c r="L161" s="192" t="s">
        <v>156</v>
      </c>
      <c r="M161" s="40"/>
      <c r="N161" s="197" t="s">
        <v>1</v>
      </c>
      <c r="O161" s="198" t="s">
        <v>38</v>
      </c>
      <c r="P161" s="199">
        <f>I161+J161</f>
        <v>0</v>
      </c>
      <c r="Q161" s="199">
        <f>ROUND(I161*H161,2)</f>
        <v>0</v>
      </c>
      <c r="R161" s="199">
        <f>ROUND(J161*H161,2)</f>
        <v>0</v>
      </c>
      <c r="S161" s="72"/>
      <c r="T161" s="200">
        <f>S161*H161</f>
        <v>0</v>
      </c>
      <c r="U161" s="200">
        <v>0</v>
      </c>
      <c r="V161" s="200">
        <f>U161*H161</f>
        <v>0</v>
      </c>
      <c r="W161" s="200">
        <v>0</v>
      </c>
      <c r="X161" s="201">
        <f>W161*H161</f>
        <v>0</v>
      </c>
      <c r="Y161" s="35"/>
      <c r="Z161" s="35"/>
      <c r="AA161" s="35"/>
      <c r="AB161" s="35"/>
      <c r="AC161" s="35"/>
      <c r="AD161" s="35"/>
      <c r="AE161" s="35"/>
      <c r="AR161" s="202" t="s">
        <v>329</v>
      </c>
      <c r="AT161" s="202" t="s">
        <v>152</v>
      </c>
      <c r="AU161" s="202" t="s">
        <v>85</v>
      </c>
      <c r="AY161" s="18" t="s">
        <v>149</v>
      </c>
      <c r="BE161" s="203">
        <f>IF(O161="základní",K161,0)</f>
        <v>0</v>
      </c>
      <c r="BF161" s="203">
        <f>IF(O161="snížená",K161,0)</f>
        <v>0</v>
      </c>
      <c r="BG161" s="203">
        <f>IF(O161="zákl. přenesená",K161,0)</f>
        <v>0</v>
      </c>
      <c r="BH161" s="203">
        <f>IF(O161="sníž. přenesená",K161,0)</f>
        <v>0</v>
      </c>
      <c r="BI161" s="203">
        <f>IF(O161="nulová",K161,0)</f>
        <v>0</v>
      </c>
      <c r="BJ161" s="18" t="s">
        <v>83</v>
      </c>
      <c r="BK161" s="203">
        <f>ROUND(P161*H161,2)</f>
        <v>0</v>
      </c>
      <c r="BL161" s="18" t="s">
        <v>329</v>
      </c>
      <c r="BM161" s="202" t="s">
        <v>988</v>
      </c>
    </row>
    <row r="162" spans="1:47" s="2" customFormat="1" ht="19.5">
      <c r="A162" s="35"/>
      <c r="B162" s="36"/>
      <c r="C162" s="37"/>
      <c r="D162" s="204" t="s">
        <v>159</v>
      </c>
      <c r="E162" s="37"/>
      <c r="F162" s="205" t="s">
        <v>987</v>
      </c>
      <c r="G162" s="37"/>
      <c r="H162" s="37"/>
      <c r="I162" s="206"/>
      <c r="J162" s="206"/>
      <c r="K162" s="37"/>
      <c r="L162" s="37"/>
      <c r="M162" s="40"/>
      <c r="N162" s="207"/>
      <c r="O162" s="208"/>
      <c r="P162" s="72"/>
      <c r="Q162" s="72"/>
      <c r="R162" s="72"/>
      <c r="S162" s="72"/>
      <c r="T162" s="72"/>
      <c r="U162" s="72"/>
      <c r="V162" s="72"/>
      <c r="W162" s="72"/>
      <c r="X162" s="73"/>
      <c r="Y162" s="35"/>
      <c r="Z162" s="35"/>
      <c r="AA162" s="35"/>
      <c r="AB162" s="35"/>
      <c r="AC162" s="35"/>
      <c r="AD162" s="35"/>
      <c r="AE162" s="35"/>
      <c r="AT162" s="18" t="s">
        <v>159</v>
      </c>
      <c r="AU162" s="18" t="s">
        <v>85</v>
      </c>
    </row>
    <row r="163" spans="1:65" s="2" customFormat="1" ht="33" customHeight="1">
      <c r="A163" s="35"/>
      <c r="B163" s="36"/>
      <c r="C163" s="190" t="s">
        <v>989</v>
      </c>
      <c r="D163" s="190" t="s">
        <v>152</v>
      </c>
      <c r="E163" s="191" t="s">
        <v>990</v>
      </c>
      <c r="F163" s="192" t="s">
        <v>991</v>
      </c>
      <c r="G163" s="193" t="s">
        <v>374</v>
      </c>
      <c r="H163" s="194">
        <v>20</v>
      </c>
      <c r="I163" s="195"/>
      <c r="J163" s="195"/>
      <c r="K163" s="196">
        <f>ROUND(P163*H163,2)</f>
        <v>0</v>
      </c>
      <c r="L163" s="192" t="s">
        <v>156</v>
      </c>
      <c r="M163" s="40"/>
      <c r="N163" s="197" t="s">
        <v>1</v>
      </c>
      <c r="O163" s="198" t="s">
        <v>38</v>
      </c>
      <c r="P163" s="199">
        <f>I163+J163</f>
        <v>0</v>
      </c>
      <c r="Q163" s="199">
        <f>ROUND(I163*H163,2)</f>
        <v>0</v>
      </c>
      <c r="R163" s="199">
        <f>ROUND(J163*H163,2)</f>
        <v>0</v>
      </c>
      <c r="S163" s="72"/>
      <c r="T163" s="200">
        <f>S163*H163</f>
        <v>0</v>
      </c>
      <c r="U163" s="200">
        <v>0</v>
      </c>
      <c r="V163" s="200">
        <f>U163*H163</f>
        <v>0</v>
      </c>
      <c r="W163" s="200">
        <v>0</v>
      </c>
      <c r="X163" s="201">
        <f>W163*H163</f>
        <v>0</v>
      </c>
      <c r="Y163" s="35"/>
      <c r="Z163" s="35"/>
      <c r="AA163" s="35"/>
      <c r="AB163" s="35"/>
      <c r="AC163" s="35"/>
      <c r="AD163" s="35"/>
      <c r="AE163" s="35"/>
      <c r="AR163" s="202" t="s">
        <v>329</v>
      </c>
      <c r="AT163" s="202" t="s">
        <v>152</v>
      </c>
      <c r="AU163" s="202" t="s">
        <v>85</v>
      </c>
      <c r="AY163" s="18" t="s">
        <v>149</v>
      </c>
      <c r="BE163" s="203">
        <f>IF(O163="základní",K163,0)</f>
        <v>0</v>
      </c>
      <c r="BF163" s="203">
        <f>IF(O163="snížená",K163,0)</f>
        <v>0</v>
      </c>
      <c r="BG163" s="203">
        <f>IF(O163="zákl. přenesená",K163,0)</f>
        <v>0</v>
      </c>
      <c r="BH163" s="203">
        <f>IF(O163="sníž. přenesená",K163,0)</f>
        <v>0</v>
      </c>
      <c r="BI163" s="203">
        <f>IF(O163="nulová",K163,0)</f>
        <v>0</v>
      </c>
      <c r="BJ163" s="18" t="s">
        <v>83</v>
      </c>
      <c r="BK163" s="203">
        <f>ROUND(P163*H163,2)</f>
        <v>0</v>
      </c>
      <c r="BL163" s="18" t="s">
        <v>329</v>
      </c>
      <c r="BM163" s="202" t="s">
        <v>992</v>
      </c>
    </row>
    <row r="164" spans="1:47" s="2" customFormat="1" ht="19.5">
      <c r="A164" s="35"/>
      <c r="B164" s="36"/>
      <c r="C164" s="37"/>
      <c r="D164" s="204" t="s">
        <v>159</v>
      </c>
      <c r="E164" s="37"/>
      <c r="F164" s="205" t="s">
        <v>991</v>
      </c>
      <c r="G164" s="37"/>
      <c r="H164" s="37"/>
      <c r="I164" s="206"/>
      <c r="J164" s="206"/>
      <c r="K164" s="37"/>
      <c r="L164" s="37"/>
      <c r="M164" s="40"/>
      <c r="N164" s="207"/>
      <c r="O164" s="208"/>
      <c r="P164" s="72"/>
      <c r="Q164" s="72"/>
      <c r="R164" s="72"/>
      <c r="S164" s="72"/>
      <c r="T164" s="72"/>
      <c r="U164" s="72"/>
      <c r="V164" s="72"/>
      <c r="W164" s="72"/>
      <c r="X164" s="73"/>
      <c r="Y164" s="35"/>
      <c r="Z164" s="35"/>
      <c r="AA164" s="35"/>
      <c r="AB164" s="35"/>
      <c r="AC164" s="35"/>
      <c r="AD164" s="35"/>
      <c r="AE164" s="35"/>
      <c r="AT164" s="18" t="s">
        <v>159</v>
      </c>
      <c r="AU164" s="18" t="s">
        <v>85</v>
      </c>
    </row>
    <row r="165" spans="1:65" s="2" customFormat="1" ht="33" customHeight="1">
      <c r="A165" s="35"/>
      <c r="B165" s="36"/>
      <c r="C165" s="190" t="s">
        <v>993</v>
      </c>
      <c r="D165" s="190" t="s">
        <v>152</v>
      </c>
      <c r="E165" s="191" t="s">
        <v>994</v>
      </c>
      <c r="F165" s="192" t="s">
        <v>995</v>
      </c>
      <c r="G165" s="193" t="s">
        <v>374</v>
      </c>
      <c r="H165" s="194">
        <v>12</v>
      </c>
      <c r="I165" s="195"/>
      <c r="J165" s="195"/>
      <c r="K165" s="196">
        <f>ROUND(P165*H165,2)</f>
        <v>0</v>
      </c>
      <c r="L165" s="192" t="s">
        <v>156</v>
      </c>
      <c r="M165" s="40"/>
      <c r="N165" s="197" t="s">
        <v>1</v>
      </c>
      <c r="O165" s="198" t="s">
        <v>38</v>
      </c>
      <c r="P165" s="199">
        <f>I165+J165</f>
        <v>0</v>
      </c>
      <c r="Q165" s="199">
        <f>ROUND(I165*H165,2)</f>
        <v>0</v>
      </c>
      <c r="R165" s="199">
        <f>ROUND(J165*H165,2)</f>
        <v>0</v>
      </c>
      <c r="S165" s="72"/>
      <c r="T165" s="200">
        <f>S165*H165</f>
        <v>0</v>
      </c>
      <c r="U165" s="200">
        <v>0</v>
      </c>
      <c r="V165" s="200">
        <f>U165*H165</f>
        <v>0</v>
      </c>
      <c r="W165" s="200">
        <v>0</v>
      </c>
      <c r="X165" s="201">
        <f>W165*H165</f>
        <v>0</v>
      </c>
      <c r="Y165" s="35"/>
      <c r="Z165" s="35"/>
      <c r="AA165" s="35"/>
      <c r="AB165" s="35"/>
      <c r="AC165" s="35"/>
      <c r="AD165" s="35"/>
      <c r="AE165" s="35"/>
      <c r="AR165" s="202" t="s">
        <v>329</v>
      </c>
      <c r="AT165" s="202" t="s">
        <v>152</v>
      </c>
      <c r="AU165" s="202" t="s">
        <v>85</v>
      </c>
      <c r="AY165" s="18" t="s">
        <v>149</v>
      </c>
      <c r="BE165" s="203">
        <f>IF(O165="základní",K165,0)</f>
        <v>0</v>
      </c>
      <c r="BF165" s="203">
        <f>IF(O165="snížená",K165,0)</f>
        <v>0</v>
      </c>
      <c r="BG165" s="203">
        <f>IF(O165="zákl. přenesená",K165,0)</f>
        <v>0</v>
      </c>
      <c r="BH165" s="203">
        <f>IF(O165="sníž. přenesená",K165,0)</f>
        <v>0</v>
      </c>
      <c r="BI165" s="203">
        <f>IF(O165="nulová",K165,0)</f>
        <v>0</v>
      </c>
      <c r="BJ165" s="18" t="s">
        <v>83</v>
      </c>
      <c r="BK165" s="203">
        <f>ROUND(P165*H165,2)</f>
        <v>0</v>
      </c>
      <c r="BL165" s="18" t="s">
        <v>329</v>
      </c>
      <c r="BM165" s="202" t="s">
        <v>996</v>
      </c>
    </row>
    <row r="166" spans="1:47" s="2" customFormat="1" ht="19.5">
      <c r="A166" s="35"/>
      <c r="B166" s="36"/>
      <c r="C166" s="37"/>
      <c r="D166" s="204" t="s">
        <v>159</v>
      </c>
      <c r="E166" s="37"/>
      <c r="F166" s="205" t="s">
        <v>995</v>
      </c>
      <c r="G166" s="37"/>
      <c r="H166" s="37"/>
      <c r="I166" s="206"/>
      <c r="J166" s="206"/>
      <c r="K166" s="37"/>
      <c r="L166" s="37"/>
      <c r="M166" s="40"/>
      <c r="N166" s="207"/>
      <c r="O166" s="208"/>
      <c r="P166" s="72"/>
      <c r="Q166" s="72"/>
      <c r="R166" s="72"/>
      <c r="S166" s="72"/>
      <c r="T166" s="72"/>
      <c r="U166" s="72"/>
      <c r="V166" s="72"/>
      <c r="W166" s="72"/>
      <c r="X166" s="73"/>
      <c r="Y166" s="35"/>
      <c r="Z166" s="35"/>
      <c r="AA166" s="35"/>
      <c r="AB166" s="35"/>
      <c r="AC166" s="35"/>
      <c r="AD166" s="35"/>
      <c r="AE166" s="35"/>
      <c r="AT166" s="18" t="s">
        <v>159</v>
      </c>
      <c r="AU166" s="18" t="s">
        <v>85</v>
      </c>
    </row>
    <row r="167" spans="1:65" s="2" customFormat="1" ht="33" customHeight="1">
      <c r="A167" s="35"/>
      <c r="B167" s="36"/>
      <c r="C167" s="190" t="s">
        <v>997</v>
      </c>
      <c r="D167" s="190" t="s">
        <v>152</v>
      </c>
      <c r="E167" s="191" t="s">
        <v>998</v>
      </c>
      <c r="F167" s="192" t="s">
        <v>999</v>
      </c>
      <c r="G167" s="193" t="s">
        <v>374</v>
      </c>
      <c r="H167" s="194">
        <v>6</v>
      </c>
      <c r="I167" s="195"/>
      <c r="J167" s="195"/>
      <c r="K167" s="196">
        <f>ROUND(P167*H167,2)</f>
        <v>0</v>
      </c>
      <c r="L167" s="192" t="s">
        <v>156</v>
      </c>
      <c r="M167" s="40"/>
      <c r="N167" s="197" t="s">
        <v>1</v>
      </c>
      <c r="O167" s="198" t="s">
        <v>38</v>
      </c>
      <c r="P167" s="199">
        <f>I167+J167</f>
        <v>0</v>
      </c>
      <c r="Q167" s="199">
        <f>ROUND(I167*H167,2)</f>
        <v>0</v>
      </c>
      <c r="R167" s="199">
        <f>ROUND(J167*H167,2)</f>
        <v>0</v>
      </c>
      <c r="S167" s="72"/>
      <c r="T167" s="200">
        <f>S167*H167</f>
        <v>0</v>
      </c>
      <c r="U167" s="200">
        <v>0</v>
      </c>
      <c r="V167" s="200">
        <f>U167*H167</f>
        <v>0</v>
      </c>
      <c r="W167" s="200">
        <v>0</v>
      </c>
      <c r="X167" s="201">
        <f>W167*H167</f>
        <v>0</v>
      </c>
      <c r="Y167" s="35"/>
      <c r="Z167" s="35"/>
      <c r="AA167" s="35"/>
      <c r="AB167" s="35"/>
      <c r="AC167" s="35"/>
      <c r="AD167" s="35"/>
      <c r="AE167" s="35"/>
      <c r="AR167" s="202" t="s">
        <v>329</v>
      </c>
      <c r="AT167" s="202" t="s">
        <v>152</v>
      </c>
      <c r="AU167" s="202" t="s">
        <v>85</v>
      </c>
      <c r="AY167" s="18" t="s">
        <v>149</v>
      </c>
      <c r="BE167" s="203">
        <f>IF(O167="základní",K167,0)</f>
        <v>0</v>
      </c>
      <c r="BF167" s="203">
        <f>IF(O167="snížená",K167,0)</f>
        <v>0</v>
      </c>
      <c r="BG167" s="203">
        <f>IF(O167="zákl. přenesená",K167,0)</f>
        <v>0</v>
      </c>
      <c r="BH167" s="203">
        <f>IF(O167="sníž. přenesená",K167,0)</f>
        <v>0</v>
      </c>
      <c r="BI167" s="203">
        <f>IF(O167="nulová",K167,0)</f>
        <v>0</v>
      </c>
      <c r="BJ167" s="18" t="s">
        <v>83</v>
      </c>
      <c r="BK167" s="203">
        <f>ROUND(P167*H167,2)</f>
        <v>0</v>
      </c>
      <c r="BL167" s="18" t="s">
        <v>329</v>
      </c>
      <c r="BM167" s="202" t="s">
        <v>1000</v>
      </c>
    </row>
    <row r="168" spans="1:47" s="2" customFormat="1" ht="19.5">
      <c r="A168" s="35"/>
      <c r="B168" s="36"/>
      <c r="C168" s="37"/>
      <c r="D168" s="204" t="s">
        <v>159</v>
      </c>
      <c r="E168" s="37"/>
      <c r="F168" s="205" t="s">
        <v>999</v>
      </c>
      <c r="G168" s="37"/>
      <c r="H168" s="37"/>
      <c r="I168" s="206"/>
      <c r="J168" s="206"/>
      <c r="K168" s="37"/>
      <c r="L168" s="37"/>
      <c r="M168" s="40"/>
      <c r="N168" s="207"/>
      <c r="O168" s="208"/>
      <c r="P168" s="72"/>
      <c r="Q168" s="72"/>
      <c r="R168" s="72"/>
      <c r="S168" s="72"/>
      <c r="T168" s="72"/>
      <c r="U168" s="72"/>
      <c r="V168" s="72"/>
      <c r="W168" s="72"/>
      <c r="X168" s="73"/>
      <c r="Y168" s="35"/>
      <c r="Z168" s="35"/>
      <c r="AA168" s="35"/>
      <c r="AB168" s="35"/>
      <c r="AC168" s="35"/>
      <c r="AD168" s="35"/>
      <c r="AE168" s="35"/>
      <c r="AT168" s="18" t="s">
        <v>159</v>
      </c>
      <c r="AU168" s="18" t="s">
        <v>85</v>
      </c>
    </row>
    <row r="169" spans="1:65" s="2" customFormat="1" ht="33" customHeight="1">
      <c r="A169" s="35"/>
      <c r="B169" s="36"/>
      <c r="C169" s="190" t="s">
        <v>1001</v>
      </c>
      <c r="D169" s="190" t="s">
        <v>152</v>
      </c>
      <c r="E169" s="191" t="s">
        <v>1002</v>
      </c>
      <c r="F169" s="192" t="s">
        <v>1003</v>
      </c>
      <c r="G169" s="193" t="s">
        <v>374</v>
      </c>
      <c r="H169" s="194">
        <v>6</v>
      </c>
      <c r="I169" s="195"/>
      <c r="J169" s="195"/>
      <c r="K169" s="196">
        <f>ROUND(P169*H169,2)</f>
        <v>0</v>
      </c>
      <c r="L169" s="192" t="s">
        <v>156</v>
      </c>
      <c r="M169" s="40"/>
      <c r="N169" s="197" t="s">
        <v>1</v>
      </c>
      <c r="O169" s="198" t="s">
        <v>38</v>
      </c>
      <c r="P169" s="199">
        <f>I169+J169</f>
        <v>0</v>
      </c>
      <c r="Q169" s="199">
        <f>ROUND(I169*H169,2)</f>
        <v>0</v>
      </c>
      <c r="R169" s="199">
        <f>ROUND(J169*H169,2)</f>
        <v>0</v>
      </c>
      <c r="S169" s="72"/>
      <c r="T169" s="200">
        <f>S169*H169</f>
        <v>0</v>
      </c>
      <c r="U169" s="200">
        <v>0</v>
      </c>
      <c r="V169" s="200">
        <f>U169*H169</f>
        <v>0</v>
      </c>
      <c r="W169" s="200">
        <v>0</v>
      </c>
      <c r="X169" s="201">
        <f>W169*H169</f>
        <v>0</v>
      </c>
      <c r="Y169" s="35"/>
      <c r="Z169" s="35"/>
      <c r="AA169" s="35"/>
      <c r="AB169" s="35"/>
      <c r="AC169" s="35"/>
      <c r="AD169" s="35"/>
      <c r="AE169" s="35"/>
      <c r="AR169" s="202" t="s">
        <v>329</v>
      </c>
      <c r="AT169" s="202" t="s">
        <v>152</v>
      </c>
      <c r="AU169" s="202" t="s">
        <v>85</v>
      </c>
      <c r="AY169" s="18" t="s">
        <v>149</v>
      </c>
      <c r="BE169" s="203">
        <f>IF(O169="základní",K169,0)</f>
        <v>0</v>
      </c>
      <c r="BF169" s="203">
        <f>IF(O169="snížená",K169,0)</f>
        <v>0</v>
      </c>
      <c r="BG169" s="203">
        <f>IF(O169="zákl. přenesená",K169,0)</f>
        <v>0</v>
      </c>
      <c r="BH169" s="203">
        <f>IF(O169="sníž. přenesená",K169,0)</f>
        <v>0</v>
      </c>
      <c r="BI169" s="203">
        <f>IF(O169="nulová",K169,0)</f>
        <v>0</v>
      </c>
      <c r="BJ169" s="18" t="s">
        <v>83</v>
      </c>
      <c r="BK169" s="203">
        <f>ROUND(P169*H169,2)</f>
        <v>0</v>
      </c>
      <c r="BL169" s="18" t="s">
        <v>329</v>
      </c>
      <c r="BM169" s="202" t="s">
        <v>1004</v>
      </c>
    </row>
    <row r="170" spans="1:47" s="2" customFormat="1" ht="19.5">
      <c r="A170" s="35"/>
      <c r="B170" s="36"/>
      <c r="C170" s="37"/>
      <c r="D170" s="204" t="s">
        <v>159</v>
      </c>
      <c r="E170" s="37"/>
      <c r="F170" s="205" t="s">
        <v>1003</v>
      </c>
      <c r="G170" s="37"/>
      <c r="H170" s="37"/>
      <c r="I170" s="206"/>
      <c r="J170" s="206"/>
      <c r="K170" s="37"/>
      <c r="L170" s="37"/>
      <c r="M170" s="40"/>
      <c r="N170" s="207"/>
      <c r="O170" s="208"/>
      <c r="P170" s="72"/>
      <c r="Q170" s="72"/>
      <c r="R170" s="72"/>
      <c r="S170" s="72"/>
      <c r="T170" s="72"/>
      <c r="U170" s="72"/>
      <c r="V170" s="72"/>
      <c r="W170" s="72"/>
      <c r="X170" s="73"/>
      <c r="Y170" s="35"/>
      <c r="Z170" s="35"/>
      <c r="AA170" s="35"/>
      <c r="AB170" s="35"/>
      <c r="AC170" s="35"/>
      <c r="AD170" s="35"/>
      <c r="AE170" s="35"/>
      <c r="AT170" s="18" t="s">
        <v>159</v>
      </c>
      <c r="AU170" s="18" t="s">
        <v>85</v>
      </c>
    </row>
    <row r="171" spans="1:65" s="2" customFormat="1" ht="33" customHeight="1">
      <c r="A171" s="35"/>
      <c r="B171" s="36"/>
      <c r="C171" s="190" t="s">
        <v>1005</v>
      </c>
      <c r="D171" s="190" t="s">
        <v>152</v>
      </c>
      <c r="E171" s="191" t="s">
        <v>1006</v>
      </c>
      <c r="F171" s="192" t="s">
        <v>1007</v>
      </c>
      <c r="G171" s="193" t="s">
        <v>374</v>
      </c>
      <c r="H171" s="194">
        <v>5</v>
      </c>
      <c r="I171" s="195"/>
      <c r="J171" s="195"/>
      <c r="K171" s="196">
        <f>ROUND(P171*H171,2)</f>
        <v>0</v>
      </c>
      <c r="L171" s="192" t="s">
        <v>156</v>
      </c>
      <c r="M171" s="40"/>
      <c r="N171" s="197" t="s">
        <v>1</v>
      </c>
      <c r="O171" s="198" t="s">
        <v>38</v>
      </c>
      <c r="P171" s="199">
        <f>I171+J171</f>
        <v>0</v>
      </c>
      <c r="Q171" s="199">
        <f>ROUND(I171*H171,2)</f>
        <v>0</v>
      </c>
      <c r="R171" s="199">
        <f>ROUND(J171*H171,2)</f>
        <v>0</v>
      </c>
      <c r="S171" s="72"/>
      <c r="T171" s="200">
        <f>S171*H171</f>
        <v>0</v>
      </c>
      <c r="U171" s="200">
        <v>0</v>
      </c>
      <c r="V171" s="200">
        <f>U171*H171</f>
        <v>0</v>
      </c>
      <c r="W171" s="200">
        <v>0</v>
      </c>
      <c r="X171" s="201">
        <f>W171*H171</f>
        <v>0</v>
      </c>
      <c r="Y171" s="35"/>
      <c r="Z171" s="35"/>
      <c r="AA171" s="35"/>
      <c r="AB171" s="35"/>
      <c r="AC171" s="35"/>
      <c r="AD171" s="35"/>
      <c r="AE171" s="35"/>
      <c r="AR171" s="202" t="s">
        <v>329</v>
      </c>
      <c r="AT171" s="202" t="s">
        <v>152</v>
      </c>
      <c r="AU171" s="202" t="s">
        <v>85</v>
      </c>
      <c r="AY171" s="18" t="s">
        <v>149</v>
      </c>
      <c r="BE171" s="203">
        <f>IF(O171="základní",K171,0)</f>
        <v>0</v>
      </c>
      <c r="BF171" s="203">
        <f>IF(O171="snížená",K171,0)</f>
        <v>0</v>
      </c>
      <c r="BG171" s="203">
        <f>IF(O171="zákl. přenesená",K171,0)</f>
        <v>0</v>
      </c>
      <c r="BH171" s="203">
        <f>IF(O171="sníž. přenesená",K171,0)</f>
        <v>0</v>
      </c>
      <c r="BI171" s="203">
        <f>IF(O171="nulová",K171,0)</f>
        <v>0</v>
      </c>
      <c r="BJ171" s="18" t="s">
        <v>83</v>
      </c>
      <c r="BK171" s="203">
        <f>ROUND(P171*H171,2)</f>
        <v>0</v>
      </c>
      <c r="BL171" s="18" t="s">
        <v>329</v>
      </c>
      <c r="BM171" s="202" t="s">
        <v>1008</v>
      </c>
    </row>
    <row r="172" spans="1:47" s="2" customFormat="1" ht="19.5">
      <c r="A172" s="35"/>
      <c r="B172" s="36"/>
      <c r="C172" s="37"/>
      <c r="D172" s="204" t="s">
        <v>159</v>
      </c>
      <c r="E172" s="37"/>
      <c r="F172" s="205" t="s">
        <v>1007</v>
      </c>
      <c r="G172" s="37"/>
      <c r="H172" s="37"/>
      <c r="I172" s="206"/>
      <c r="J172" s="206"/>
      <c r="K172" s="37"/>
      <c r="L172" s="37"/>
      <c r="M172" s="40"/>
      <c r="N172" s="207"/>
      <c r="O172" s="208"/>
      <c r="P172" s="72"/>
      <c r="Q172" s="72"/>
      <c r="R172" s="72"/>
      <c r="S172" s="72"/>
      <c r="T172" s="72"/>
      <c r="U172" s="72"/>
      <c r="V172" s="72"/>
      <c r="W172" s="72"/>
      <c r="X172" s="73"/>
      <c r="Y172" s="35"/>
      <c r="Z172" s="35"/>
      <c r="AA172" s="35"/>
      <c r="AB172" s="35"/>
      <c r="AC172" s="35"/>
      <c r="AD172" s="35"/>
      <c r="AE172" s="35"/>
      <c r="AT172" s="18" t="s">
        <v>159</v>
      </c>
      <c r="AU172" s="18" t="s">
        <v>85</v>
      </c>
    </row>
    <row r="173" spans="1:65" s="2" customFormat="1" ht="24.2" customHeight="1">
      <c r="A173" s="35"/>
      <c r="B173" s="36"/>
      <c r="C173" s="190" t="s">
        <v>1009</v>
      </c>
      <c r="D173" s="190" t="s">
        <v>152</v>
      </c>
      <c r="E173" s="191" t="s">
        <v>1010</v>
      </c>
      <c r="F173" s="192" t="s">
        <v>1011</v>
      </c>
      <c r="G173" s="193" t="s">
        <v>374</v>
      </c>
      <c r="H173" s="194">
        <v>2</v>
      </c>
      <c r="I173" s="195"/>
      <c r="J173" s="195"/>
      <c r="K173" s="196">
        <f>ROUND(P173*H173,2)</f>
        <v>0</v>
      </c>
      <c r="L173" s="192" t="s">
        <v>560</v>
      </c>
      <c r="M173" s="40"/>
      <c r="N173" s="197" t="s">
        <v>1</v>
      </c>
      <c r="O173" s="198" t="s">
        <v>38</v>
      </c>
      <c r="P173" s="199">
        <f>I173+J173</f>
        <v>0</v>
      </c>
      <c r="Q173" s="199">
        <f>ROUND(I173*H173,2)</f>
        <v>0</v>
      </c>
      <c r="R173" s="199">
        <f>ROUND(J173*H173,2)</f>
        <v>0</v>
      </c>
      <c r="S173" s="72"/>
      <c r="T173" s="200">
        <f>S173*H173</f>
        <v>0</v>
      </c>
      <c r="U173" s="200">
        <v>0</v>
      </c>
      <c r="V173" s="200">
        <f>U173*H173</f>
        <v>0</v>
      </c>
      <c r="W173" s="200">
        <v>0</v>
      </c>
      <c r="X173" s="201">
        <f>W173*H173</f>
        <v>0</v>
      </c>
      <c r="Y173" s="35"/>
      <c r="Z173" s="35"/>
      <c r="AA173" s="35"/>
      <c r="AB173" s="35"/>
      <c r="AC173" s="35"/>
      <c r="AD173" s="35"/>
      <c r="AE173" s="35"/>
      <c r="AR173" s="202" t="s">
        <v>329</v>
      </c>
      <c r="AT173" s="202" t="s">
        <v>152</v>
      </c>
      <c r="AU173" s="202" t="s">
        <v>85</v>
      </c>
      <c r="AY173" s="18" t="s">
        <v>149</v>
      </c>
      <c r="BE173" s="203">
        <f>IF(O173="základní",K173,0)</f>
        <v>0</v>
      </c>
      <c r="BF173" s="203">
        <f>IF(O173="snížená",K173,0)</f>
        <v>0</v>
      </c>
      <c r="BG173" s="203">
        <f>IF(O173="zákl. přenesená",K173,0)</f>
        <v>0</v>
      </c>
      <c r="BH173" s="203">
        <f>IF(O173="sníž. přenesená",K173,0)</f>
        <v>0</v>
      </c>
      <c r="BI173" s="203">
        <f>IF(O173="nulová",K173,0)</f>
        <v>0</v>
      </c>
      <c r="BJ173" s="18" t="s">
        <v>83</v>
      </c>
      <c r="BK173" s="203">
        <f>ROUND(P173*H173,2)</f>
        <v>0</v>
      </c>
      <c r="BL173" s="18" t="s">
        <v>329</v>
      </c>
      <c r="BM173" s="202" t="s">
        <v>1012</v>
      </c>
    </row>
    <row r="174" spans="1:47" s="2" customFormat="1" ht="19.5">
      <c r="A174" s="35"/>
      <c r="B174" s="36"/>
      <c r="C174" s="37"/>
      <c r="D174" s="204" t="s">
        <v>159</v>
      </c>
      <c r="E174" s="37"/>
      <c r="F174" s="205" t="s">
        <v>1011</v>
      </c>
      <c r="G174" s="37"/>
      <c r="H174" s="37"/>
      <c r="I174" s="206"/>
      <c r="J174" s="206"/>
      <c r="K174" s="37"/>
      <c r="L174" s="37"/>
      <c r="M174" s="40"/>
      <c r="N174" s="207"/>
      <c r="O174" s="208"/>
      <c r="P174" s="72"/>
      <c r="Q174" s="72"/>
      <c r="R174" s="72"/>
      <c r="S174" s="72"/>
      <c r="T174" s="72"/>
      <c r="U174" s="72"/>
      <c r="V174" s="72"/>
      <c r="W174" s="72"/>
      <c r="X174" s="73"/>
      <c r="Y174" s="35"/>
      <c r="Z174" s="35"/>
      <c r="AA174" s="35"/>
      <c r="AB174" s="35"/>
      <c r="AC174" s="35"/>
      <c r="AD174" s="35"/>
      <c r="AE174" s="35"/>
      <c r="AT174" s="18" t="s">
        <v>159</v>
      </c>
      <c r="AU174" s="18" t="s">
        <v>85</v>
      </c>
    </row>
    <row r="175" spans="1:65" s="2" customFormat="1" ht="24.2" customHeight="1">
      <c r="A175" s="35"/>
      <c r="B175" s="36"/>
      <c r="C175" s="190" t="s">
        <v>1013</v>
      </c>
      <c r="D175" s="190" t="s">
        <v>152</v>
      </c>
      <c r="E175" s="191" t="s">
        <v>1014</v>
      </c>
      <c r="F175" s="192" t="s">
        <v>1015</v>
      </c>
      <c r="G175" s="193" t="s">
        <v>374</v>
      </c>
      <c r="H175" s="194">
        <v>5</v>
      </c>
      <c r="I175" s="195"/>
      <c r="J175" s="195"/>
      <c r="K175" s="196">
        <f>ROUND(P175*H175,2)</f>
        <v>0</v>
      </c>
      <c r="L175" s="192" t="s">
        <v>1</v>
      </c>
      <c r="M175" s="40"/>
      <c r="N175" s="197" t="s">
        <v>1</v>
      </c>
      <c r="O175" s="198" t="s">
        <v>38</v>
      </c>
      <c r="P175" s="199">
        <f>I175+J175</f>
        <v>0</v>
      </c>
      <c r="Q175" s="199">
        <f>ROUND(I175*H175,2)</f>
        <v>0</v>
      </c>
      <c r="R175" s="199">
        <f>ROUND(J175*H175,2)</f>
        <v>0</v>
      </c>
      <c r="S175" s="72"/>
      <c r="T175" s="200">
        <f>S175*H175</f>
        <v>0</v>
      </c>
      <c r="U175" s="200">
        <v>0</v>
      </c>
      <c r="V175" s="200">
        <f>U175*H175</f>
        <v>0</v>
      </c>
      <c r="W175" s="200">
        <v>0</v>
      </c>
      <c r="X175" s="201">
        <f>W175*H175</f>
        <v>0</v>
      </c>
      <c r="Y175" s="35"/>
      <c r="Z175" s="35"/>
      <c r="AA175" s="35"/>
      <c r="AB175" s="35"/>
      <c r="AC175" s="35"/>
      <c r="AD175" s="35"/>
      <c r="AE175" s="35"/>
      <c r="AR175" s="202" t="s">
        <v>329</v>
      </c>
      <c r="AT175" s="202" t="s">
        <v>152</v>
      </c>
      <c r="AU175" s="202" t="s">
        <v>85</v>
      </c>
      <c r="AY175" s="18" t="s">
        <v>149</v>
      </c>
      <c r="BE175" s="203">
        <f>IF(O175="základní",K175,0)</f>
        <v>0</v>
      </c>
      <c r="BF175" s="203">
        <f>IF(O175="snížená",K175,0)</f>
        <v>0</v>
      </c>
      <c r="BG175" s="203">
        <f>IF(O175="zákl. přenesená",K175,0)</f>
        <v>0</v>
      </c>
      <c r="BH175" s="203">
        <f>IF(O175="sníž. přenesená",K175,0)</f>
        <v>0</v>
      </c>
      <c r="BI175" s="203">
        <f>IF(O175="nulová",K175,0)</f>
        <v>0</v>
      </c>
      <c r="BJ175" s="18" t="s">
        <v>83</v>
      </c>
      <c r="BK175" s="203">
        <f>ROUND(P175*H175,2)</f>
        <v>0</v>
      </c>
      <c r="BL175" s="18" t="s">
        <v>329</v>
      </c>
      <c r="BM175" s="202" t="s">
        <v>1016</v>
      </c>
    </row>
    <row r="176" spans="1:47" s="2" customFormat="1" ht="19.5">
      <c r="A176" s="35"/>
      <c r="B176" s="36"/>
      <c r="C176" s="37"/>
      <c r="D176" s="204" t="s">
        <v>159</v>
      </c>
      <c r="E176" s="37"/>
      <c r="F176" s="205" t="s">
        <v>1015</v>
      </c>
      <c r="G176" s="37"/>
      <c r="H176" s="37"/>
      <c r="I176" s="206"/>
      <c r="J176" s="206"/>
      <c r="K176" s="37"/>
      <c r="L176" s="37"/>
      <c r="M176" s="40"/>
      <c r="N176" s="207"/>
      <c r="O176" s="208"/>
      <c r="P176" s="72"/>
      <c r="Q176" s="72"/>
      <c r="R176" s="72"/>
      <c r="S176" s="72"/>
      <c r="T176" s="72"/>
      <c r="U176" s="72"/>
      <c r="V176" s="72"/>
      <c r="W176" s="72"/>
      <c r="X176" s="73"/>
      <c r="Y176" s="35"/>
      <c r="Z176" s="35"/>
      <c r="AA176" s="35"/>
      <c r="AB176" s="35"/>
      <c r="AC176" s="35"/>
      <c r="AD176" s="35"/>
      <c r="AE176" s="35"/>
      <c r="AT176" s="18" t="s">
        <v>159</v>
      </c>
      <c r="AU176" s="18" t="s">
        <v>85</v>
      </c>
    </row>
    <row r="177" spans="1:65" s="2" customFormat="1" ht="24.2" customHeight="1">
      <c r="A177" s="35"/>
      <c r="B177" s="36"/>
      <c r="C177" s="190" t="s">
        <v>663</v>
      </c>
      <c r="D177" s="190" t="s">
        <v>152</v>
      </c>
      <c r="E177" s="191" t="s">
        <v>1017</v>
      </c>
      <c r="F177" s="192" t="s">
        <v>1018</v>
      </c>
      <c r="G177" s="193" t="s">
        <v>177</v>
      </c>
      <c r="H177" s="194">
        <v>4</v>
      </c>
      <c r="I177" s="195"/>
      <c r="J177" s="195"/>
      <c r="K177" s="196">
        <f>ROUND(P177*H177,2)</f>
        <v>0</v>
      </c>
      <c r="L177" s="192" t="s">
        <v>156</v>
      </c>
      <c r="M177" s="40"/>
      <c r="N177" s="197" t="s">
        <v>1</v>
      </c>
      <c r="O177" s="198" t="s">
        <v>38</v>
      </c>
      <c r="P177" s="199">
        <f>I177+J177</f>
        <v>0</v>
      </c>
      <c r="Q177" s="199">
        <f>ROUND(I177*H177,2)</f>
        <v>0</v>
      </c>
      <c r="R177" s="199">
        <f>ROUND(J177*H177,2)</f>
        <v>0</v>
      </c>
      <c r="S177" s="72"/>
      <c r="T177" s="200">
        <f>S177*H177</f>
        <v>0</v>
      </c>
      <c r="U177" s="200">
        <v>0</v>
      </c>
      <c r="V177" s="200">
        <f>U177*H177</f>
        <v>0</v>
      </c>
      <c r="W177" s="200">
        <v>0</v>
      </c>
      <c r="X177" s="201">
        <f>W177*H177</f>
        <v>0</v>
      </c>
      <c r="Y177" s="35"/>
      <c r="Z177" s="35"/>
      <c r="AA177" s="35"/>
      <c r="AB177" s="35"/>
      <c r="AC177" s="35"/>
      <c r="AD177" s="35"/>
      <c r="AE177" s="35"/>
      <c r="AR177" s="202" t="s">
        <v>329</v>
      </c>
      <c r="AT177" s="202" t="s">
        <v>152</v>
      </c>
      <c r="AU177" s="202" t="s">
        <v>85</v>
      </c>
      <c r="AY177" s="18" t="s">
        <v>149</v>
      </c>
      <c r="BE177" s="203">
        <f>IF(O177="základní",K177,0)</f>
        <v>0</v>
      </c>
      <c r="BF177" s="203">
        <f>IF(O177="snížená",K177,0)</f>
        <v>0</v>
      </c>
      <c r="BG177" s="203">
        <f>IF(O177="zákl. přenesená",K177,0)</f>
        <v>0</v>
      </c>
      <c r="BH177" s="203">
        <f>IF(O177="sníž. přenesená",K177,0)</f>
        <v>0</v>
      </c>
      <c r="BI177" s="203">
        <f>IF(O177="nulová",K177,0)</f>
        <v>0</v>
      </c>
      <c r="BJ177" s="18" t="s">
        <v>83</v>
      </c>
      <c r="BK177" s="203">
        <f>ROUND(P177*H177,2)</f>
        <v>0</v>
      </c>
      <c r="BL177" s="18" t="s">
        <v>329</v>
      </c>
      <c r="BM177" s="202" t="s">
        <v>1019</v>
      </c>
    </row>
    <row r="178" spans="1:47" s="2" customFormat="1" ht="19.5">
      <c r="A178" s="35"/>
      <c r="B178" s="36"/>
      <c r="C178" s="37"/>
      <c r="D178" s="204" t="s">
        <v>159</v>
      </c>
      <c r="E178" s="37"/>
      <c r="F178" s="205" t="s">
        <v>1018</v>
      </c>
      <c r="G178" s="37"/>
      <c r="H178" s="37"/>
      <c r="I178" s="206"/>
      <c r="J178" s="206"/>
      <c r="K178" s="37"/>
      <c r="L178" s="37"/>
      <c r="M178" s="40"/>
      <c r="N178" s="207"/>
      <c r="O178" s="208"/>
      <c r="P178" s="72"/>
      <c r="Q178" s="72"/>
      <c r="R178" s="72"/>
      <c r="S178" s="72"/>
      <c r="T178" s="72"/>
      <c r="U178" s="72"/>
      <c r="V178" s="72"/>
      <c r="W178" s="72"/>
      <c r="X178" s="73"/>
      <c r="Y178" s="35"/>
      <c r="Z178" s="35"/>
      <c r="AA178" s="35"/>
      <c r="AB178" s="35"/>
      <c r="AC178" s="35"/>
      <c r="AD178" s="35"/>
      <c r="AE178" s="35"/>
      <c r="AT178" s="18" t="s">
        <v>159</v>
      </c>
      <c r="AU178" s="18" t="s">
        <v>85</v>
      </c>
    </row>
    <row r="179" spans="1:65" s="2" customFormat="1" ht="24.2" customHeight="1">
      <c r="A179" s="35"/>
      <c r="B179" s="36"/>
      <c r="C179" s="190" t="s">
        <v>709</v>
      </c>
      <c r="D179" s="190" t="s">
        <v>152</v>
      </c>
      <c r="E179" s="191" t="s">
        <v>1020</v>
      </c>
      <c r="F179" s="192" t="s">
        <v>1021</v>
      </c>
      <c r="G179" s="193" t="s">
        <v>177</v>
      </c>
      <c r="H179" s="194">
        <v>1</v>
      </c>
      <c r="I179" s="195"/>
      <c r="J179" s="195"/>
      <c r="K179" s="196">
        <f>ROUND(P179*H179,2)</f>
        <v>0</v>
      </c>
      <c r="L179" s="192" t="s">
        <v>156</v>
      </c>
      <c r="M179" s="40"/>
      <c r="N179" s="197" t="s">
        <v>1</v>
      </c>
      <c r="O179" s="198" t="s">
        <v>38</v>
      </c>
      <c r="P179" s="199">
        <f>I179+J179</f>
        <v>0</v>
      </c>
      <c r="Q179" s="199">
        <f>ROUND(I179*H179,2)</f>
        <v>0</v>
      </c>
      <c r="R179" s="199">
        <f>ROUND(J179*H179,2)</f>
        <v>0</v>
      </c>
      <c r="S179" s="72"/>
      <c r="T179" s="200">
        <f>S179*H179</f>
        <v>0</v>
      </c>
      <c r="U179" s="200">
        <v>0</v>
      </c>
      <c r="V179" s="200">
        <f>U179*H179</f>
        <v>0</v>
      </c>
      <c r="W179" s="200">
        <v>0</v>
      </c>
      <c r="X179" s="201">
        <f>W179*H179</f>
        <v>0</v>
      </c>
      <c r="Y179" s="35"/>
      <c r="Z179" s="35"/>
      <c r="AA179" s="35"/>
      <c r="AB179" s="35"/>
      <c r="AC179" s="35"/>
      <c r="AD179" s="35"/>
      <c r="AE179" s="35"/>
      <c r="AR179" s="202" t="s">
        <v>329</v>
      </c>
      <c r="AT179" s="202" t="s">
        <v>152</v>
      </c>
      <c r="AU179" s="202" t="s">
        <v>85</v>
      </c>
      <c r="AY179" s="18" t="s">
        <v>149</v>
      </c>
      <c r="BE179" s="203">
        <f>IF(O179="základní",K179,0)</f>
        <v>0</v>
      </c>
      <c r="BF179" s="203">
        <f>IF(O179="snížená",K179,0)</f>
        <v>0</v>
      </c>
      <c r="BG179" s="203">
        <f>IF(O179="zákl. přenesená",K179,0)</f>
        <v>0</v>
      </c>
      <c r="BH179" s="203">
        <f>IF(O179="sníž. přenesená",K179,0)</f>
        <v>0</v>
      </c>
      <c r="BI179" s="203">
        <f>IF(O179="nulová",K179,0)</f>
        <v>0</v>
      </c>
      <c r="BJ179" s="18" t="s">
        <v>83</v>
      </c>
      <c r="BK179" s="203">
        <f>ROUND(P179*H179,2)</f>
        <v>0</v>
      </c>
      <c r="BL179" s="18" t="s">
        <v>329</v>
      </c>
      <c r="BM179" s="202" t="s">
        <v>1022</v>
      </c>
    </row>
    <row r="180" spans="1:47" s="2" customFormat="1" ht="19.5">
      <c r="A180" s="35"/>
      <c r="B180" s="36"/>
      <c r="C180" s="37"/>
      <c r="D180" s="204" t="s">
        <v>159</v>
      </c>
      <c r="E180" s="37"/>
      <c r="F180" s="205" t="s">
        <v>1021</v>
      </c>
      <c r="G180" s="37"/>
      <c r="H180" s="37"/>
      <c r="I180" s="206"/>
      <c r="J180" s="206"/>
      <c r="K180" s="37"/>
      <c r="L180" s="37"/>
      <c r="M180" s="40"/>
      <c r="N180" s="207"/>
      <c r="O180" s="208"/>
      <c r="P180" s="72"/>
      <c r="Q180" s="72"/>
      <c r="R180" s="72"/>
      <c r="S180" s="72"/>
      <c r="T180" s="72"/>
      <c r="U180" s="72"/>
      <c r="V180" s="72"/>
      <c r="W180" s="72"/>
      <c r="X180" s="73"/>
      <c r="Y180" s="35"/>
      <c r="Z180" s="35"/>
      <c r="AA180" s="35"/>
      <c r="AB180" s="35"/>
      <c r="AC180" s="35"/>
      <c r="AD180" s="35"/>
      <c r="AE180" s="35"/>
      <c r="AT180" s="18" t="s">
        <v>159</v>
      </c>
      <c r="AU180" s="18" t="s">
        <v>85</v>
      </c>
    </row>
    <row r="181" spans="1:65" s="2" customFormat="1" ht="24.2" customHeight="1">
      <c r="A181" s="35"/>
      <c r="B181" s="36"/>
      <c r="C181" s="190" t="s">
        <v>715</v>
      </c>
      <c r="D181" s="190" t="s">
        <v>152</v>
      </c>
      <c r="E181" s="191" t="s">
        <v>1023</v>
      </c>
      <c r="F181" s="192" t="s">
        <v>1024</v>
      </c>
      <c r="G181" s="193" t="s">
        <v>177</v>
      </c>
      <c r="H181" s="194">
        <v>1</v>
      </c>
      <c r="I181" s="195"/>
      <c r="J181" s="195"/>
      <c r="K181" s="196">
        <f>ROUND(P181*H181,2)</f>
        <v>0</v>
      </c>
      <c r="L181" s="192" t="s">
        <v>156</v>
      </c>
      <c r="M181" s="40"/>
      <c r="N181" s="197" t="s">
        <v>1</v>
      </c>
      <c r="O181" s="198" t="s">
        <v>38</v>
      </c>
      <c r="P181" s="199">
        <f>I181+J181</f>
        <v>0</v>
      </c>
      <c r="Q181" s="199">
        <f>ROUND(I181*H181,2)</f>
        <v>0</v>
      </c>
      <c r="R181" s="199">
        <f>ROUND(J181*H181,2)</f>
        <v>0</v>
      </c>
      <c r="S181" s="72"/>
      <c r="T181" s="200">
        <f>S181*H181</f>
        <v>0</v>
      </c>
      <c r="U181" s="200">
        <v>0</v>
      </c>
      <c r="V181" s="200">
        <f>U181*H181</f>
        <v>0</v>
      </c>
      <c r="W181" s="200">
        <v>0</v>
      </c>
      <c r="X181" s="201">
        <f>W181*H181</f>
        <v>0</v>
      </c>
      <c r="Y181" s="35"/>
      <c r="Z181" s="35"/>
      <c r="AA181" s="35"/>
      <c r="AB181" s="35"/>
      <c r="AC181" s="35"/>
      <c r="AD181" s="35"/>
      <c r="AE181" s="35"/>
      <c r="AR181" s="202" t="s">
        <v>329</v>
      </c>
      <c r="AT181" s="202" t="s">
        <v>152</v>
      </c>
      <c r="AU181" s="202" t="s">
        <v>85</v>
      </c>
      <c r="AY181" s="18" t="s">
        <v>149</v>
      </c>
      <c r="BE181" s="203">
        <f>IF(O181="základní",K181,0)</f>
        <v>0</v>
      </c>
      <c r="BF181" s="203">
        <f>IF(O181="snížená",K181,0)</f>
        <v>0</v>
      </c>
      <c r="BG181" s="203">
        <f>IF(O181="zákl. přenesená",K181,0)</f>
        <v>0</v>
      </c>
      <c r="BH181" s="203">
        <f>IF(O181="sníž. přenesená",K181,0)</f>
        <v>0</v>
      </c>
      <c r="BI181" s="203">
        <f>IF(O181="nulová",K181,0)</f>
        <v>0</v>
      </c>
      <c r="BJ181" s="18" t="s">
        <v>83</v>
      </c>
      <c r="BK181" s="203">
        <f>ROUND(P181*H181,2)</f>
        <v>0</v>
      </c>
      <c r="BL181" s="18" t="s">
        <v>329</v>
      </c>
      <c r="BM181" s="202" t="s">
        <v>1025</v>
      </c>
    </row>
    <row r="182" spans="1:47" s="2" customFormat="1" ht="19.5">
      <c r="A182" s="35"/>
      <c r="B182" s="36"/>
      <c r="C182" s="37"/>
      <c r="D182" s="204" t="s">
        <v>159</v>
      </c>
      <c r="E182" s="37"/>
      <c r="F182" s="205" t="s">
        <v>1024</v>
      </c>
      <c r="G182" s="37"/>
      <c r="H182" s="37"/>
      <c r="I182" s="206"/>
      <c r="J182" s="206"/>
      <c r="K182" s="37"/>
      <c r="L182" s="37"/>
      <c r="M182" s="40"/>
      <c r="N182" s="207"/>
      <c r="O182" s="208"/>
      <c r="P182" s="72"/>
      <c r="Q182" s="72"/>
      <c r="R182" s="72"/>
      <c r="S182" s="72"/>
      <c r="T182" s="72"/>
      <c r="U182" s="72"/>
      <c r="V182" s="72"/>
      <c r="W182" s="72"/>
      <c r="X182" s="73"/>
      <c r="Y182" s="35"/>
      <c r="Z182" s="35"/>
      <c r="AA182" s="35"/>
      <c r="AB182" s="35"/>
      <c r="AC182" s="35"/>
      <c r="AD182" s="35"/>
      <c r="AE182" s="35"/>
      <c r="AT182" s="18" t="s">
        <v>159</v>
      </c>
      <c r="AU182" s="18" t="s">
        <v>85</v>
      </c>
    </row>
    <row r="183" spans="1:65" s="2" customFormat="1" ht="24.2" customHeight="1">
      <c r="A183" s="35"/>
      <c r="B183" s="36"/>
      <c r="C183" s="190" t="s">
        <v>672</v>
      </c>
      <c r="D183" s="190" t="s">
        <v>152</v>
      </c>
      <c r="E183" s="191" t="s">
        <v>1026</v>
      </c>
      <c r="F183" s="192" t="s">
        <v>1027</v>
      </c>
      <c r="G183" s="193" t="s">
        <v>177</v>
      </c>
      <c r="H183" s="194">
        <v>2</v>
      </c>
      <c r="I183" s="195"/>
      <c r="J183" s="195"/>
      <c r="K183" s="196">
        <f>ROUND(P183*H183,2)</f>
        <v>0</v>
      </c>
      <c r="L183" s="192" t="s">
        <v>156</v>
      </c>
      <c r="M183" s="40"/>
      <c r="N183" s="197" t="s">
        <v>1</v>
      </c>
      <c r="O183" s="198" t="s">
        <v>38</v>
      </c>
      <c r="P183" s="199">
        <f>I183+J183</f>
        <v>0</v>
      </c>
      <c r="Q183" s="199">
        <f>ROUND(I183*H183,2)</f>
        <v>0</v>
      </c>
      <c r="R183" s="199">
        <f>ROUND(J183*H183,2)</f>
        <v>0</v>
      </c>
      <c r="S183" s="72"/>
      <c r="T183" s="200">
        <f>S183*H183</f>
        <v>0</v>
      </c>
      <c r="U183" s="200">
        <v>0</v>
      </c>
      <c r="V183" s="200">
        <f>U183*H183</f>
        <v>0</v>
      </c>
      <c r="W183" s="200">
        <v>0</v>
      </c>
      <c r="X183" s="201">
        <f>W183*H183</f>
        <v>0</v>
      </c>
      <c r="Y183" s="35"/>
      <c r="Z183" s="35"/>
      <c r="AA183" s="35"/>
      <c r="AB183" s="35"/>
      <c r="AC183" s="35"/>
      <c r="AD183" s="35"/>
      <c r="AE183" s="35"/>
      <c r="AR183" s="202" t="s">
        <v>329</v>
      </c>
      <c r="AT183" s="202" t="s">
        <v>152</v>
      </c>
      <c r="AU183" s="202" t="s">
        <v>85</v>
      </c>
      <c r="AY183" s="18" t="s">
        <v>149</v>
      </c>
      <c r="BE183" s="203">
        <f>IF(O183="základní",K183,0)</f>
        <v>0</v>
      </c>
      <c r="BF183" s="203">
        <f>IF(O183="snížená",K183,0)</f>
        <v>0</v>
      </c>
      <c r="BG183" s="203">
        <f>IF(O183="zákl. přenesená",K183,0)</f>
        <v>0</v>
      </c>
      <c r="BH183" s="203">
        <f>IF(O183="sníž. přenesená",K183,0)</f>
        <v>0</v>
      </c>
      <c r="BI183" s="203">
        <f>IF(O183="nulová",K183,0)</f>
        <v>0</v>
      </c>
      <c r="BJ183" s="18" t="s">
        <v>83</v>
      </c>
      <c r="BK183" s="203">
        <f>ROUND(P183*H183,2)</f>
        <v>0</v>
      </c>
      <c r="BL183" s="18" t="s">
        <v>329</v>
      </c>
      <c r="BM183" s="202" t="s">
        <v>1028</v>
      </c>
    </row>
    <row r="184" spans="1:47" s="2" customFormat="1" ht="19.5">
      <c r="A184" s="35"/>
      <c r="B184" s="36"/>
      <c r="C184" s="37"/>
      <c r="D184" s="204" t="s">
        <v>159</v>
      </c>
      <c r="E184" s="37"/>
      <c r="F184" s="205" t="s">
        <v>1027</v>
      </c>
      <c r="G184" s="37"/>
      <c r="H184" s="37"/>
      <c r="I184" s="206"/>
      <c r="J184" s="206"/>
      <c r="K184" s="37"/>
      <c r="L184" s="37"/>
      <c r="M184" s="40"/>
      <c r="N184" s="207"/>
      <c r="O184" s="208"/>
      <c r="P184" s="72"/>
      <c r="Q184" s="72"/>
      <c r="R184" s="72"/>
      <c r="S184" s="72"/>
      <c r="T184" s="72"/>
      <c r="U184" s="72"/>
      <c r="V184" s="72"/>
      <c r="W184" s="72"/>
      <c r="X184" s="73"/>
      <c r="Y184" s="35"/>
      <c r="Z184" s="35"/>
      <c r="AA184" s="35"/>
      <c r="AB184" s="35"/>
      <c r="AC184" s="35"/>
      <c r="AD184" s="35"/>
      <c r="AE184" s="35"/>
      <c r="AT184" s="18" t="s">
        <v>159</v>
      </c>
      <c r="AU184" s="18" t="s">
        <v>85</v>
      </c>
    </row>
    <row r="185" spans="1:65" s="2" customFormat="1" ht="24.2" customHeight="1">
      <c r="A185" s="35"/>
      <c r="B185" s="36"/>
      <c r="C185" s="190" t="s">
        <v>717</v>
      </c>
      <c r="D185" s="190" t="s">
        <v>152</v>
      </c>
      <c r="E185" s="191" t="s">
        <v>1029</v>
      </c>
      <c r="F185" s="192" t="s">
        <v>1030</v>
      </c>
      <c r="G185" s="193" t="s">
        <v>177</v>
      </c>
      <c r="H185" s="194">
        <v>1</v>
      </c>
      <c r="I185" s="195"/>
      <c r="J185" s="195"/>
      <c r="K185" s="196">
        <f>ROUND(P185*H185,2)</f>
        <v>0</v>
      </c>
      <c r="L185" s="192" t="s">
        <v>156</v>
      </c>
      <c r="M185" s="40"/>
      <c r="N185" s="197" t="s">
        <v>1</v>
      </c>
      <c r="O185" s="198" t="s">
        <v>38</v>
      </c>
      <c r="P185" s="199">
        <f>I185+J185</f>
        <v>0</v>
      </c>
      <c r="Q185" s="199">
        <f>ROUND(I185*H185,2)</f>
        <v>0</v>
      </c>
      <c r="R185" s="199">
        <f>ROUND(J185*H185,2)</f>
        <v>0</v>
      </c>
      <c r="S185" s="72"/>
      <c r="T185" s="200">
        <f>S185*H185</f>
        <v>0</v>
      </c>
      <c r="U185" s="200">
        <v>0</v>
      </c>
      <c r="V185" s="200">
        <f>U185*H185</f>
        <v>0</v>
      </c>
      <c r="W185" s="200">
        <v>0</v>
      </c>
      <c r="X185" s="201">
        <f>W185*H185</f>
        <v>0</v>
      </c>
      <c r="Y185" s="35"/>
      <c r="Z185" s="35"/>
      <c r="AA185" s="35"/>
      <c r="AB185" s="35"/>
      <c r="AC185" s="35"/>
      <c r="AD185" s="35"/>
      <c r="AE185" s="35"/>
      <c r="AR185" s="202" t="s">
        <v>329</v>
      </c>
      <c r="AT185" s="202" t="s">
        <v>152</v>
      </c>
      <c r="AU185" s="202" t="s">
        <v>85</v>
      </c>
      <c r="AY185" s="18" t="s">
        <v>149</v>
      </c>
      <c r="BE185" s="203">
        <f>IF(O185="základní",K185,0)</f>
        <v>0</v>
      </c>
      <c r="BF185" s="203">
        <f>IF(O185="snížená",K185,0)</f>
        <v>0</v>
      </c>
      <c r="BG185" s="203">
        <f>IF(O185="zákl. přenesená",K185,0)</f>
        <v>0</v>
      </c>
      <c r="BH185" s="203">
        <f>IF(O185="sníž. přenesená",K185,0)</f>
        <v>0</v>
      </c>
      <c r="BI185" s="203">
        <f>IF(O185="nulová",K185,0)</f>
        <v>0</v>
      </c>
      <c r="BJ185" s="18" t="s">
        <v>83</v>
      </c>
      <c r="BK185" s="203">
        <f>ROUND(P185*H185,2)</f>
        <v>0</v>
      </c>
      <c r="BL185" s="18" t="s">
        <v>329</v>
      </c>
      <c r="BM185" s="202" t="s">
        <v>1031</v>
      </c>
    </row>
    <row r="186" spans="1:47" s="2" customFormat="1" ht="19.5">
      <c r="A186" s="35"/>
      <c r="B186" s="36"/>
      <c r="C186" s="37"/>
      <c r="D186" s="204" t="s">
        <v>159</v>
      </c>
      <c r="E186" s="37"/>
      <c r="F186" s="205" t="s">
        <v>1030</v>
      </c>
      <c r="G186" s="37"/>
      <c r="H186" s="37"/>
      <c r="I186" s="206"/>
      <c r="J186" s="206"/>
      <c r="K186" s="37"/>
      <c r="L186" s="37"/>
      <c r="M186" s="40"/>
      <c r="N186" s="207"/>
      <c r="O186" s="208"/>
      <c r="P186" s="72"/>
      <c r="Q186" s="72"/>
      <c r="R186" s="72"/>
      <c r="S186" s="72"/>
      <c r="T186" s="72"/>
      <c r="U186" s="72"/>
      <c r="V186" s="72"/>
      <c r="W186" s="72"/>
      <c r="X186" s="73"/>
      <c r="Y186" s="35"/>
      <c r="Z186" s="35"/>
      <c r="AA186" s="35"/>
      <c r="AB186" s="35"/>
      <c r="AC186" s="35"/>
      <c r="AD186" s="35"/>
      <c r="AE186" s="35"/>
      <c r="AT186" s="18" t="s">
        <v>159</v>
      </c>
      <c r="AU186" s="18" t="s">
        <v>85</v>
      </c>
    </row>
    <row r="187" spans="1:65" s="2" customFormat="1" ht="24.2" customHeight="1">
      <c r="A187" s="35"/>
      <c r="B187" s="36"/>
      <c r="C187" s="241" t="s">
        <v>719</v>
      </c>
      <c r="D187" s="241" t="s">
        <v>491</v>
      </c>
      <c r="E187" s="242" t="s">
        <v>1032</v>
      </c>
      <c r="F187" s="243" t="s">
        <v>1033</v>
      </c>
      <c r="G187" s="244" t="s">
        <v>177</v>
      </c>
      <c r="H187" s="245">
        <v>1</v>
      </c>
      <c r="I187" s="246"/>
      <c r="J187" s="247"/>
      <c r="K187" s="248">
        <f>ROUND(P187*H187,2)</f>
        <v>0</v>
      </c>
      <c r="L187" s="243" t="s">
        <v>1</v>
      </c>
      <c r="M187" s="249"/>
      <c r="N187" s="250" t="s">
        <v>1</v>
      </c>
      <c r="O187" s="198" t="s">
        <v>38</v>
      </c>
      <c r="P187" s="199">
        <f>I187+J187</f>
        <v>0</v>
      </c>
      <c r="Q187" s="199">
        <f>ROUND(I187*H187,2)</f>
        <v>0</v>
      </c>
      <c r="R187" s="199">
        <f>ROUND(J187*H187,2)</f>
        <v>0</v>
      </c>
      <c r="S187" s="72"/>
      <c r="T187" s="200">
        <f>S187*H187</f>
        <v>0</v>
      </c>
      <c r="U187" s="200">
        <v>0</v>
      </c>
      <c r="V187" s="200">
        <f>U187*H187</f>
        <v>0</v>
      </c>
      <c r="W187" s="200">
        <v>0</v>
      </c>
      <c r="X187" s="201">
        <f>W187*H187</f>
        <v>0</v>
      </c>
      <c r="Y187" s="35"/>
      <c r="Z187" s="35"/>
      <c r="AA187" s="35"/>
      <c r="AB187" s="35"/>
      <c r="AC187" s="35"/>
      <c r="AD187" s="35"/>
      <c r="AE187" s="35"/>
      <c r="AR187" s="202" t="s">
        <v>433</v>
      </c>
      <c r="AT187" s="202" t="s">
        <v>491</v>
      </c>
      <c r="AU187" s="202" t="s">
        <v>85</v>
      </c>
      <c r="AY187" s="18" t="s">
        <v>149</v>
      </c>
      <c r="BE187" s="203">
        <f>IF(O187="základní",K187,0)</f>
        <v>0</v>
      </c>
      <c r="BF187" s="203">
        <f>IF(O187="snížená",K187,0)</f>
        <v>0</v>
      </c>
      <c r="BG187" s="203">
        <f>IF(O187="zákl. přenesená",K187,0)</f>
        <v>0</v>
      </c>
      <c r="BH187" s="203">
        <f>IF(O187="sníž. přenesená",K187,0)</f>
        <v>0</v>
      </c>
      <c r="BI187" s="203">
        <f>IF(O187="nulová",K187,0)</f>
        <v>0</v>
      </c>
      <c r="BJ187" s="18" t="s">
        <v>83</v>
      </c>
      <c r="BK187" s="203">
        <f>ROUND(P187*H187,2)</f>
        <v>0</v>
      </c>
      <c r="BL187" s="18" t="s">
        <v>329</v>
      </c>
      <c r="BM187" s="202" t="s">
        <v>1034</v>
      </c>
    </row>
    <row r="188" spans="1:47" s="2" customFormat="1" ht="19.5">
      <c r="A188" s="35"/>
      <c r="B188" s="36"/>
      <c r="C188" s="37"/>
      <c r="D188" s="204" t="s">
        <v>159</v>
      </c>
      <c r="E188" s="37"/>
      <c r="F188" s="205" t="s">
        <v>1033</v>
      </c>
      <c r="G188" s="37"/>
      <c r="H188" s="37"/>
      <c r="I188" s="206"/>
      <c r="J188" s="206"/>
      <c r="K188" s="37"/>
      <c r="L188" s="37"/>
      <c r="M188" s="40"/>
      <c r="N188" s="207"/>
      <c r="O188" s="208"/>
      <c r="P188" s="72"/>
      <c r="Q188" s="72"/>
      <c r="R188" s="72"/>
      <c r="S188" s="72"/>
      <c r="T188" s="72"/>
      <c r="U188" s="72"/>
      <c r="V188" s="72"/>
      <c r="W188" s="72"/>
      <c r="X188" s="73"/>
      <c r="Y188" s="35"/>
      <c r="Z188" s="35"/>
      <c r="AA188" s="35"/>
      <c r="AB188" s="35"/>
      <c r="AC188" s="35"/>
      <c r="AD188" s="35"/>
      <c r="AE188" s="35"/>
      <c r="AT188" s="18" t="s">
        <v>159</v>
      </c>
      <c r="AU188" s="18" t="s">
        <v>85</v>
      </c>
    </row>
    <row r="189" spans="1:65" s="2" customFormat="1" ht="16.5" customHeight="1">
      <c r="A189" s="35"/>
      <c r="B189" s="36"/>
      <c r="C189" s="190" t="s">
        <v>386</v>
      </c>
      <c r="D189" s="190" t="s">
        <v>152</v>
      </c>
      <c r="E189" s="191" t="s">
        <v>1035</v>
      </c>
      <c r="F189" s="192" t="s">
        <v>1036</v>
      </c>
      <c r="G189" s="193" t="s">
        <v>521</v>
      </c>
      <c r="H189" s="194">
        <v>55</v>
      </c>
      <c r="I189" s="195"/>
      <c r="J189" s="195"/>
      <c r="K189" s="196">
        <f>ROUND(P189*H189,2)</f>
        <v>0</v>
      </c>
      <c r="L189" s="192" t="s">
        <v>1</v>
      </c>
      <c r="M189" s="40"/>
      <c r="N189" s="197" t="s">
        <v>1</v>
      </c>
      <c r="O189" s="198" t="s">
        <v>38</v>
      </c>
      <c r="P189" s="199">
        <f>I189+J189</f>
        <v>0</v>
      </c>
      <c r="Q189" s="199">
        <f>ROUND(I189*H189,2)</f>
        <v>0</v>
      </c>
      <c r="R189" s="199">
        <f>ROUND(J189*H189,2)</f>
        <v>0</v>
      </c>
      <c r="S189" s="72"/>
      <c r="T189" s="200">
        <f>S189*H189</f>
        <v>0</v>
      </c>
      <c r="U189" s="200">
        <v>0</v>
      </c>
      <c r="V189" s="200">
        <f>U189*H189</f>
        <v>0</v>
      </c>
      <c r="W189" s="200">
        <v>0</v>
      </c>
      <c r="X189" s="201">
        <f>W189*H189</f>
        <v>0</v>
      </c>
      <c r="Y189" s="35"/>
      <c r="Z189" s="35"/>
      <c r="AA189" s="35"/>
      <c r="AB189" s="35"/>
      <c r="AC189" s="35"/>
      <c r="AD189" s="35"/>
      <c r="AE189" s="35"/>
      <c r="AR189" s="202" t="s">
        <v>329</v>
      </c>
      <c r="AT189" s="202" t="s">
        <v>152</v>
      </c>
      <c r="AU189" s="202" t="s">
        <v>85</v>
      </c>
      <c r="AY189" s="18" t="s">
        <v>149</v>
      </c>
      <c r="BE189" s="203">
        <f>IF(O189="základní",K189,0)</f>
        <v>0</v>
      </c>
      <c r="BF189" s="203">
        <f>IF(O189="snížená",K189,0)</f>
        <v>0</v>
      </c>
      <c r="BG189" s="203">
        <f>IF(O189="zákl. přenesená",K189,0)</f>
        <v>0</v>
      </c>
      <c r="BH189" s="203">
        <f>IF(O189="sníž. přenesená",K189,0)</f>
        <v>0</v>
      </c>
      <c r="BI189" s="203">
        <f>IF(O189="nulová",K189,0)</f>
        <v>0</v>
      </c>
      <c r="BJ189" s="18" t="s">
        <v>83</v>
      </c>
      <c r="BK189" s="203">
        <f>ROUND(P189*H189,2)</f>
        <v>0</v>
      </c>
      <c r="BL189" s="18" t="s">
        <v>329</v>
      </c>
      <c r="BM189" s="202" t="s">
        <v>1037</v>
      </c>
    </row>
    <row r="190" spans="1:47" s="2" customFormat="1" ht="11.25">
      <c r="A190" s="35"/>
      <c r="B190" s="36"/>
      <c r="C190" s="37"/>
      <c r="D190" s="204" t="s">
        <v>159</v>
      </c>
      <c r="E190" s="37"/>
      <c r="F190" s="205" t="s">
        <v>1036</v>
      </c>
      <c r="G190" s="37"/>
      <c r="H190" s="37"/>
      <c r="I190" s="206"/>
      <c r="J190" s="206"/>
      <c r="K190" s="37"/>
      <c r="L190" s="37"/>
      <c r="M190" s="40"/>
      <c r="N190" s="207"/>
      <c r="O190" s="208"/>
      <c r="P190" s="72"/>
      <c r="Q190" s="72"/>
      <c r="R190" s="72"/>
      <c r="S190" s="72"/>
      <c r="T190" s="72"/>
      <c r="U190" s="72"/>
      <c r="V190" s="72"/>
      <c r="W190" s="72"/>
      <c r="X190" s="73"/>
      <c r="Y190" s="35"/>
      <c r="Z190" s="35"/>
      <c r="AA190" s="35"/>
      <c r="AB190" s="35"/>
      <c r="AC190" s="35"/>
      <c r="AD190" s="35"/>
      <c r="AE190" s="35"/>
      <c r="AT190" s="18" t="s">
        <v>159</v>
      </c>
      <c r="AU190" s="18" t="s">
        <v>85</v>
      </c>
    </row>
    <row r="191" spans="1:65" s="2" customFormat="1" ht="37.9" customHeight="1">
      <c r="A191" s="35"/>
      <c r="B191" s="36"/>
      <c r="C191" s="190" t="s">
        <v>443</v>
      </c>
      <c r="D191" s="190" t="s">
        <v>152</v>
      </c>
      <c r="E191" s="191" t="s">
        <v>1038</v>
      </c>
      <c r="F191" s="192" t="s">
        <v>1039</v>
      </c>
      <c r="G191" s="193" t="s">
        <v>374</v>
      </c>
      <c r="H191" s="194">
        <v>146</v>
      </c>
      <c r="I191" s="195"/>
      <c r="J191" s="195"/>
      <c r="K191" s="196">
        <f>ROUND(P191*H191,2)</f>
        <v>0</v>
      </c>
      <c r="L191" s="192" t="s">
        <v>156</v>
      </c>
      <c r="M191" s="40"/>
      <c r="N191" s="197" t="s">
        <v>1</v>
      </c>
      <c r="O191" s="198" t="s">
        <v>38</v>
      </c>
      <c r="P191" s="199">
        <f>I191+J191</f>
        <v>0</v>
      </c>
      <c r="Q191" s="199">
        <f>ROUND(I191*H191,2)</f>
        <v>0</v>
      </c>
      <c r="R191" s="199">
        <f>ROUND(J191*H191,2)</f>
        <v>0</v>
      </c>
      <c r="S191" s="72"/>
      <c r="T191" s="200">
        <f>S191*H191</f>
        <v>0</v>
      </c>
      <c r="U191" s="200">
        <v>0</v>
      </c>
      <c r="V191" s="200">
        <f>U191*H191</f>
        <v>0</v>
      </c>
      <c r="W191" s="200">
        <v>0</v>
      </c>
      <c r="X191" s="201">
        <f>W191*H191</f>
        <v>0</v>
      </c>
      <c r="Y191" s="35"/>
      <c r="Z191" s="35"/>
      <c r="AA191" s="35"/>
      <c r="AB191" s="35"/>
      <c r="AC191" s="35"/>
      <c r="AD191" s="35"/>
      <c r="AE191" s="35"/>
      <c r="AR191" s="202" t="s">
        <v>329</v>
      </c>
      <c r="AT191" s="202" t="s">
        <v>152</v>
      </c>
      <c r="AU191" s="202" t="s">
        <v>85</v>
      </c>
      <c r="AY191" s="18" t="s">
        <v>149</v>
      </c>
      <c r="BE191" s="203">
        <f>IF(O191="základní",K191,0)</f>
        <v>0</v>
      </c>
      <c r="BF191" s="203">
        <f>IF(O191="snížená",K191,0)</f>
        <v>0</v>
      </c>
      <c r="BG191" s="203">
        <f>IF(O191="zákl. přenesená",K191,0)</f>
        <v>0</v>
      </c>
      <c r="BH191" s="203">
        <f>IF(O191="sníž. přenesená",K191,0)</f>
        <v>0</v>
      </c>
      <c r="BI191" s="203">
        <f>IF(O191="nulová",K191,0)</f>
        <v>0</v>
      </c>
      <c r="BJ191" s="18" t="s">
        <v>83</v>
      </c>
      <c r="BK191" s="203">
        <f>ROUND(P191*H191,2)</f>
        <v>0</v>
      </c>
      <c r="BL191" s="18" t="s">
        <v>329</v>
      </c>
      <c r="BM191" s="202" t="s">
        <v>1040</v>
      </c>
    </row>
    <row r="192" spans="1:47" s="2" customFormat="1" ht="19.5">
      <c r="A192" s="35"/>
      <c r="B192" s="36"/>
      <c r="C192" s="37"/>
      <c r="D192" s="204" t="s">
        <v>159</v>
      </c>
      <c r="E192" s="37"/>
      <c r="F192" s="205" t="s">
        <v>1039</v>
      </c>
      <c r="G192" s="37"/>
      <c r="H192" s="37"/>
      <c r="I192" s="206"/>
      <c r="J192" s="206"/>
      <c r="K192" s="37"/>
      <c r="L192" s="37"/>
      <c r="M192" s="40"/>
      <c r="N192" s="207"/>
      <c r="O192" s="208"/>
      <c r="P192" s="72"/>
      <c r="Q192" s="72"/>
      <c r="R192" s="72"/>
      <c r="S192" s="72"/>
      <c r="T192" s="72"/>
      <c r="U192" s="72"/>
      <c r="V192" s="72"/>
      <c r="W192" s="72"/>
      <c r="X192" s="73"/>
      <c r="Y192" s="35"/>
      <c r="Z192" s="35"/>
      <c r="AA192" s="35"/>
      <c r="AB192" s="35"/>
      <c r="AC192" s="35"/>
      <c r="AD192" s="35"/>
      <c r="AE192" s="35"/>
      <c r="AT192" s="18" t="s">
        <v>159</v>
      </c>
      <c r="AU192" s="18" t="s">
        <v>85</v>
      </c>
    </row>
    <row r="193" spans="1:65" s="2" customFormat="1" ht="33" customHeight="1">
      <c r="A193" s="35"/>
      <c r="B193" s="36"/>
      <c r="C193" s="190" t="s">
        <v>447</v>
      </c>
      <c r="D193" s="190" t="s">
        <v>152</v>
      </c>
      <c r="E193" s="191" t="s">
        <v>1041</v>
      </c>
      <c r="F193" s="192" t="s">
        <v>1042</v>
      </c>
      <c r="G193" s="193" t="s">
        <v>374</v>
      </c>
      <c r="H193" s="194">
        <v>146</v>
      </c>
      <c r="I193" s="195"/>
      <c r="J193" s="195"/>
      <c r="K193" s="196">
        <f>ROUND(P193*H193,2)</f>
        <v>0</v>
      </c>
      <c r="L193" s="192" t="s">
        <v>156</v>
      </c>
      <c r="M193" s="40"/>
      <c r="N193" s="197" t="s">
        <v>1</v>
      </c>
      <c r="O193" s="198" t="s">
        <v>38</v>
      </c>
      <c r="P193" s="199">
        <f>I193+J193</f>
        <v>0</v>
      </c>
      <c r="Q193" s="199">
        <f>ROUND(I193*H193,2)</f>
        <v>0</v>
      </c>
      <c r="R193" s="199">
        <f>ROUND(J193*H193,2)</f>
        <v>0</v>
      </c>
      <c r="S193" s="72"/>
      <c r="T193" s="200">
        <f>S193*H193</f>
        <v>0</v>
      </c>
      <c r="U193" s="200">
        <v>0</v>
      </c>
      <c r="V193" s="200">
        <f>U193*H193</f>
        <v>0</v>
      </c>
      <c r="W193" s="200">
        <v>0</v>
      </c>
      <c r="X193" s="201">
        <f>W193*H193</f>
        <v>0</v>
      </c>
      <c r="Y193" s="35"/>
      <c r="Z193" s="35"/>
      <c r="AA193" s="35"/>
      <c r="AB193" s="35"/>
      <c r="AC193" s="35"/>
      <c r="AD193" s="35"/>
      <c r="AE193" s="35"/>
      <c r="AR193" s="202" t="s">
        <v>329</v>
      </c>
      <c r="AT193" s="202" t="s">
        <v>152</v>
      </c>
      <c r="AU193" s="202" t="s">
        <v>85</v>
      </c>
      <c r="AY193" s="18" t="s">
        <v>149</v>
      </c>
      <c r="BE193" s="203">
        <f>IF(O193="základní",K193,0)</f>
        <v>0</v>
      </c>
      <c r="BF193" s="203">
        <f>IF(O193="snížená",K193,0)</f>
        <v>0</v>
      </c>
      <c r="BG193" s="203">
        <f>IF(O193="zákl. přenesená",K193,0)</f>
        <v>0</v>
      </c>
      <c r="BH193" s="203">
        <f>IF(O193="sníž. přenesená",K193,0)</f>
        <v>0</v>
      </c>
      <c r="BI193" s="203">
        <f>IF(O193="nulová",K193,0)</f>
        <v>0</v>
      </c>
      <c r="BJ193" s="18" t="s">
        <v>83</v>
      </c>
      <c r="BK193" s="203">
        <f>ROUND(P193*H193,2)</f>
        <v>0</v>
      </c>
      <c r="BL193" s="18" t="s">
        <v>329</v>
      </c>
      <c r="BM193" s="202" t="s">
        <v>1043</v>
      </c>
    </row>
    <row r="194" spans="1:47" s="2" customFormat="1" ht="19.5">
      <c r="A194" s="35"/>
      <c r="B194" s="36"/>
      <c r="C194" s="37"/>
      <c r="D194" s="204" t="s">
        <v>159</v>
      </c>
      <c r="E194" s="37"/>
      <c r="F194" s="205" t="s">
        <v>1042</v>
      </c>
      <c r="G194" s="37"/>
      <c r="H194" s="37"/>
      <c r="I194" s="206"/>
      <c r="J194" s="206"/>
      <c r="K194" s="37"/>
      <c r="L194" s="37"/>
      <c r="M194" s="40"/>
      <c r="N194" s="207"/>
      <c r="O194" s="208"/>
      <c r="P194" s="72"/>
      <c r="Q194" s="72"/>
      <c r="R194" s="72"/>
      <c r="S194" s="72"/>
      <c r="T194" s="72"/>
      <c r="U194" s="72"/>
      <c r="V194" s="72"/>
      <c r="W194" s="72"/>
      <c r="X194" s="73"/>
      <c r="Y194" s="35"/>
      <c r="Z194" s="35"/>
      <c r="AA194" s="35"/>
      <c r="AB194" s="35"/>
      <c r="AC194" s="35"/>
      <c r="AD194" s="35"/>
      <c r="AE194" s="35"/>
      <c r="AT194" s="18" t="s">
        <v>159</v>
      </c>
      <c r="AU194" s="18" t="s">
        <v>85</v>
      </c>
    </row>
    <row r="195" spans="1:65" s="2" customFormat="1" ht="16.5" customHeight="1">
      <c r="A195" s="35"/>
      <c r="B195" s="36"/>
      <c r="C195" s="190" t="s">
        <v>657</v>
      </c>
      <c r="D195" s="190" t="s">
        <v>152</v>
      </c>
      <c r="E195" s="191" t="s">
        <v>1044</v>
      </c>
      <c r="F195" s="192" t="s">
        <v>1045</v>
      </c>
      <c r="G195" s="193" t="s">
        <v>589</v>
      </c>
      <c r="H195" s="194">
        <v>10</v>
      </c>
      <c r="I195" s="195"/>
      <c r="J195" s="195"/>
      <c r="K195" s="196">
        <f>ROUND(P195*H195,2)</f>
        <v>0</v>
      </c>
      <c r="L195" s="192" t="s">
        <v>1</v>
      </c>
      <c r="M195" s="40"/>
      <c r="N195" s="197" t="s">
        <v>1</v>
      </c>
      <c r="O195" s="198" t="s">
        <v>38</v>
      </c>
      <c r="P195" s="199">
        <f>I195+J195</f>
        <v>0</v>
      </c>
      <c r="Q195" s="199">
        <f>ROUND(I195*H195,2)</f>
        <v>0</v>
      </c>
      <c r="R195" s="199">
        <f>ROUND(J195*H195,2)</f>
        <v>0</v>
      </c>
      <c r="S195" s="72"/>
      <c r="T195" s="200">
        <f>S195*H195</f>
        <v>0</v>
      </c>
      <c r="U195" s="200">
        <v>0</v>
      </c>
      <c r="V195" s="200">
        <f>U195*H195</f>
        <v>0</v>
      </c>
      <c r="W195" s="200">
        <v>0</v>
      </c>
      <c r="X195" s="201">
        <f>W195*H195</f>
        <v>0</v>
      </c>
      <c r="Y195" s="35"/>
      <c r="Z195" s="35"/>
      <c r="AA195" s="35"/>
      <c r="AB195" s="35"/>
      <c r="AC195" s="35"/>
      <c r="AD195" s="35"/>
      <c r="AE195" s="35"/>
      <c r="AR195" s="202" t="s">
        <v>329</v>
      </c>
      <c r="AT195" s="202" t="s">
        <v>152</v>
      </c>
      <c r="AU195" s="202" t="s">
        <v>85</v>
      </c>
      <c r="AY195" s="18" t="s">
        <v>149</v>
      </c>
      <c r="BE195" s="203">
        <f>IF(O195="základní",K195,0)</f>
        <v>0</v>
      </c>
      <c r="BF195" s="203">
        <f>IF(O195="snížená",K195,0)</f>
        <v>0</v>
      </c>
      <c r="BG195" s="203">
        <f>IF(O195="zákl. přenesená",K195,0)</f>
        <v>0</v>
      </c>
      <c r="BH195" s="203">
        <f>IF(O195="sníž. přenesená",K195,0)</f>
        <v>0</v>
      </c>
      <c r="BI195" s="203">
        <f>IF(O195="nulová",K195,0)</f>
        <v>0</v>
      </c>
      <c r="BJ195" s="18" t="s">
        <v>83</v>
      </c>
      <c r="BK195" s="203">
        <f>ROUND(P195*H195,2)</f>
        <v>0</v>
      </c>
      <c r="BL195" s="18" t="s">
        <v>329</v>
      </c>
      <c r="BM195" s="202" t="s">
        <v>1046</v>
      </c>
    </row>
    <row r="196" spans="1:47" s="2" customFormat="1" ht="11.25">
      <c r="A196" s="35"/>
      <c r="B196" s="36"/>
      <c r="C196" s="37"/>
      <c r="D196" s="204" t="s">
        <v>159</v>
      </c>
      <c r="E196" s="37"/>
      <c r="F196" s="205" t="s">
        <v>1045</v>
      </c>
      <c r="G196" s="37"/>
      <c r="H196" s="37"/>
      <c r="I196" s="206"/>
      <c r="J196" s="206"/>
      <c r="K196" s="37"/>
      <c r="L196" s="37"/>
      <c r="M196" s="40"/>
      <c r="N196" s="207"/>
      <c r="O196" s="208"/>
      <c r="P196" s="72"/>
      <c r="Q196" s="72"/>
      <c r="R196" s="72"/>
      <c r="S196" s="72"/>
      <c r="T196" s="72"/>
      <c r="U196" s="72"/>
      <c r="V196" s="72"/>
      <c r="W196" s="72"/>
      <c r="X196" s="73"/>
      <c r="Y196" s="35"/>
      <c r="Z196" s="35"/>
      <c r="AA196" s="35"/>
      <c r="AB196" s="35"/>
      <c r="AC196" s="35"/>
      <c r="AD196" s="35"/>
      <c r="AE196" s="35"/>
      <c r="AT196" s="18" t="s">
        <v>159</v>
      </c>
      <c r="AU196" s="18" t="s">
        <v>85</v>
      </c>
    </row>
    <row r="197" spans="1:65" s="2" customFormat="1" ht="16.5" customHeight="1">
      <c r="A197" s="35"/>
      <c r="B197" s="36"/>
      <c r="C197" s="190" t="s">
        <v>653</v>
      </c>
      <c r="D197" s="190" t="s">
        <v>152</v>
      </c>
      <c r="E197" s="191" t="s">
        <v>1047</v>
      </c>
      <c r="F197" s="192" t="s">
        <v>1048</v>
      </c>
      <c r="G197" s="193" t="s">
        <v>589</v>
      </c>
      <c r="H197" s="194">
        <v>8</v>
      </c>
      <c r="I197" s="195"/>
      <c r="J197" s="195"/>
      <c r="K197" s="196">
        <f>ROUND(P197*H197,2)</f>
        <v>0</v>
      </c>
      <c r="L197" s="192" t="s">
        <v>1</v>
      </c>
      <c r="M197" s="40"/>
      <c r="N197" s="197" t="s">
        <v>1</v>
      </c>
      <c r="O197" s="198" t="s">
        <v>38</v>
      </c>
      <c r="P197" s="199">
        <f>I197+J197</f>
        <v>0</v>
      </c>
      <c r="Q197" s="199">
        <f>ROUND(I197*H197,2)</f>
        <v>0</v>
      </c>
      <c r="R197" s="199">
        <f>ROUND(J197*H197,2)</f>
        <v>0</v>
      </c>
      <c r="S197" s="72"/>
      <c r="T197" s="200">
        <f>S197*H197</f>
        <v>0</v>
      </c>
      <c r="U197" s="200">
        <v>0</v>
      </c>
      <c r="V197" s="200">
        <f>U197*H197</f>
        <v>0</v>
      </c>
      <c r="W197" s="200">
        <v>0</v>
      </c>
      <c r="X197" s="201">
        <f>W197*H197</f>
        <v>0</v>
      </c>
      <c r="Y197" s="35"/>
      <c r="Z197" s="35"/>
      <c r="AA197" s="35"/>
      <c r="AB197" s="35"/>
      <c r="AC197" s="35"/>
      <c r="AD197" s="35"/>
      <c r="AE197" s="35"/>
      <c r="AR197" s="202" t="s">
        <v>329</v>
      </c>
      <c r="AT197" s="202" t="s">
        <v>152</v>
      </c>
      <c r="AU197" s="202" t="s">
        <v>85</v>
      </c>
      <c r="AY197" s="18" t="s">
        <v>149</v>
      </c>
      <c r="BE197" s="203">
        <f>IF(O197="základní",K197,0)</f>
        <v>0</v>
      </c>
      <c r="BF197" s="203">
        <f>IF(O197="snížená",K197,0)</f>
        <v>0</v>
      </c>
      <c r="BG197" s="203">
        <f>IF(O197="zákl. přenesená",K197,0)</f>
        <v>0</v>
      </c>
      <c r="BH197" s="203">
        <f>IF(O197="sníž. přenesená",K197,0)</f>
        <v>0</v>
      </c>
      <c r="BI197" s="203">
        <f>IF(O197="nulová",K197,0)</f>
        <v>0</v>
      </c>
      <c r="BJ197" s="18" t="s">
        <v>83</v>
      </c>
      <c r="BK197" s="203">
        <f>ROUND(P197*H197,2)</f>
        <v>0</v>
      </c>
      <c r="BL197" s="18" t="s">
        <v>329</v>
      </c>
      <c r="BM197" s="202" t="s">
        <v>1049</v>
      </c>
    </row>
    <row r="198" spans="1:47" s="2" customFormat="1" ht="11.25">
      <c r="A198" s="35"/>
      <c r="B198" s="36"/>
      <c r="C198" s="37"/>
      <c r="D198" s="204" t="s">
        <v>159</v>
      </c>
      <c r="E198" s="37"/>
      <c r="F198" s="205" t="s">
        <v>1048</v>
      </c>
      <c r="G198" s="37"/>
      <c r="H198" s="37"/>
      <c r="I198" s="206"/>
      <c r="J198" s="206"/>
      <c r="K198" s="37"/>
      <c r="L198" s="37"/>
      <c r="M198" s="40"/>
      <c r="N198" s="207"/>
      <c r="O198" s="208"/>
      <c r="P198" s="72"/>
      <c r="Q198" s="72"/>
      <c r="R198" s="72"/>
      <c r="S198" s="72"/>
      <c r="T198" s="72"/>
      <c r="U198" s="72"/>
      <c r="V198" s="72"/>
      <c r="W198" s="72"/>
      <c r="X198" s="73"/>
      <c r="Y198" s="35"/>
      <c r="Z198" s="35"/>
      <c r="AA198" s="35"/>
      <c r="AB198" s="35"/>
      <c r="AC198" s="35"/>
      <c r="AD198" s="35"/>
      <c r="AE198" s="35"/>
      <c r="AT198" s="18" t="s">
        <v>159</v>
      </c>
      <c r="AU198" s="18" t="s">
        <v>85</v>
      </c>
    </row>
    <row r="199" spans="2:63" s="12" customFormat="1" ht="22.9" customHeight="1">
      <c r="B199" s="173"/>
      <c r="C199" s="174"/>
      <c r="D199" s="175" t="s">
        <v>74</v>
      </c>
      <c r="E199" s="188" t="s">
        <v>511</v>
      </c>
      <c r="F199" s="188" t="s">
        <v>512</v>
      </c>
      <c r="G199" s="174"/>
      <c r="H199" s="174"/>
      <c r="I199" s="177"/>
      <c r="J199" s="177"/>
      <c r="K199" s="189">
        <f>BK199</f>
        <v>0</v>
      </c>
      <c r="L199" s="174"/>
      <c r="M199" s="179"/>
      <c r="N199" s="180"/>
      <c r="O199" s="181"/>
      <c r="P199" s="181"/>
      <c r="Q199" s="182">
        <f>SUM(Q200:Q229)</f>
        <v>0</v>
      </c>
      <c r="R199" s="182">
        <f>SUM(R200:R229)</f>
        <v>0</v>
      </c>
      <c r="S199" s="181"/>
      <c r="T199" s="183">
        <f>SUM(T200:T229)</f>
        <v>0</v>
      </c>
      <c r="U199" s="181"/>
      <c r="V199" s="183">
        <f>SUM(V200:V229)</f>
        <v>0</v>
      </c>
      <c r="W199" s="181"/>
      <c r="X199" s="184">
        <f>SUM(X200:X229)</f>
        <v>0</v>
      </c>
      <c r="AR199" s="185" t="s">
        <v>85</v>
      </c>
      <c r="AT199" s="186" t="s">
        <v>74</v>
      </c>
      <c r="AU199" s="186" t="s">
        <v>83</v>
      </c>
      <c r="AY199" s="185" t="s">
        <v>149</v>
      </c>
      <c r="BK199" s="187">
        <f>SUM(BK200:BK229)</f>
        <v>0</v>
      </c>
    </row>
    <row r="200" spans="1:65" s="2" customFormat="1" ht="16.5" customHeight="1">
      <c r="A200" s="35"/>
      <c r="B200" s="36"/>
      <c r="C200" s="190" t="s">
        <v>547</v>
      </c>
      <c r="D200" s="190" t="s">
        <v>152</v>
      </c>
      <c r="E200" s="191" t="s">
        <v>1050</v>
      </c>
      <c r="F200" s="192" t="s">
        <v>1051</v>
      </c>
      <c r="G200" s="193" t="s">
        <v>521</v>
      </c>
      <c r="H200" s="194">
        <v>1</v>
      </c>
      <c r="I200" s="195"/>
      <c r="J200" s="195"/>
      <c r="K200" s="196">
        <f>ROUND(P200*H200,2)</f>
        <v>0</v>
      </c>
      <c r="L200" s="192" t="s">
        <v>1</v>
      </c>
      <c r="M200" s="40"/>
      <c r="N200" s="197" t="s">
        <v>1</v>
      </c>
      <c r="O200" s="198" t="s">
        <v>38</v>
      </c>
      <c r="P200" s="199">
        <f>I200+J200</f>
        <v>0</v>
      </c>
      <c r="Q200" s="199">
        <f>ROUND(I200*H200,2)</f>
        <v>0</v>
      </c>
      <c r="R200" s="199">
        <f>ROUND(J200*H200,2)</f>
        <v>0</v>
      </c>
      <c r="S200" s="72"/>
      <c r="T200" s="200">
        <f>S200*H200</f>
        <v>0</v>
      </c>
      <c r="U200" s="200">
        <v>0</v>
      </c>
      <c r="V200" s="200">
        <f>U200*H200</f>
        <v>0</v>
      </c>
      <c r="W200" s="200">
        <v>0</v>
      </c>
      <c r="X200" s="201">
        <f>W200*H200</f>
        <v>0</v>
      </c>
      <c r="Y200" s="35"/>
      <c r="Z200" s="35"/>
      <c r="AA200" s="35"/>
      <c r="AB200" s="35"/>
      <c r="AC200" s="35"/>
      <c r="AD200" s="35"/>
      <c r="AE200" s="35"/>
      <c r="AR200" s="202" t="s">
        <v>329</v>
      </c>
      <c r="AT200" s="202" t="s">
        <v>152</v>
      </c>
      <c r="AU200" s="202" t="s">
        <v>85</v>
      </c>
      <c r="AY200" s="18" t="s">
        <v>149</v>
      </c>
      <c r="BE200" s="203">
        <f>IF(O200="základní",K200,0)</f>
        <v>0</v>
      </c>
      <c r="BF200" s="203">
        <f>IF(O200="snížená",K200,0)</f>
        <v>0</v>
      </c>
      <c r="BG200" s="203">
        <f>IF(O200="zákl. přenesená",K200,0)</f>
        <v>0</v>
      </c>
      <c r="BH200" s="203">
        <f>IF(O200="sníž. přenesená",K200,0)</f>
        <v>0</v>
      </c>
      <c r="BI200" s="203">
        <f>IF(O200="nulová",K200,0)</f>
        <v>0</v>
      </c>
      <c r="BJ200" s="18" t="s">
        <v>83</v>
      </c>
      <c r="BK200" s="203">
        <f>ROUND(P200*H200,2)</f>
        <v>0</v>
      </c>
      <c r="BL200" s="18" t="s">
        <v>329</v>
      </c>
      <c r="BM200" s="202" t="s">
        <v>1052</v>
      </c>
    </row>
    <row r="201" spans="1:47" s="2" customFormat="1" ht="11.25">
      <c r="A201" s="35"/>
      <c r="B201" s="36"/>
      <c r="C201" s="37"/>
      <c r="D201" s="204" t="s">
        <v>159</v>
      </c>
      <c r="E201" s="37"/>
      <c r="F201" s="205" t="s">
        <v>1051</v>
      </c>
      <c r="G201" s="37"/>
      <c r="H201" s="37"/>
      <c r="I201" s="206"/>
      <c r="J201" s="206"/>
      <c r="K201" s="37"/>
      <c r="L201" s="37"/>
      <c r="M201" s="40"/>
      <c r="N201" s="207"/>
      <c r="O201" s="208"/>
      <c r="P201" s="72"/>
      <c r="Q201" s="72"/>
      <c r="R201" s="72"/>
      <c r="S201" s="72"/>
      <c r="T201" s="72"/>
      <c r="U201" s="72"/>
      <c r="V201" s="72"/>
      <c r="W201" s="72"/>
      <c r="X201" s="73"/>
      <c r="Y201" s="35"/>
      <c r="Z201" s="35"/>
      <c r="AA201" s="35"/>
      <c r="AB201" s="35"/>
      <c r="AC201" s="35"/>
      <c r="AD201" s="35"/>
      <c r="AE201" s="35"/>
      <c r="AT201" s="18" t="s">
        <v>159</v>
      </c>
      <c r="AU201" s="18" t="s">
        <v>85</v>
      </c>
    </row>
    <row r="202" spans="1:65" s="2" customFormat="1" ht="16.5" customHeight="1">
      <c r="A202" s="35"/>
      <c r="B202" s="36"/>
      <c r="C202" s="241" t="s">
        <v>721</v>
      </c>
      <c r="D202" s="241" t="s">
        <v>491</v>
      </c>
      <c r="E202" s="242" t="s">
        <v>1053</v>
      </c>
      <c r="F202" s="243" t="s">
        <v>1054</v>
      </c>
      <c r="G202" s="244" t="s">
        <v>177</v>
      </c>
      <c r="H202" s="245">
        <v>15</v>
      </c>
      <c r="I202" s="246"/>
      <c r="J202" s="247"/>
      <c r="K202" s="248">
        <f>ROUND(P202*H202,2)</f>
        <v>0</v>
      </c>
      <c r="L202" s="243" t="s">
        <v>1</v>
      </c>
      <c r="M202" s="249"/>
      <c r="N202" s="250" t="s">
        <v>1</v>
      </c>
      <c r="O202" s="198" t="s">
        <v>38</v>
      </c>
      <c r="P202" s="199">
        <f>I202+J202</f>
        <v>0</v>
      </c>
      <c r="Q202" s="199">
        <f>ROUND(I202*H202,2)</f>
        <v>0</v>
      </c>
      <c r="R202" s="199">
        <f>ROUND(J202*H202,2)</f>
        <v>0</v>
      </c>
      <c r="S202" s="72"/>
      <c r="T202" s="200">
        <f>S202*H202</f>
        <v>0</v>
      </c>
      <c r="U202" s="200">
        <v>0</v>
      </c>
      <c r="V202" s="200">
        <f>U202*H202</f>
        <v>0</v>
      </c>
      <c r="W202" s="200">
        <v>0</v>
      </c>
      <c r="X202" s="201">
        <f>W202*H202</f>
        <v>0</v>
      </c>
      <c r="Y202" s="35"/>
      <c r="Z202" s="35"/>
      <c r="AA202" s="35"/>
      <c r="AB202" s="35"/>
      <c r="AC202" s="35"/>
      <c r="AD202" s="35"/>
      <c r="AE202" s="35"/>
      <c r="AR202" s="202" t="s">
        <v>433</v>
      </c>
      <c r="AT202" s="202" t="s">
        <v>491</v>
      </c>
      <c r="AU202" s="202" t="s">
        <v>85</v>
      </c>
      <c r="AY202" s="18" t="s">
        <v>149</v>
      </c>
      <c r="BE202" s="203">
        <f>IF(O202="základní",K202,0)</f>
        <v>0</v>
      </c>
      <c r="BF202" s="203">
        <f>IF(O202="snížená",K202,0)</f>
        <v>0</v>
      </c>
      <c r="BG202" s="203">
        <f>IF(O202="zákl. přenesená",K202,0)</f>
        <v>0</v>
      </c>
      <c r="BH202" s="203">
        <f>IF(O202="sníž. přenesená",K202,0)</f>
        <v>0</v>
      </c>
      <c r="BI202" s="203">
        <f>IF(O202="nulová",K202,0)</f>
        <v>0</v>
      </c>
      <c r="BJ202" s="18" t="s">
        <v>83</v>
      </c>
      <c r="BK202" s="203">
        <f>ROUND(P202*H202,2)</f>
        <v>0</v>
      </c>
      <c r="BL202" s="18" t="s">
        <v>329</v>
      </c>
      <c r="BM202" s="202" t="s">
        <v>1055</v>
      </c>
    </row>
    <row r="203" spans="1:47" s="2" customFormat="1" ht="11.25">
      <c r="A203" s="35"/>
      <c r="B203" s="36"/>
      <c r="C203" s="37"/>
      <c r="D203" s="204" t="s">
        <v>159</v>
      </c>
      <c r="E203" s="37"/>
      <c r="F203" s="205" t="s">
        <v>1054</v>
      </c>
      <c r="G203" s="37"/>
      <c r="H203" s="37"/>
      <c r="I203" s="206"/>
      <c r="J203" s="206"/>
      <c r="K203" s="37"/>
      <c r="L203" s="37"/>
      <c r="M203" s="40"/>
      <c r="N203" s="207"/>
      <c r="O203" s="208"/>
      <c r="P203" s="72"/>
      <c r="Q203" s="72"/>
      <c r="R203" s="72"/>
      <c r="S203" s="72"/>
      <c r="T203" s="72"/>
      <c r="U203" s="72"/>
      <c r="V203" s="72"/>
      <c r="W203" s="72"/>
      <c r="X203" s="73"/>
      <c r="Y203" s="35"/>
      <c r="Z203" s="35"/>
      <c r="AA203" s="35"/>
      <c r="AB203" s="35"/>
      <c r="AC203" s="35"/>
      <c r="AD203" s="35"/>
      <c r="AE203" s="35"/>
      <c r="AT203" s="18" t="s">
        <v>159</v>
      </c>
      <c r="AU203" s="18" t="s">
        <v>85</v>
      </c>
    </row>
    <row r="204" spans="1:65" s="2" customFormat="1" ht="16.5" customHeight="1">
      <c r="A204" s="35"/>
      <c r="B204" s="36"/>
      <c r="C204" s="241" t="s">
        <v>390</v>
      </c>
      <c r="D204" s="241" t="s">
        <v>491</v>
      </c>
      <c r="E204" s="242" t="s">
        <v>1056</v>
      </c>
      <c r="F204" s="243" t="s">
        <v>1057</v>
      </c>
      <c r="G204" s="244" t="s">
        <v>177</v>
      </c>
      <c r="H204" s="245">
        <v>1</v>
      </c>
      <c r="I204" s="246"/>
      <c r="J204" s="247"/>
      <c r="K204" s="248">
        <f>ROUND(P204*H204,2)</f>
        <v>0</v>
      </c>
      <c r="L204" s="243" t="s">
        <v>1</v>
      </c>
      <c r="M204" s="249"/>
      <c r="N204" s="250" t="s">
        <v>1</v>
      </c>
      <c r="O204" s="198" t="s">
        <v>38</v>
      </c>
      <c r="P204" s="199">
        <f>I204+J204</f>
        <v>0</v>
      </c>
      <c r="Q204" s="199">
        <f>ROUND(I204*H204,2)</f>
        <v>0</v>
      </c>
      <c r="R204" s="199">
        <f>ROUND(J204*H204,2)</f>
        <v>0</v>
      </c>
      <c r="S204" s="72"/>
      <c r="T204" s="200">
        <f>S204*H204</f>
        <v>0</v>
      </c>
      <c r="U204" s="200">
        <v>0</v>
      </c>
      <c r="V204" s="200">
        <f>U204*H204</f>
        <v>0</v>
      </c>
      <c r="W204" s="200">
        <v>0</v>
      </c>
      <c r="X204" s="201">
        <f>W204*H204</f>
        <v>0</v>
      </c>
      <c r="Y204" s="35"/>
      <c r="Z204" s="35"/>
      <c r="AA204" s="35"/>
      <c r="AB204" s="35"/>
      <c r="AC204" s="35"/>
      <c r="AD204" s="35"/>
      <c r="AE204" s="35"/>
      <c r="AR204" s="202" t="s">
        <v>433</v>
      </c>
      <c r="AT204" s="202" t="s">
        <v>491</v>
      </c>
      <c r="AU204" s="202" t="s">
        <v>85</v>
      </c>
      <c r="AY204" s="18" t="s">
        <v>149</v>
      </c>
      <c r="BE204" s="203">
        <f>IF(O204="základní",K204,0)</f>
        <v>0</v>
      </c>
      <c r="BF204" s="203">
        <f>IF(O204="snížená",K204,0)</f>
        <v>0</v>
      </c>
      <c r="BG204" s="203">
        <f>IF(O204="zákl. přenesená",K204,0)</f>
        <v>0</v>
      </c>
      <c r="BH204" s="203">
        <f>IF(O204="sníž. přenesená",K204,0)</f>
        <v>0</v>
      </c>
      <c r="BI204" s="203">
        <f>IF(O204="nulová",K204,0)</f>
        <v>0</v>
      </c>
      <c r="BJ204" s="18" t="s">
        <v>83</v>
      </c>
      <c r="BK204" s="203">
        <f>ROUND(P204*H204,2)</f>
        <v>0</v>
      </c>
      <c r="BL204" s="18" t="s">
        <v>329</v>
      </c>
      <c r="BM204" s="202" t="s">
        <v>1058</v>
      </c>
    </row>
    <row r="205" spans="1:47" s="2" customFormat="1" ht="11.25">
      <c r="A205" s="35"/>
      <c r="B205" s="36"/>
      <c r="C205" s="37"/>
      <c r="D205" s="204" t="s">
        <v>159</v>
      </c>
      <c r="E205" s="37"/>
      <c r="F205" s="205" t="s">
        <v>1057</v>
      </c>
      <c r="G205" s="37"/>
      <c r="H205" s="37"/>
      <c r="I205" s="206"/>
      <c r="J205" s="206"/>
      <c r="K205" s="37"/>
      <c r="L205" s="37"/>
      <c r="M205" s="40"/>
      <c r="N205" s="207"/>
      <c r="O205" s="208"/>
      <c r="P205" s="72"/>
      <c r="Q205" s="72"/>
      <c r="R205" s="72"/>
      <c r="S205" s="72"/>
      <c r="T205" s="72"/>
      <c r="U205" s="72"/>
      <c r="V205" s="72"/>
      <c r="W205" s="72"/>
      <c r="X205" s="73"/>
      <c r="Y205" s="35"/>
      <c r="Z205" s="35"/>
      <c r="AA205" s="35"/>
      <c r="AB205" s="35"/>
      <c r="AC205" s="35"/>
      <c r="AD205" s="35"/>
      <c r="AE205" s="35"/>
      <c r="AT205" s="18" t="s">
        <v>159</v>
      </c>
      <c r="AU205" s="18" t="s">
        <v>85</v>
      </c>
    </row>
    <row r="206" spans="1:65" s="2" customFormat="1" ht="24.2" customHeight="1">
      <c r="A206" s="35"/>
      <c r="B206" s="36"/>
      <c r="C206" s="190" t="s">
        <v>725</v>
      </c>
      <c r="D206" s="190" t="s">
        <v>152</v>
      </c>
      <c r="E206" s="191" t="s">
        <v>1059</v>
      </c>
      <c r="F206" s="192" t="s">
        <v>1060</v>
      </c>
      <c r="G206" s="193" t="s">
        <v>521</v>
      </c>
      <c r="H206" s="194">
        <v>16</v>
      </c>
      <c r="I206" s="195"/>
      <c r="J206" s="195"/>
      <c r="K206" s="196">
        <f>ROUND(P206*H206,2)</f>
        <v>0</v>
      </c>
      <c r="L206" s="192" t="s">
        <v>156</v>
      </c>
      <c r="M206" s="40"/>
      <c r="N206" s="197" t="s">
        <v>1</v>
      </c>
      <c r="O206" s="198" t="s">
        <v>38</v>
      </c>
      <c r="P206" s="199">
        <f>I206+J206</f>
        <v>0</v>
      </c>
      <c r="Q206" s="199">
        <f>ROUND(I206*H206,2)</f>
        <v>0</v>
      </c>
      <c r="R206" s="199">
        <f>ROUND(J206*H206,2)</f>
        <v>0</v>
      </c>
      <c r="S206" s="72"/>
      <c r="T206" s="200">
        <f>S206*H206</f>
        <v>0</v>
      </c>
      <c r="U206" s="200">
        <v>0</v>
      </c>
      <c r="V206" s="200">
        <f>U206*H206</f>
        <v>0</v>
      </c>
      <c r="W206" s="200">
        <v>0</v>
      </c>
      <c r="X206" s="201">
        <f>W206*H206</f>
        <v>0</v>
      </c>
      <c r="Y206" s="35"/>
      <c r="Z206" s="35"/>
      <c r="AA206" s="35"/>
      <c r="AB206" s="35"/>
      <c r="AC206" s="35"/>
      <c r="AD206" s="35"/>
      <c r="AE206" s="35"/>
      <c r="AR206" s="202" t="s">
        <v>329</v>
      </c>
      <c r="AT206" s="202" t="s">
        <v>152</v>
      </c>
      <c r="AU206" s="202" t="s">
        <v>85</v>
      </c>
      <c r="AY206" s="18" t="s">
        <v>149</v>
      </c>
      <c r="BE206" s="203">
        <f>IF(O206="základní",K206,0)</f>
        <v>0</v>
      </c>
      <c r="BF206" s="203">
        <f>IF(O206="snížená",K206,0)</f>
        <v>0</v>
      </c>
      <c r="BG206" s="203">
        <f>IF(O206="zákl. přenesená",K206,0)</f>
        <v>0</v>
      </c>
      <c r="BH206" s="203">
        <f>IF(O206="sníž. přenesená",K206,0)</f>
        <v>0</v>
      </c>
      <c r="BI206" s="203">
        <f>IF(O206="nulová",K206,0)</f>
        <v>0</v>
      </c>
      <c r="BJ206" s="18" t="s">
        <v>83</v>
      </c>
      <c r="BK206" s="203">
        <f>ROUND(P206*H206,2)</f>
        <v>0</v>
      </c>
      <c r="BL206" s="18" t="s">
        <v>329</v>
      </c>
      <c r="BM206" s="202" t="s">
        <v>1061</v>
      </c>
    </row>
    <row r="207" spans="1:47" s="2" customFormat="1" ht="11.25">
      <c r="A207" s="35"/>
      <c r="B207" s="36"/>
      <c r="C207" s="37"/>
      <c r="D207" s="204" t="s">
        <v>159</v>
      </c>
      <c r="E207" s="37"/>
      <c r="F207" s="205" t="s">
        <v>1060</v>
      </c>
      <c r="G207" s="37"/>
      <c r="H207" s="37"/>
      <c r="I207" s="206"/>
      <c r="J207" s="206"/>
      <c r="K207" s="37"/>
      <c r="L207" s="37"/>
      <c r="M207" s="40"/>
      <c r="N207" s="207"/>
      <c r="O207" s="208"/>
      <c r="P207" s="72"/>
      <c r="Q207" s="72"/>
      <c r="R207" s="72"/>
      <c r="S207" s="72"/>
      <c r="T207" s="72"/>
      <c r="U207" s="72"/>
      <c r="V207" s="72"/>
      <c r="W207" s="72"/>
      <c r="X207" s="73"/>
      <c r="Y207" s="35"/>
      <c r="Z207" s="35"/>
      <c r="AA207" s="35"/>
      <c r="AB207" s="35"/>
      <c r="AC207" s="35"/>
      <c r="AD207" s="35"/>
      <c r="AE207" s="35"/>
      <c r="AT207" s="18" t="s">
        <v>159</v>
      </c>
      <c r="AU207" s="18" t="s">
        <v>85</v>
      </c>
    </row>
    <row r="208" spans="1:65" s="2" customFormat="1" ht="24.2" customHeight="1">
      <c r="A208" s="35"/>
      <c r="B208" s="36"/>
      <c r="C208" s="241" t="s">
        <v>731</v>
      </c>
      <c r="D208" s="241" t="s">
        <v>491</v>
      </c>
      <c r="E208" s="242" t="s">
        <v>1062</v>
      </c>
      <c r="F208" s="243" t="s">
        <v>1063</v>
      </c>
      <c r="G208" s="244" t="s">
        <v>177</v>
      </c>
      <c r="H208" s="245">
        <v>16</v>
      </c>
      <c r="I208" s="246"/>
      <c r="J208" s="247"/>
      <c r="K208" s="248">
        <f>ROUND(P208*H208,2)</f>
        <v>0</v>
      </c>
      <c r="L208" s="243" t="s">
        <v>156</v>
      </c>
      <c r="M208" s="249"/>
      <c r="N208" s="250" t="s">
        <v>1</v>
      </c>
      <c r="O208" s="198" t="s">
        <v>38</v>
      </c>
      <c r="P208" s="199">
        <f>I208+J208</f>
        <v>0</v>
      </c>
      <c r="Q208" s="199">
        <f>ROUND(I208*H208,2)</f>
        <v>0</v>
      </c>
      <c r="R208" s="199">
        <f>ROUND(J208*H208,2)</f>
        <v>0</v>
      </c>
      <c r="S208" s="72"/>
      <c r="T208" s="200">
        <f>S208*H208</f>
        <v>0</v>
      </c>
      <c r="U208" s="200">
        <v>0</v>
      </c>
      <c r="V208" s="200">
        <f>U208*H208</f>
        <v>0</v>
      </c>
      <c r="W208" s="200">
        <v>0</v>
      </c>
      <c r="X208" s="201">
        <f>W208*H208</f>
        <v>0</v>
      </c>
      <c r="Y208" s="35"/>
      <c r="Z208" s="35"/>
      <c r="AA208" s="35"/>
      <c r="AB208" s="35"/>
      <c r="AC208" s="35"/>
      <c r="AD208" s="35"/>
      <c r="AE208" s="35"/>
      <c r="AR208" s="202" t="s">
        <v>433</v>
      </c>
      <c r="AT208" s="202" t="s">
        <v>491</v>
      </c>
      <c r="AU208" s="202" t="s">
        <v>85</v>
      </c>
      <c r="AY208" s="18" t="s">
        <v>149</v>
      </c>
      <c r="BE208" s="203">
        <f>IF(O208="základní",K208,0)</f>
        <v>0</v>
      </c>
      <c r="BF208" s="203">
        <f>IF(O208="snížená",K208,0)</f>
        <v>0</v>
      </c>
      <c r="BG208" s="203">
        <f>IF(O208="zákl. přenesená",K208,0)</f>
        <v>0</v>
      </c>
      <c r="BH208" s="203">
        <f>IF(O208="sníž. přenesená",K208,0)</f>
        <v>0</v>
      </c>
      <c r="BI208" s="203">
        <f>IF(O208="nulová",K208,0)</f>
        <v>0</v>
      </c>
      <c r="BJ208" s="18" t="s">
        <v>83</v>
      </c>
      <c r="BK208" s="203">
        <f>ROUND(P208*H208,2)</f>
        <v>0</v>
      </c>
      <c r="BL208" s="18" t="s">
        <v>329</v>
      </c>
      <c r="BM208" s="202" t="s">
        <v>1064</v>
      </c>
    </row>
    <row r="209" spans="1:47" s="2" customFormat="1" ht="11.25">
      <c r="A209" s="35"/>
      <c r="B209" s="36"/>
      <c r="C209" s="37"/>
      <c r="D209" s="204" t="s">
        <v>159</v>
      </c>
      <c r="E209" s="37"/>
      <c r="F209" s="205" t="s">
        <v>1063</v>
      </c>
      <c r="G209" s="37"/>
      <c r="H209" s="37"/>
      <c r="I209" s="206"/>
      <c r="J209" s="206"/>
      <c r="K209" s="37"/>
      <c r="L209" s="37"/>
      <c r="M209" s="40"/>
      <c r="N209" s="207"/>
      <c r="O209" s="208"/>
      <c r="P209" s="72"/>
      <c r="Q209" s="72"/>
      <c r="R209" s="72"/>
      <c r="S209" s="72"/>
      <c r="T209" s="72"/>
      <c r="U209" s="72"/>
      <c r="V209" s="72"/>
      <c r="W209" s="72"/>
      <c r="X209" s="73"/>
      <c r="Y209" s="35"/>
      <c r="Z209" s="35"/>
      <c r="AA209" s="35"/>
      <c r="AB209" s="35"/>
      <c r="AC209" s="35"/>
      <c r="AD209" s="35"/>
      <c r="AE209" s="35"/>
      <c r="AT209" s="18" t="s">
        <v>159</v>
      </c>
      <c r="AU209" s="18" t="s">
        <v>85</v>
      </c>
    </row>
    <row r="210" spans="1:65" s="2" customFormat="1" ht="24.2" customHeight="1">
      <c r="A210" s="35"/>
      <c r="B210" s="36"/>
      <c r="C210" s="190" t="s">
        <v>753</v>
      </c>
      <c r="D210" s="190" t="s">
        <v>152</v>
      </c>
      <c r="E210" s="191" t="s">
        <v>1065</v>
      </c>
      <c r="F210" s="192" t="s">
        <v>1066</v>
      </c>
      <c r="G210" s="193" t="s">
        <v>177</v>
      </c>
      <c r="H210" s="194">
        <v>16</v>
      </c>
      <c r="I210" s="195"/>
      <c r="J210" s="195"/>
      <c r="K210" s="196">
        <f>ROUND(P210*H210,2)</f>
        <v>0</v>
      </c>
      <c r="L210" s="192" t="s">
        <v>156</v>
      </c>
      <c r="M210" s="40"/>
      <c r="N210" s="197" t="s">
        <v>1</v>
      </c>
      <c r="O210" s="198" t="s">
        <v>38</v>
      </c>
      <c r="P210" s="199">
        <f>I210+J210</f>
        <v>0</v>
      </c>
      <c r="Q210" s="199">
        <f>ROUND(I210*H210,2)</f>
        <v>0</v>
      </c>
      <c r="R210" s="199">
        <f>ROUND(J210*H210,2)</f>
        <v>0</v>
      </c>
      <c r="S210" s="72"/>
      <c r="T210" s="200">
        <f>S210*H210</f>
        <v>0</v>
      </c>
      <c r="U210" s="200">
        <v>0</v>
      </c>
      <c r="V210" s="200">
        <f>U210*H210</f>
        <v>0</v>
      </c>
      <c r="W210" s="200">
        <v>0</v>
      </c>
      <c r="X210" s="201">
        <f>W210*H210</f>
        <v>0</v>
      </c>
      <c r="Y210" s="35"/>
      <c r="Z210" s="35"/>
      <c r="AA210" s="35"/>
      <c r="AB210" s="35"/>
      <c r="AC210" s="35"/>
      <c r="AD210" s="35"/>
      <c r="AE210" s="35"/>
      <c r="AR210" s="202" t="s">
        <v>329</v>
      </c>
      <c r="AT210" s="202" t="s">
        <v>152</v>
      </c>
      <c r="AU210" s="202" t="s">
        <v>85</v>
      </c>
      <c r="AY210" s="18" t="s">
        <v>149</v>
      </c>
      <c r="BE210" s="203">
        <f>IF(O210="základní",K210,0)</f>
        <v>0</v>
      </c>
      <c r="BF210" s="203">
        <f>IF(O210="snížená",K210,0)</f>
        <v>0</v>
      </c>
      <c r="BG210" s="203">
        <f>IF(O210="zákl. přenesená",K210,0)</f>
        <v>0</v>
      </c>
      <c r="BH210" s="203">
        <f>IF(O210="sníž. přenesená",K210,0)</f>
        <v>0</v>
      </c>
      <c r="BI210" s="203">
        <f>IF(O210="nulová",K210,0)</f>
        <v>0</v>
      </c>
      <c r="BJ210" s="18" t="s">
        <v>83</v>
      </c>
      <c r="BK210" s="203">
        <f>ROUND(P210*H210,2)</f>
        <v>0</v>
      </c>
      <c r="BL210" s="18" t="s">
        <v>329</v>
      </c>
      <c r="BM210" s="202" t="s">
        <v>1067</v>
      </c>
    </row>
    <row r="211" spans="1:47" s="2" customFormat="1" ht="11.25">
      <c r="A211" s="35"/>
      <c r="B211" s="36"/>
      <c r="C211" s="37"/>
      <c r="D211" s="204" t="s">
        <v>159</v>
      </c>
      <c r="E211" s="37"/>
      <c r="F211" s="205" t="s">
        <v>1066</v>
      </c>
      <c r="G211" s="37"/>
      <c r="H211" s="37"/>
      <c r="I211" s="206"/>
      <c r="J211" s="206"/>
      <c r="K211" s="37"/>
      <c r="L211" s="37"/>
      <c r="M211" s="40"/>
      <c r="N211" s="207"/>
      <c r="O211" s="208"/>
      <c r="P211" s="72"/>
      <c r="Q211" s="72"/>
      <c r="R211" s="72"/>
      <c r="S211" s="72"/>
      <c r="T211" s="72"/>
      <c r="U211" s="72"/>
      <c r="V211" s="72"/>
      <c r="W211" s="72"/>
      <c r="X211" s="73"/>
      <c r="Y211" s="35"/>
      <c r="Z211" s="35"/>
      <c r="AA211" s="35"/>
      <c r="AB211" s="35"/>
      <c r="AC211" s="35"/>
      <c r="AD211" s="35"/>
      <c r="AE211" s="35"/>
      <c r="AT211" s="18" t="s">
        <v>159</v>
      </c>
      <c r="AU211" s="18" t="s">
        <v>85</v>
      </c>
    </row>
    <row r="212" spans="1:65" s="2" customFormat="1" ht="24.2" customHeight="1">
      <c r="A212" s="35"/>
      <c r="B212" s="36"/>
      <c r="C212" s="190" t="s">
        <v>777</v>
      </c>
      <c r="D212" s="190" t="s">
        <v>152</v>
      </c>
      <c r="E212" s="191" t="s">
        <v>1068</v>
      </c>
      <c r="F212" s="192" t="s">
        <v>1069</v>
      </c>
      <c r="G212" s="193" t="s">
        <v>177</v>
      </c>
      <c r="H212" s="194">
        <v>16</v>
      </c>
      <c r="I212" s="195"/>
      <c r="J212" s="195"/>
      <c r="K212" s="196">
        <f>ROUND(P212*H212,2)</f>
        <v>0</v>
      </c>
      <c r="L212" s="192" t="s">
        <v>156</v>
      </c>
      <c r="M212" s="40"/>
      <c r="N212" s="197" t="s">
        <v>1</v>
      </c>
      <c r="O212" s="198" t="s">
        <v>38</v>
      </c>
      <c r="P212" s="199">
        <f>I212+J212</f>
        <v>0</v>
      </c>
      <c r="Q212" s="199">
        <f>ROUND(I212*H212,2)</f>
        <v>0</v>
      </c>
      <c r="R212" s="199">
        <f>ROUND(J212*H212,2)</f>
        <v>0</v>
      </c>
      <c r="S212" s="72"/>
      <c r="T212" s="200">
        <f>S212*H212</f>
        <v>0</v>
      </c>
      <c r="U212" s="200">
        <v>0</v>
      </c>
      <c r="V212" s="200">
        <f>U212*H212</f>
        <v>0</v>
      </c>
      <c r="W212" s="200">
        <v>0</v>
      </c>
      <c r="X212" s="201">
        <f>W212*H212</f>
        <v>0</v>
      </c>
      <c r="Y212" s="35"/>
      <c r="Z212" s="35"/>
      <c r="AA212" s="35"/>
      <c r="AB212" s="35"/>
      <c r="AC212" s="35"/>
      <c r="AD212" s="35"/>
      <c r="AE212" s="35"/>
      <c r="AR212" s="202" t="s">
        <v>329</v>
      </c>
      <c r="AT212" s="202" t="s">
        <v>152</v>
      </c>
      <c r="AU212" s="202" t="s">
        <v>85</v>
      </c>
      <c r="AY212" s="18" t="s">
        <v>149</v>
      </c>
      <c r="BE212" s="203">
        <f>IF(O212="základní",K212,0)</f>
        <v>0</v>
      </c>
      <c r="BF212" s="203">
        <f>IF(O212="snížená",K212,0)</f>
        <v>0</v>
      </c>
      <c r="BG212" s="203">
        <f>IF(O212="zákl. přenesená",K212,0)</f>
        <v>0</v>
      </c>
      <c r="BH212" s="203">
        <f>IF(O212="sníž. přenesená",K212,0)</f>
        <v>0</v>
      </c>
      <c r="BI212" s="203">
        <f>IF(O212="nulová",K212,0)</f>
        <v>0</v>
      </c>
      <c r="BJ212" s="18" t="s">
        <v>83</v>
      </c>
      <c r="BK212" s="203">
        <f>ROUND(P212*H212,2)</f>
        <v>0</v>
      </c>
      <c r="BL212" s="18" t="s">
        <v>329</v>
      </c>
      <c r="BM212" s="202" t="s">
        <v>1070</v>
      </c>
    </row>
    <row r="213" spans="1:47" s="2" customFormat="1" ht="11.25">
      <c r="A213" s="35"/>
      <c r="B213" s="36"/>
      <c r="C213" s="37"/>
      <c r="D213" s="204" t="s">
        <v>159</v>
      </c>
      <c r="E213" s="37"/>
      <c r="F213" s="205" t="s">
        <v>1069</v>
      </c>
      <c r="G213" s="37"/>
      <c r="H213" s="37"/>
      <c r="I213" s="206"/>
      <c r="J213" s="206"/>
      <c r="K213" s="37"/>
      <c r="L213" s="37"/>
      <c r="M213" s="40"/>
      <c r="N213" s="207"/>
      <c r="O213" s="208"/>
      <c r="P213" s="72"/>
      <c r="Q213" s="72"/>
      <c r="R213" s="72"/>
      <c r="S213" s="72"/>
      <c r="T213" s="72"/>
      <c r="U213" s="72"/>
      <c r="V213" s="72"/>
      <c r="W213" s="72"/>
      <c r="X213" s="73"/>
      <c r="Y213" s="35"/>
      <c r="Z213" s="35"/>
      <c r="AA213" s="35"/>
      <c r="AB213" s="35"/>
      <c r="AC213" s="35"/>
      <c r="AD213" s="35"/>
      <c r="AE213" s="35"/>
      <c r="AT213" s="18" t="s">
        <v>159</v>
      </c>
      <c r="AU213" s="18" t="s">
        <v>85</v>
      </c>
    </row>
    <row r="214" spans="1:65" s="2" customFormat="1" ht="24.2" customHeight="1">
      <c r="A214" s="35"/>
      <c r="B214" s="36"/>
      <c r="C214" s="241" t="s">
        <v>782</v>
      </c>
      <c r="D214" s="241" t="s">
        <v>491</v>
      </c>
      <c r="E214" s="242" t="s">
        <v>1071</v>
      </c>
      <c r="F214" s="243" t="s">
        <v>1072</v>
      </c>
      <c r="G214" s="244" t="s">
        <v>177</v>
      </c>
      <c r="H214" s="245">
        <v>3</v>
      </c>
      <c r="I214" s="246"/>
      <c r="J214" s="247"/>
      <c r="K214" s="248">
        <f>ROUND(P214*H214,2)</f>
        <v>0</v>
      </c>
      <c r="L214" s="243" t="s">
        <v>156</v>
      </c>
      <c r="M214" s="249"/>
      <c r="N214" s="250" t="s">
        <v>1</v>
      </c>
      <c r="O214" s="198" t="s">
        <v>38</v>
      </c>
      <c r="P214" s="199">
        <f>I214+J214</f>
        <v>0</v>
      </c>
      <c r="Q214" s="199">
        <f>ROUND(I214*H214,2)</f>
        <v>0</v>
      </c>
      <c r="R214" s="199">
        <f>ROUND(J214*H214,2)</f>
        <v>0</v>
      </c>
      <c r="S214" s="72"/>
      <c r="T214" s="200">
        <f>S214*H214</f>
        <v>0</v>
      </c>
      <c r="U214" s="200">
        <v>0</v>
      </c>
      <c r="V214" s="200">
        <f>U214*H214</f>
        <v>0</v>
      </c>
      <c r="W214" s="200">
        <v>0</v>
      </c>
      <c r="X214" s="201">
        <f>W214*H214</f>
        <v>0</v>
      </c>
      <c r="Y214" s="35"/>
      <c r="Z214" s="35"/>
      <c r="AA214" s="35"/>
      <c r="AB214" s="35"/>
      <c r="AC214" s="35"/>
      <c r="AD214" s="35"/>
      <c r="AE214" s="35"/>
      <c r="AR214" s="202" t="s">
        <v>433</v>
      </c>
      <c r="AT214" s="202" t="s">
        <v>491</v>
      </c>
      <c r="AU214" s="202" t="s">
        <v>85</v>
      </c>
      <c r="AY214" s="18" t="s">
        <v>149</v>
      </c>
      <c r="BE214" s="203">
        <f>IF(O214="základní",K214,0)</f>
        <v>0</v>
      </c>
      <c r="BF214" s="203">
        <f>IF(O214="snížená",K214,0)</f>
        <v>0</v>
      </c>
      <c r="BG214" s="203">
        <f>IF(O214="zákl. přenesená",K214,0)</f>
        <v>0</v>
      </c>
      <c r="BH214" s="203">
        <f>IF(O214="sníž. přenesená",K214,0)</f>
        <v>0</v>
      </c>
      <c r="BI214" s="203">
        <f>IF(O214="nulová",K214,0)</f>
        <v>0</v>
      </c>
      <c r="BJ214" s="18" t="s">
        <v>83</v>
      </c>
      <c r="BK214" s="203">
        <f>ROUND(P214*H214,2)</f>
        <v>0</v>
      </c>
      <c r="BL214" s="18" t="s">
        <v>329</v>
      </c>
      <c r="BM214" s="202" t="s">
        <v>1073</v>
      </c>
    </row>
    <row r="215" spans="1:47" s="2" customFormat="1" ht="11.25">
      <c r="A215" s="35"/>
      <c r="B215" s="36"/>
      <c r="C215" s="37"/>
      <c r="D215" s="204" t="s">
        <v>159</v>
      </c>
      <c r="E215" s="37"/>
      <c r="F215" s="205" t="s">
        <v>1072</v>
      </c>
      <c r="G215" s="37"/>
      <c r="H215" s="37"/>
      <c r="I215" s="206"/>
      <c r="J215" s="206"/>
      <c r="K215" s="37"/>
      <c r="L215" s="37"/>
      <c r="M215" s="40"/>
      <c r="N215" s="207"/>
      <c r="O215" s="208"/>
      <c r="P215" s="72"/>
      <c r="Q215" s="72"/>
      <c r="R215" s="72"/>
      <c r="S215" s="72"/>
      <c r="T215" s="72"/>
      <c r="U215" s="72"/>
      <c r="V215" s="72"/>
      <c r="W215" s="72"/>
      <c r="X215" s="73"/>
      <c r="Y215" s="35"/>
      <c r="Z215" s="35"/>
      <c r="AA215" s="35"/>
      <c r="AB215" s="35"/>
      <c r="AC215" s="35"/>
      <c r="AD215" s="35"/>
      <c r="AE215" s="35"/>
      <c r="AT215" s="18" t="s">
        <v>159</v>
      </c>
      <c r="AU215" s="18" t="s">
        <v>85</v>
      </c>
    </row>
    <row r="216" spans="1:65" s="2" customFormat="1" ht="24.2" customHeight="1">
      <c r="A216" s="35"/>
      <c r="B216" s="36"/>
      <c r="C216" s="190" t="s">
        <v>798</v>
      </c>
      <c r="D216" s="190" t="s">
        <v>152</v>
      </c>
      <c r="E216" s="191" t="s">
        <v>1074</v>
      </c>
      <c r="F216" s="192" t="s">
        <v>1075</v>
      </c>
      <c r="G216" s="193" t="s">
        <v>521</v>
      </c>
      <c r="H216" s="194">
        <v>3</v>
      </c>
      <c r="I216" s="195"/>
      <c r="J216" s="195"/>
      <c r="K216" s="196">
        <f>ROUND(P216*H216,2)</f>
        <v>0</v>
      </c>
      <c r="L216" s="192" t="s">
        <v>156</v>
      </c>
      <c r="M216" s="40"/>
      <c r="N216" s="197" t="s">
        <v>1</v>
      </c>
      <c r="O216" s="198" t="s">
        <v>38</v>
      </c>
      <c r="P216" s="199">
        <f>I216+J216</f>
        <v>0</v>
      </c>
      <c r="Q216" s="199">
        <f>ROUND(I216*H216,2)</f>
        <v>0</v>
      </c>
      <c r="R216" s="199">
        <f>ROUND(J216*H216,2)</f>
        <v>0</v>
      </c>
      <c r="S216" s="72"/>
      <c r="T216" s="200">
        <f>S216*H216</f>
        <v>0</v>
      </c>
      <c r="U216" s="200">
        <v>0</v>
      </c>
      <c r="V216" s="200">
        <f>U216*H216</f>
        <v>0</v>
      </c>
      <c r="W216" s="200">
        <v>0</v>
      </c>
      <c r="X216" s="201">
        <f>W216*H216</f>
        <v>0</v>
      </c>
      <c r="Y216" s="35"/>
      <c r="Z216" s="35"/>
      <c r="AA216" s="35"/>
      <c r="AB216" s="35"/>
      <c r="AC216" s="35"/>
      <c r="AD216" s="35"/>
      <c r="AE216" s="35"/>
      <c r="AR216" s="202" t="s">
        <v>329</v>
      </c>
      <c r="AT216" s="202" t="s">
        <v>152</v>
      </c>
      <c r="AU216" s="202" t="s">
        <v>85</v>
      </c>
      <c r="AY216" s="18" t="s">
        <v>149</v>
      </c>
      <c r="BE216" s="203">
        <f>IF(O216="základní",K216,0)</f>
        <v>0</v>
      </c>
      <c r="BF216" s="203">
        <f>IF(O216="snížená",K216,0)</f>
        <v>0</v>
      </c>
      <c r="BG216" s="203">
        <f>IF(O216="zákl. přenesená",K216,0)</f>
        <v>0</v>
      </c>
      <c r="BH216" s="203">
        <f>IF(O216="sníž. přenesená",K216,0)</f>
        <v>0</v>
      </c>
      <c r="BI216" s="203">
        <f>IF(O216="nulová",K216,0)</f>
        <v>0</v>
      </c>
      <c r="BJ216" s="18" t="s">
        <v>83</v>
      </c>
      <c r="BK216" s="203">
        <f>ROUND(P216*H216,2)</f>
        <v>0</v>
      </c>
      <c r="BL216" s="18" t="s">
        <v>329</v>
      </c>
      <c r="BM216" s="202" t="s">
        <v>1076</v>
      </c>
    </row>
    <row r="217" spans="1:47" s="2" customFormat="1" ht="11.25">
      <c r="A217" s="35"/>
      <c r="B217" s="36"/>
      <c r="C217" s="37"/>
      <c r="D217" s="204" t="s">
        <v>159</v>
      </c>
      <c r="E217" s="37"/>
      <c r="F217" s="205" t="s">
        <v>1075</v>
      </c>
      <c r="G217" s="37"/>
      <c r="H217" s="37"/>
      <c r="I217" s="206"/>
      <c r="J217" s="206"/>
      <c r="K217" s="37"/>
      <c r="L217" s="37"/>
      <c r="M217" s="40"/>
      <c r="N217" s="207"/>
      <c r="O217" s="208"/>
      <c r="P217" s="72"/>
      <c r="Q217" s="72"/>
      <c r="R217" s="72"/>
      <c r="S217" s="72"/>
      <c r="T217" s="72"/>
      <c r="U217" s="72"/>
      <c r="V217" s="72"/>
      <c r="W217" s="72"/>
      <c r="X217" s="73"/>
      <c r="Y217" s="35"/>
      <c r="Z217" s="35"/>
      <c r="AA217" s="35"/>
      <c r="AB217" s="35"/>
      <c r="AC217" s="35"/>
      <c r="AD217" s="35"/>
      <c r="AE217" s="35"/>
      <c r="AT217" s="18" t="s">
        <v>159</v>
      </c>
      <c r="AU217" s="18" t="s">
        <v>85</v>
      </c>
    </row>
    <row r="218" spans="1:65" s="2" customFormat="1" ht="24.2" customHeight="1">
      <c r="A218" s="35"/>
      <c r="B218" s="36"/>
      <c r="C218" s="241" t="s">
        <v>803</v>
      </c>
      <c r="D218" s="241" t="s">
        <v>491</v>
      </c>
      <c r="E218" s="242" t="s">
        <v>1077</v>
      </c>
      <c r="F218" s="243" t="s">
        <v>1078</v>
      </c>
      <c r="G218" s="244" t="s">
        <v>177</v>
      </c>
      <c r="H218" s="245">
        <v>3</v>
      </c>
      <c r="I218" s="246"/>
      <c r="J218" s="247"/>
      <c r="K218" s="248">
        <f>ROUND(P218*H218,2)</f>
        <v>0</v>
      </c>
      <c r="L218" s="243" t="s">
        <v>156</v>
      </c>
      <c r="M218" s="249"/>
      <c r="N218" s="250" t="s">
        <v>1</v>
      </c>
      <c r="O218" s="198" t="s">
        <v>38</v>
      </c>
      <c r="P218" s="199">
        <f>I218+J218</f>
        <v>0</v>
      </c>
      <c r="Q218" s="199">
        <f>ROUND(I218*H218,2)</f>
        <v>0</v>
      </c>
      <c r="R218" s="199">
        <f>ROUND(J218*H218,2)</f>
        <v>0</v>
      </c>
      <c r="S218" s="72"/>
      <c r="T218" s="200">
        <f>S218*H218</f>
        <v>0</v>
      </c>
      <c r="U218" s="200">
        <v>0</v>
      </c>
      <c r="V218" s="200">
        <f>U218*H218</f>
        <v>0</v>
      </c>
      <c r="W218" s="200">
        <v>0</v>
      </c>
      <c r="X218" s="201">
        <f>W218*H218</f>
        <v>0</v>
      </c>
      <c r="Y218" s="35"/>
      <c r="Z218" s="35"/>
      <c r="AA218" s="35"/>
      <c r="AB218" s="35"/>
      <c r="AC218" s="35"/>
      <c r="AD218" s="35"/>
      <c r="AE218" s="35"/>
      <c r="AR218" s="202" t="s">
        <v>433</v>
      </c>
      <c r="AT218" s="202" t="s">
        <v>491</v>
      </c>
      <c r="AU218" s="202" t="s">
        <v>85</v>
      </c>
      <c r="AY218" s="18" t="s">
        <v>149</v>
      </c>
      <c r="BE218" s="203">
        <f>IF(O218="základní",K218,0)</f>
        <v>0</v>
      </c>
      <c r="BF218" s="203">
        <f>IF(O218="snížená",K218,0)</f>
        <v>0</v>
      </c>
      <c r="BG218" s="203">
        <f>IF(O218="zákl. přenesená",K218,0)</f>
        <v>0</v>
      </c>
      <c r="BH218" s="203">
        <f>IF(O218="sníž. přenesená",K218,0)</f>
        <v>0</v>
      </c>
      <c r="BI218" s="203">
        <f>IF(O218="nulová",K218,0)</f>
        <v>0</v>
      </c>
      <c r="BJ218" s="18" t="s">
        <v>83</v>
      </c>
      <c r="BK218" s="203">
        <f>ROUND(P218*H218,2)</f>
        <v>0</v>
      </c>
      <c r="BL218" s="18" t="s">
        <v>329</v>
      </c>
      <c r="BM218" s="202" t="s">
        <v>1079</v>
      </c>
    </row>
    <row r="219" spans="1:47" s="2" customFormat="1" ht="11.25">
      <c r="A219" s="35"/>
      <c r="B219" s="36"/>
      <c r="C219" s="37"/>
      <c r="D219" s="204" t="s">
        <v>159</v>
      </c>
      <c r="E219" s="37"/>
      <c r="F219" s="205" t="s">
        <v>1078</v>
      </c>
      <c r="G219" s="37"/>
      <c r="H219" s="37"/>
      <c r="I219" s="206"/>
      <c r="J219" s="206"/>
      <c r="K219" s="37"/>
      <c r="L219" s="37"/>
      <c r="M219" s="40"/>
      <c r="N219" s="207"/>
      <c r="O219" s="208"/>
      <c r="P219" s="72"/>
      <c r="Q219" s="72"/>
      <c r="R219" s="72"/>
      <c r="S219" s="72"/>
      <c r="T219" s="72"/>
      <c r="U219" s="72"/>
      <c r="V219" s="72"/>
      <c r="W219" s="72"/>
      <c r="X219" s="73"/>
      <c r="Y219" s="35"/>
      <c r="Z219" s="35"/>
      <c r="AA219" s="35"/>
      <c r="AB219" s="35"/>
      <c r="AC219" s="35"/>
      <c r="AD219" s="35"/>
      <c r="AE219" s="35"/>
      <c r="AT219" s="18" t="s">
        <v>159</v>
      </c>
      <c r="AU219" s="18" t="s">
        <v>85</v>
      </c>
    </row>
    <row r="220" spans="1:65" s="2" customFormat="1" ht="24.2" customHeight="1">
      <c r="A220" s="35"/>
      <c r="B220" s="36"/>
      <c r="C220" s="190" t="s">
        <v>823</v>
      </c>
      <c r="D220" s="190" t="s">
        <v>152</v>
      </c>
      <c r="E220" s="191" t="s">
        <v>1080</v>
      </c>
      <c r="F220" s="192" t="s">
        <v>1081</v>
      </c>
      <c r="G220" s="193" t="s">
        <v>177</v>
      </c>
      <c r="H220" s="194">
        <v>3</v>
      </c>
      <c r="I220" s="195"/>
      <c r="J220" s="195"/>
      <c r="K220" s="196">
        <f>ROUND(P220*H220,2)</f>
        <v>0</v>
      </c>
      <c r="L220" s="192" t="s">
        <v>156</v>
      </c>
      <c r="M220" s="40"/>
      <c r="N220" s="197" t="s">
        <v>1</v>
      </c>
      <c r="O220" s="198" t="s">
        <v>38</v>
      </c>
      <c r="P220" s="199">
        <f>I220+J220</f>
        <v>0</v>
      </c>
      <c r="Q220" s="199">
        <f>ROUND(I220*H220,2)</f>
        <v>0</v>
      </c>
      <c r="R220" s="199">
        <f>ROUND(J220*H220,2)</f>
        <v>0</v>
      </c>
      <c r="S220" s="72"/>
      <c r="T220" s="200">
        <f>S220*H220</f>
        <v>0</v>
      </c>
      <c r="U220" s="200">
        <v>0</v>
      </c>
      <c r="V220" s="200">
        <f>U220*H220</f>
        <v>0</v>
      </c>
      <c r="W220" s="200">
        <v>0</v>
      </c>
      <c r="X220" s="201">
        <f>W220*H220</f>
        <v>0</v>
      </c>
      <c r="Y220" s="35"/>
      <c r="Z220" s="35"/>
      <c r="AA220" s="35"/>
      <c r="AB220" s="35"/>
      <c r="AC220" s="35"/>
      <c r="AD220" s="35"/>
      <c r="AE220" s="35"/>
      <c r="AR220" s="202" t="s">
        <v>329</v>
      </c>
      <c r="AT220" s="202" t="s">
        <v>152</v>
      </c>
      <c r="AU220" s="202" t="s">
        <v>85</v>
      </c>
      <c r="AY220" s="18" t="s">
        <v>149</v>
      </c>
      <c r="BE220" s="203">
        <f>IF(O220="základní",K220,0)</f>
        <v>0</v>
      </c>
      <c r="BF220" s="203">
        <f>IF(O220="snížená",K220,0)</f>
        <v>0</v>
      </c>
      <c r="BG220" s="203">
        <f>IF(O220="zákl. přenesená",K220,0)</f>
        <v>0</v>
      </c>
      <c r="BH220" s="203">
        <f>IF(O220="sníž. přenesená",K220,0)</f>
        <v>0</v>
      </c>
      <c r="BI220" s="203">
        <f>IF(O220="nulová",K220,0)</f>
        <v>0</v>
      </c>
      <c r="BJ220" s="18" t="s">
        <v>83</v>
      </c>
      <c r="BK220" s="203">
        <f>ROUND(P220*H220,2)</f>
        <v>0</v>
      </c>
      <c r="BL220" s="18" t="s">
        <v>329</v>
      </c>
      <c r="BM220" s="202" t="s">
        <v>1082</v>
      </c>
    </row>
    <row r="221" spans="1:47" s="2" customFormat="1" ht="19.5">
      <c r="A221" s="35"/>
      <c r="B221" s="36"/>
      <c r="C221" s="37"/>
      <c r="D221" s="204" t="s">
        <v>159</v>
      </c>
      <c r="E221" s="37"/>
      <c r="F221" s="205" t="s">
        <v>1081</v>
      </c>
      <c r="G221" s="37"/>
      <c r="H221" s="37"/>
      <c r="I221" s="206"/>
      <c r="J221" s="206"/>
      <c r="K221" s="37"/>
      <c r="L221" s="37"/>
      <c r="M221" s="40"/>
      <c r="N221" s="207"/>
      <c r="O221" s="208"/>
      <c r="P221" s="72"/>
      <c r="Q221" s="72"/>
      <c r="R221" s="72"/>
      <c r="S221" s="72"/>
      <c r="T221" s="72"/>
      <c r="U221" s="72"/>
      <c r="V221" s="72"/>
      <c r="W221" s="72"/>
      <c r="X221" s="73"/>
      <c r="Y221" s="35"/>
      <c r="Z221" s="35"/>
      <c r="AA221" s="35"/>
      <c r="AB221" s="35"/>
      <c r="AC221" s="35"/>
      <c r="AD221" s="35"/>
      <c r="AE221" s="35"/>
      <c r="AT221" s="18" t="s">
        <v>159</v>
      </c>
      <c r="AU221" s="18" t="s">
        <v>85</v>
      </c>
    </row>
    <row r="222" spans="1:65" s="2" customFormat="1" ht="33" customHeight="1">
      <c r="A222" s="35"/>
      <c r="B222" s="36"/>
      <c r="C222" s="241" t="s">
        <v>852</v>
      </c>
      <c r="D222" s="241" t="s">
        <v>491</v>
      </c>
      <c r="E222" s="242" t="s">
        <v>1083</v>
      </c>
      <c r="F222" s="243" t="s">
        <v>1084</v>
      </c>
      <c r="G222" s="244" t="s">
        <v>177</v>
      </c>
      <c r="H222" s="245">
        <v>20</v>
      </c>
      <c r="I222" s="246"/>
      <c r="J222" s="247"/>
      <c r="K222" s="248">
        <f>ROUND(P222*H222,2)</f>
        <v>0</v>
      </c>
      <c r="L222" s="243" t="s">
        <v>156</v>
      </c>
      <c r="M222" s="249"/>
      <c r="N222" s="250" t="s">
        <v>1</v>
      </c>
      <c r="O222" s="198" t="s">
        <v>38</v>
      </c>
      <c r="P222" s="199">
        <f>I222+J222</f>
        <v>0</v>
      </c>
      <c r="Q222" s="199">
        <f>ROUND(I222*H222,2)</f>
        <v>0</v>
      </c>
      <c r="R222" s="199">
        <f>ROUND(J222*H222,2)</f>
        <v>0</v>
      </c>
      <c r="S222" s="72"/>
      <c r="T222" s="200">
        <f>S222*H222</f>
        <v>0</v>
      </c>
      <c r="U222" s="200">
        <v>0</v>
      </c>
      <c r="V222" s="200">
        <f>U222*H222</f>
        <v>0</v>
      </c>
      <c r="W222" s="200">
        <v>0</v>
      </c>
      <c r="X222" s="201">
        <f>W222*H222</f>
        <v>0</v>
      </c>
      <c r="Y222" s="35"/>
      <c r="Z222" s="35"/>
      <c r="AA222" s="35"/>
      <c r="AB222" s="35"/>
      <c r="AC222" s="35"/>
      <c r="AD222" s="35"/>
      <c r="AE222" s="35"/>
      <c r="AR222" s="202" t="s">
        <v>433</v>
      </c>
      <c r="AT222" s="202" t="s">
        <v>491</v>
      </c>
      <c r="AU222" s="202" t="s">
        <v>85</v>
      </c>
      <c r="AY222" s="18" t="s">
        <v>149</v>
      </c>
      <c r="BE222" s="203">
        <f>IF(O222="základní",K222,0)</f>
        <v>0</v>
      </c>
      <c r="BF222" s="203">
        <f>IF(O222="snížená",K222,0)</f>
        <v>0</v>
      </c>
      <c r="BG222" s="203">
        <f>IF(O222="zákl. přenesená",K222,0)</f>
        <v>0</v>
      </c>
      <c r="BH222" s="203">
        <f>IF(O222="sníž. přenesená",K222,0)</f>
        <v>0</v>
      </c>
      <c r="BI222" s="203">
        <f>IF(O222="nulová",K222,0)</f>
        <v>0</v>
      </c>
      <c r="BJ222" s="18" t="s">
        <v>83</v>
      </c>
      <c r="BK222" s="203">
        <f>ROUND(P222*H222,2)</f>
        <v>0</v>
      </c>
      <c r="BL222" s="18" t="s">
        <v>329</v>
      </c>
      <c r="BM222" s="202" t="s">
        <v>1085</v>
      </c>
    </row>
    <row r="223" spans="1:47" s="2" customFormat="1" ht="19.5">
      <c r="A223" s="35"/>
      <c r="B223" s="36"/>
      <c r="C223" s="37"/>
      <c r="D223" s="204" t="s">
        <v>159</v>
      </c>
      <c r="E223" s="37"/>
      <c r="F223" s="205" t="s">
        <v>1084</v>
      </c>
      <c r="G223" s="37"/>
      <c r="H223" s="37"/>
      <c r="I223" s="206"/>
      <c r="J223" s="206"/>
      <c r="K223" s="37"/>
      <c r="L223" s="37"/>
      <c r="M223" s="40"/>
      <c r="N223" s="207"/>
      <c r="O223" s="208"/>
      <c r="P223" s="72"/>
      <c r="Q223" s="72"/>
      <c r="R223" s="72"/>
      <c r="S223" s="72"/>
      <c r="T223" s="72"/>
      <c r="U223" s="72"/>
      <c r="V223" s="72"/>
      <c r="W223" s="72"/>
      <c r="X223" s="73"/>
      <c r="Y223" s="35"/>
      <c r="Z223" s="35"/>
      <c r="AA223" s="35"/>
      <c r="AB223" s="35"/>
      <c r="AC223" s="35"/>
      <c r="AD223" s="35"/>
      <c r="AE223" s="35"/>
      <c r="AT223" s="18" t="s">
        <v>159</v>
      </c>
      <c r="AU223" s="18" t="s">
        <v>85</v>
      </c>
    </row>
    <row r="224" spans="1:65" s="2" customFormat="1" ht="24.2" customHeight="1">
      <c r="A224" s="35"/>
      <c r="B224" s="36"/>
      <c r="C224" s="190" t="s">
        <v>829</v>
      </c>
      <c r="D224" s="190" t="s">
        <v>152</v>
      </c>
      <c r="E224" s="191" t="s">
        <v>1086</v>
      </c>
      <c r="F224" s="192" t="s">
        <v>1087</v>
      </c>
      <c r="G224" s="193" t="s">
        <v>177</v>
      </c>
      <c r="H224" s="194">
        <v>20</v>
      </c>
      <c r="I224" s="195"/>
      <c r="J224" s="195"/>
      <c r="K224" s="196">
        <f>ROUND(P224*H224,2)</f>
        <v>0</v>
      </c>
      <c r="L224" s="192" t="s">
        <v>156</v>
      </c>
      <c r="M224" s="40"/>
      <c r="N224" s="197" t="s">
        <v>1</v>
      </c>
      <c r="O224" s="198" t="s">
        <v>38</v>
      </c>
      <c r="P224" s="199">
        <f>I224+J224</f>
        <v>0</v>
      </c>
      <c r="Q224" s="199">
        <f>ROUND(I224*H224,2)</f>
        <v>0</v>
      </c>
      <c r="R224" s="199">
        <f>ROUND(J224*H224,2)</f>
        <v>0</v>
      </c>
      <c r="S224" s="72"/>
      <c r="T224" s="200">
        <f>S224*H224</f>
        <v>0</v>
      </c>
      <c r="U224" s="200">
        <v>0</v>
      </c>
      <c r="V224" s="200">
        <f>U224*H224</f>
        <v>0</v>
      </c>
      <c r="W224" s="200">
        <v>0</v>
      </c>
      <c r="X224" s="201">
        <f>W224*H224</f>
        <v>0</v>
      </c>
      <c r="Y224" s="35"/>
      <c r="Z224" s="35"/>
      <c r="AA224" s="35"/>
      <c r="AB224" s="35"/>
      <c r="AC224" s="35"/>
      <c r="AD224" s="35"/>
      <c r="AE224" s="35"/>
      <c r="AR224" s="202" t="s">
        <v>329</v>
      </c>
      <c r="AT224" s="202" t="s">
        <v>152</v>
      </c>
      <c r="AU224" s="202" t="s">
        <v>85</v>
      </c>
      <c r="AY224" s="18" t="s">
        <v>149</v>
      </c>
      <c r="BE224" s="203">
        <f>IF(O224="základní",K224,0)</f>
        <v>0</v>
      </c>
      <c r="BF224" s="203">
        <f>IF(O224="snížená",K224,0)</f>
        <v>0</v>
      </c>
      <c r="BG224" s="203">
        <f>IF(O224="zákl. přenesená",K224,0)</f>
        <v>0</v>
      </c>
      <c r="BH224" s="203">
        <f>IF(O224="sníž. přenesená",K224,0)</f>
        <v>0</v>
      </c>
      <c r="BI224" s="203">
        <f>IF(O224="nulová",K224,0)</f>
        <v>0</v>
      </c>
      <c r="BJ224" s="18" t="s">
        <v>83</v>
      </c>
      <c r="BK224" s="203">
        <f>ROUND(P224*H224,2)</f>
        <v>0</v>
      </c>
      <c r="BL224" s="18" t="s">
        <v>329</v>
      </c>
      <c r="BM224" s="202" t="s">
        <v>1088</v>
      </c>
    </row>
    <row r="225" spans="1:47" s="2" customFormat="1" ht="11.25">
      <c r="A225" s="35"/>
      <c r="B225" s="36"/>
      <c r="C225" s="37"/>
      <c r="D225" s="204" t="s">
        <v>159</v>
      </c>
      <c r="E225" s="37"/>
      <c r="F225" s="205" t="s">
        <v>1087</v>
      </c>
      <c r="G225" s="37"/>
      <c r="H225" s="37"/>
      <c r="I225" s="206"/>
      <c r="J225" s="206"/>
      <c r="K225" s="37"/>
      <c r="L225" s="37"/>
      <c r="M225" s="40"/>
      <c r="N225" s="207"/>
      <c r="O225" s="208"/>
      <c r="P225" s="72"/>
      <c r="Q225" s="72"/>
      <c r="R225" s="72"/>
      <c r="S225" s="72"/>
      <c r="T225" s="72"/>
      <c r="U225" s="72"/>
      <c r="V225" s="72"/>
      <c r="W225" s="72"/>
      <c r="X225" s="73"/>
      <c r="Y225" s="35"/>
      <c r="Z225" s="35"/>
      <c r="AA225" s="35"/>
      <c r="AB225" s="35"/>
      <c r="AC225" s="35"/>
      <c r="AD225" s="35"/>
      <c r="AE225" s="35"/>
      <c r="AT225" s="18" t="s">
        <v>159</v>
      </c>
      <c r="AU225" s="18" t="s">
        <v>85</v>
      </c>
    </row>
    <row r="226" spans="1:65" s="2" customFormat="1" ht="24.2" customHeight="1">
      <c r="A226" s="35"/>
      <c r="B226" s="36"/>
      <c r="C226" s="241" t="s">
        <v>856</v>
      </c>
      <c r="D226" s="241" t="s">
        <v>491</v>
      </c>
      <c r="E226" s="242" t="s">
        <v>1089</v>
      </c>
      <c r="F226" s="243" t="s">
        <v>1090</v>
      </c>
      <c r="G226" s="244" t="s">
        <v>177</v>
      </c>
      <c r="H226" s="245">
        <v>12</v>
      </c>
      <c r="I226" s="246"/>
      <c r="J226" s="247"/>
      <c r="K226" s="248">
        <f>ROUND(P226*H226,2)</f>
        <v>0</v>
      </c>
      <c r="L226" s="243" t="s">
        <v>156</v>
      </c>
      <c r="M226" s="249"/>
      <c r="N226" s="250" t="s">
        <v>1</v>
      </c>
      <c r="O226" s="198" t="s">
        <v>38</v>
      </c>
      <c r="P226" s="199">
        <f>I226+J226</f>
        <v>0</v>
      </c>
      <c r="Q226" s="199">
        <f>ROUND(I226*H226,2)</f>
        <v>0</v>
      </c>
      <c r="R226" s="199">
        <f>ROUND(J226*H226,2)</f>
        <v>0</v>
      </c>
      <c r="S226" s="72"/>
      <c r="T226" s="200">
        <f>S226*H226</f>
        <v>0</v>
      </c>
      <c r="U226" s="200">
        <v>0</v>
      </c>
      <c r="V226" s="200">
        <f>U226*H226</f>
        <v>0</v>
      </c>
      <c r="W226" s="200">
        <v>0</v>
      </c>
      <c r="X226" s="201">
        <f>W226*H226</f>
        <v>0</v>
      </c>
      <c r="Y226" s="35"/>
      <c r="Z226" s="35"/>
      <c r="AA226" s="35"/>
      <c r="AB226" s="35"/>
      <c r="AC226" s="35"/>
      <c r="AD226" s="35"/>
      <c r="AE226" s="35"/>
      <c r="AR226" s="202" t="s">
        <v>433</v>
      </c>
      <c r="AT226" s="202" t="s">
        <v>491</v>
      </c>
      <c r="AU226" s="202" t="s">
        <v>85</v>
      </c>
      <c r="AY226" s="18" t="s">
        <v>149</v>
      </c>
      <c r="BE226" s="203">
        <f>IF(O226="základní",K226,0)</f>
        <v>0</v>
      </c>
      <c r="BF226" s="203">
        <f>IF(O226="snížená",K226,0)</f>
        <v>0</v>
      </c>
      <c r="BG226" s="203">
        <f>IF(O226="zákl. přenesená",K226,0)</f>
        <v>0</v>
      </c>
      <c r="BH226" s="203">
        <f>IF(O226="sníž. přenesená",K226,0)</f>
        <v>0</v>
      </c>
      <c r="BI226" s="203">
        <f>IF(O226="nulová",K226,0)</f>
        <v>0</v>
      </c>
      <c r="BJ226" s="18" t="s">
        <v>83</v>
      </c>
      <c r="BK226" s="203">
        <f>ROUND(P226*H226,2)</f>
        <v>0</v>
      </c>
      <c r="BL226" s="18" t="s">
        <v>329</v>
      </c>
      <c r="BM226" s="202" t="s">
        <v>1091</v>
      </c>
    </row>
    <row r="227" spans="1:47" s="2" customFormat="1" ht="11.25">
      <c r="A227" s="35"/>
      <c r="B227" s="36"/>
      <c r="C227" s="37"/>
      <c r="D227" s="204" t="s">
        <v>159</v>
      </c>
      <c r="E227" s="37"/>
      <c r="F227" s="205" t="s">
        <v>1090</v>
      </c>
      <c r="G227" s="37"/>
      <c r="H227" s="37"/>
      <c r="I227" s="206"/>
      <c r="J227" s="206"/>
      <c r="K227" s="37"/>
      <c r="L227" s="37"/>
      <c r="M227" s="40"/>
      <c r="N227" s="207"/>
      <c r="O227" s="208"/>
      <c r="P227" s="72"/>
      <c r="Q227" s="72"/>
      <c r="R227" s="72"/>
      <c r="S227" s="72"/>
      <c r="T227" s="72"/>
      <c r="U227" s="72"/>
      <c r="V227" s="72"/>
      <c r="W227" s="72"/>
      <c r="X227" s="73"/>
      <c r="Y227" s="35"/>
      <c r="Z227" s="35"/>
      <c r="AA227" s="35"/>
      <c r="AB227" s="35"/>
      <c r="AC227" s="35"/>
      <c r="AD227" s="35"/>
      <c r="AE227" s="35"/>
      <c r="AT227" s="18" t="s">
        <v>159</v>
      </c>
      <c r="AU227" s="18" t="s">
        <v>85</v>
      </c>
    </row>
    <row r="228" spans="1:65" s="2" customFormat="1" ht="24.2" customHeight="1">
      <c r="A228" s="35"/>
      <c r="B228" s="36"/>
      <c r="C228" s="190" t="s">
        <v>225</v>
      </c>
      <c r="D228" s="190" t="s">
        <v>152</v>
      </c>
      <c r="E228" s="191" t="s">
        <v>1092</v>
      </c>
      <c r="F228" s="192" t="s">
        <v>1093</v>
      </c>
      <c r="G228" s="193" t="s">
        <v>177</v>
      </c>
      <c r="H228" s="194">
        <v>12</v>
      </c>
      <c r="I228" s="195"/>
      <c r="J228" s="195"/>
      <c r="K228" s="196">
        <f>ROUND(P228*H228,2)</f>
        <v>0</v>
      </c>
      <c r="L228" s="192" t="s">
        <v>156</v>
      </c>
      <c r="M228" s="40"/>
      <c r="N228" s="197" t="s">
        <v>1</v>
      </c>
      <c r="O228" s="198" t="s">
        <v>38</v>
      </c>
      <c r="P228" s="199">
        <f>I228+J228</f>
        <v>0</v>
      </c>
      <c r="Q228" s="199">
        <f>ROUND(I228*H228,2)</f>
        <v>0</v>
      </c>
      <c r="R228" s="199">
        <f>ROUND(J228*H228,2)</f>
        <v>0</v>
      </c>
      <c r="S228" s="72"/>
      <c r="T228" s="200">
        <f>S228*H228</f>
        <v>0</v>
      </c>
      <c r="U228" s="200">
        <v>0</v>
      </c>
      <c r="V228" s="200">
        <f>U228*H228</f>
        <v>0</v>
      </c>
      <c r="W228" s="200">
        <v>0</v>
      </c>
      <c r="X228" s="201">
        <f>W228*H228</f>
        <v>0</v>
      </c>
      <c r="Y228" s="35"/>
      <c r="Z228" s="35"/>
      <c r="AA228" s="35"/>
      <c r="AB228" s="35"/>
      <c r="AC228" s="35"/>
      <c r="AD228" s="35"/>
      <c r="AE228" s="35"/>
      <c r="AR228" s="202" t="s">
        <v>329</v>
      </c>
      <c r="AT228" s="202" t="s">
        <v>152</v>
      </c>
      <c r="AU228" s="202" t="s">
        <v>85</v>
      </c>
      <c r="AY228" s="18" t="s">
        <v>149</v>
      </c>
      <c r="BE228" s="203">
        <f>IF(O228="základní",K228,0)</f>
        <v>0</v>
      </c>
      <c r="BF228" s="203">
        <f>IF(O228="snížená",K228,0)</f>
        <v>0</v>
      </c>
      <c r="BG228" s="203">
        <f>IF(O228="zákl. přenesená",K228,0)</f>
        <v>0</v>
      </c>
      <c r="BH228" s="203">
        <f>IF(O228="sníž. přenesená",K228,0)</f>
        <v>0</v>
      </c>
      <c r="BI228" s="203">
        <f>IF(O228="nulová",K228,0)</f>
        <v>0</v>
      </c>
      <c r="BJ228" s="18" t="s">
        <v>83</v>
      </c>
      <c r="BK228" s="203">
        <f>ROUND(P228*H228,2)</f>
        <v>0</v>
      </c>
      <c r="BL228" s="18" t="s">
        <v>329</v>
      </c>
      <c r="BM228" s="202" t="s">
        <v>1094</v>
      </c>
    </row>
    <row r="229" spans="1:47" s="2" customFormat="1" ht="11.25">
      <c r="A229" s="35"/>
      <c r="B229" s="36"/>
      <c r="C229" s="37"/>
      <c r="D229" s="204" t="s">
        <v>159</v>
      </c>
      <c r="E229" s="37"/>
      <c r="F229" s="205" t="s">
        <v>1093</v>
      </c>
      <c r="G229" s="37"/>
      <c r="H229" s="37"/>
      <c r="I229" s="206"/>
      <c r="J229" s="206"/>
      <c r="K229" s="37"/>
      <c r="L229" s="37"/>
      <c r="M229" s="40"/>
      <c r="N229" s="207"/>
      <c r="O229" s="208"/>
      <c r="P229" s="72"/>
      <c r="Q229" s="72"/>
      <c r="R229" s="72"/>
      <c r="S229" s="72"/>
      <c r="T229" s="72"/>
      <c r="U229" s="72"/>
      <c r="V229" s="72"/>
      <c r="W229" s="72"/>
      <c r="X229" s="73"/>
      <c r="Y229" s="35"/>
      <c r="Z229" s="35"/>
      <c r="AA229" s="35"/>
      <c r="AB229" s="35"/>
      <c r="AC229" s="35"/>
      <c r="AD229" s="35"/>
      <c r="AE229" s="35"/>
      <c r="AT229" s="18" t="s">
        <v>159</v>
      </c>
      <c r="AU229" s="18" t="s">
        <v>85</v>
      </c>
    </row>
    <row r="230" spans="2:63" s="12" customFormat="1" ht="22.9" customHeight="1">
      <c r="B230" s="173"/>
      <c r="C230" s="174"/>
      <c r="D230" s="175" t="s">
        <v>74</v>
      </c>
      <c r="E230" s="188" t="s">
        <v>1095</v>
      </c>
      <c r="F230" s="188" t="s">
        <v>1096</v>
      </c>
      <c r="G230" s="174"/>
      <c r="H230" s="174"/>
      <c r="I230" s="177"/>
      <c r="J230" s="177"/>
      <c r="K230" s="189">
        <f>BK230</f>
        <v>0</v>
      </c>
      <c r="L230" s="174"/>
      <c r="M230" s="179"/>
      <c r="N230" s="180"/>
      <c r="O230" s="181"/>
      <c r="P230" s="181"/>
      <c r="Q230" s="182">
        <f>SUM(Q231:Q244)</f>
        <v>0</v>
      </c>
      <c r="R230" s="182">
        <f>SUM(R231:R244)</f>
        <v>0</v>
      </c>
      <c r="S230" s="181"/>
      <c r="T230" s="183">
        <f>SUM(T231:T244)</f>
        <v>0</v>
      </c>
      <c r="U230" s="181"/>
      <c r="V230" s="183">
        <f>SUM(V231:V244)</f>
        <v>0</v>
      </c>
      <c r="W230" s="181"/>
      <c r="X230" s="184">
        <f>SUM(X231:X244)</f>
        <v>0</v>
      </c>
      <c r="AR230" s="185" t="s">
        <v>83</v>
      </c>
      <c r="AT230" s="186" t="s">
        <v>74</v>
      </c>
      <c r="AU230" s="186" t="s">
        <v>83</v>
      </c>
      <c r="AY230" s="185" t="s">
        <v>149</v>
      </c>
      <c r="BK230" s="187">
        <f>SUM(BK231:BK244)</f>
        <v>0</v>
      </c>
    </row>
    <row r="231" spans="1:65" s="2" customFormat="1" ht="16.5" customHeight="1">
      <c r="A231" s="35"/>
      <c r="B231" s="36"/>
      <c r="C231" s="190" t="s">
        <v>557</v>
      </c>
      <c r="D231" s="190" t="s">
        <v>152</v>
      </c>
      <c r="E231" s="191" t="s">
        <v>1097</v>
      </c>
      <c r="F231" s="192" t="s">
        <v>1098</v>
      </c>
      <c r="G231" s="193" t="s">
        <v>1099</v>
      </c>
      <c r="H231" s="194">
        <v>1</v>
      </c>
      <c r="I231" s="195"/>
      <c r="J231" s="195"/>
      <c r="K231" s="196">
        <f>ROUND(P231*H231,2)</f>
        <v>0</v>
      </c>
      <c r="L231" s="192" t="s">
        <v>1</v>
      </c>
      <c r="M231" s="40"/>
      <c r="N231" s="197" t="s">
        <v>1</v>
      </c>
      <c r="O231" s="198" t="s">
        <v>38</v>
      </c>
      <c r="P231" s="199">
        <f>I231+J231</f>
        <v>0</v>
      </c>
      <c r="Q231" s="199">
        <f>ROUND(I231*H231,2)</f>
        <v>0</v>
      </c>
      <c r="R231" s="199">
        <f>ROUND(J231*H231,2)</f>
        <v>0</v>
      </c>
      <c r="S231" s="72"/>
      <c r="T231" s="200">
        <f>S231*H231</f>
        <v>0</v>
      </c>
      <c r="U231" s="200">
        <v>0</v>
      </c>
      <c r="V231" s="200">
        <f>U231*H231</f>
        <v>0</v>
      </c>
      <c r="W231" s="200">
        <v>0</v>
      </c>
      <c r="X231" s="201">
        <f>W231*H231</f>
        <v>0</v>
      </c>
      <c r="Y231" s="35"/>
      <c r="Z231" s="35"/>
      <c r="AA231" s="35"/>
      <c r="AB231" s="35"/>
      <c r="AC231" s="35"/>
      <c r="AD231" s="35"/>
      <c r="AE231" s="35"/>
      <c r="AR231" s="202" t="s">
        <v>157</v>
      </c>
      <c r="AT231" s="202" t="s">
        <v>152</v>
      </c>
      <c r="AU231" s="202" t="s">
        <v>85</v>
      </c>
      <c r="AY231" s="18" t="s">
        <v>149</v>
      </c>
      <c r="BE231" s="203">
        <f>IF(O231="základní",K231,0)</f>
        <v>0</v>
      </c>
      <c r="BF231" s="203">
        <f>IF(O231="snížená",K231,0)</f>
        <v>0</v>
      </c>
      <c r="BG231" s="203">
        <f>IF(O231="zákl. přenesená",K231,0)</f>
        <v>0</v>
      </c>
      <c r="BH231" s="203">
        <f>IF(O231="sníž. přenesená",K231,0)</f>
        <v>0</v>
      </c>
      <c r="BI231" s="203">
        <f>IF(O231="nulová",K231,0)</f>
        <v>0</v>
      </c>
      <c r="BJ231" s="18" t="s">
        <v>83</v>
      </c>
      <c r="BK231" s="203">
        <f>ROUND(P231*H231,2)</f>
        <v>0</v>
      </c>
      <c r="BL231" s="18" t="s">
        <v>157</v>
      </c>
      <c r="BM231" s="202" t="s">
        <v>1100</v>
      </c>
    </row>
    <row r="232" spans="1:47" s="2" customFormat="1" ht="11.25">
      <c r="A232" s="35"/>
      <c r="B232" s="36"/>
      <c r="C232" s="37"/>
      <c r="D232" s="204" t="s">
        <v>159</v>
      </c>
      <c r="E232" s="37"/>
      <c r="F232" s="205" t="s">
        <v>1098</v>
      </c>
      <c r="G232" s="37"/>
      <c r="H232" s="37"/>
      <c r="I232" s="206"/>
      <c r="J232" s="206"/>
      <c r="K232" s="37"/>
      <c r="L232" s="37"/>
      <c r="M232" s="40"/>
      <c r="N232" s="207"/>
      <c r="O232" s="208"/>
      <c r="P232" s="72"/>
      <c r="Q232" s="72"/>
      <c r="R232" s="72"/>
      <c r="S232" s="72"/>
      <c r="T232" s="72"/>
      <c r="U232" s="72"/>
      <c r="V232" s="72"/>
      <c r="W232" s="72"/>
      <c r="X232" s="73"/>
      <c r="Y232" s="35"/>
      <c r="Z232" s="35"/>
      <c r="AA232" s="35"/>
      <c r="AB232" s="35"/>
      <c r="AC232" s="35"/>
      <c r="AD232" s="35"/>
      <c r="AE232" s="35"/>
      <c r="AT232" s="18" t="s">
        <v>159</v>
      </c>
      <c r="AU232" s="18" t="s">
        <v>85</v>
      </c>
    </row>
    <row r="233" spans="1:65" s="2" customFormat="1" ht="21.75" customHeight="1">
      <c r="A233" s="35"/>
      <c r="B233" s="36"/>
      <c r="C233" s="190" t="s">
        <v>1101</v>
      </c>
      <c r="D233" s="190" t="s">
        <v>152</v>
      </c>
      <c r="E233" s="191" t="s">
        <v>1102</v>
      </c>
      <c r="F233" s="192" t="s">
        <v>1103</v>
      </c>
      <c r="G233" s="193" t="s">
        <v>907</v>
      </c>
      <c r="H233" s="194">
        <v>1</v>
      </c>
      <c r="I233" s="195"/>
      <c r="J233" s="195"/>
      <c r="K233" s="196">
        <f>ROUND(P233*H233,2)</f>
        <v>0</v>
      </c>
      <c r="L233" s="192" t="s">
        <v>1</v>
      </c>
      <c r="M233" s="40"/>
      <c r="N233" s="197" t="s">
        <v>1</v>
      </c>
      <c r="O233" s="198" t="s">
        <v>38</v>
      </c>
      <c r="P233" s="199">
        <f>I233+J233</f>
        <v>0</v>
      </c>
      <c r="Q233" s="199">
        <f>ROUND(I233*H233,2)</f>
        <v>0</v>
      </c>
      <c r="R233" s="199">
        <f>ROUND(J233*H233,2)</f>
        <v>0</v>
      </c>
      <c r="S233" s="72"/>
      <c r="T233" s="200">
        <f>S233*H233</f>
        <v>0</v>
      </c>
      <c r="U233" s="200">
        <v>0</v>
      </c>
      <c r="V233" s="200">
        <f>U233*H233</f>
        <v>0</v>
      </c>
      <c r="W233" s="200">
        <v>0</v>
      </c>
      <c r="X233" s="201">
        <f>W233*H233</f>
        <v>0</v>
      </c>
      <c r="Y233" s="35"/>
      <c r="Z233" s="35"/>
      <c r="AA233" s="35"/>
      <c r="AB233" s="35"/>
      <c r="AC233" s="35"/>
      <c r="AD233" s="35"/>
      <c r="AE233" s="35"/>
      <c r="AR233" s="202" t="s">
        <v>157</v>
      </c>
      <c r="AT233" s="202" t="s">
        <v>152</v>
      </c>
      <c r="AU233" s="202" t="s">
        <v>85</v>
      </c>
      <c r="AY233" s="18" t="s">
        <v>149</v>
      </c>
      <c r="BE233" s="203">
        <f>IF(O233="základní",K233,0)</f>
        <v>0</v>
      </c>
      <c r="BF233" s="203">
        <f>IF(O233="snížená",K233,0)</f>
        <v>0</v>
      </c>
      <c r="BG233" s="203">
        <f>IF(O233="zákl. přenesená",K233,0)</f>
        <v>0</v>
      </c>
      <c r="BH233" s="203">
        <f>IF(O233="sníž. přenesená",K233,0)</f>
        <v>0</v>
      </c>
      <c r="BI233" s="203">
        <f>IF(O233="nulová",K233,0)</f>
        <v>0</v>
      </c>
      <c r="BJ233" s="18" t="s">
        <v>83</v>
      </c>
      <c r="BK233" s="203">
        <f>ROUND(P233*H233,2)</f>
        <v>0</v>
      </c>
      <c r="BL233" s="18" t="s">
        <v>157</v>
      </c>
      <c r="BM233" s="202" t="s">
        <v>1104</v>
      </c>
    </row>
    <row r="234" spans="1:47" s="2" customFormat="1" ht="11.25">
      <c r="A234" s="35"/>
      <c r="B234" s="36"/>
      <c r="C234" s="37"/>
      <c r="D234" s="204" t="s">
        <v>159</v>
      </c>
      <c r="E234" s="37"/>
      <c r="F234" s="205" t="s">
        <v>1103</v>
      </c>
      <c r="G234" s="37"/>
      <c r="H234" s="37"/>
      <c r="I234" s="206"/>
      <c r="J234" s="206"/>
      <c r="K234" s="37"/>
      <c r="L234" s="37"/>
      <c r="M234" s="40"/>
      <c r="N234" s="207"/>
      <c r="O234" s="208"/>
      <c r="P234" s="72"/>
      <c r="Q234" s="72"/>
      <c r="R234" s="72"/>
      <c r="S234" s="72"/>
      <c r="T234" s="72"/>
      <c r="U234" s="72"/>
      <c r="V234" s="72"/>
      <c r="W234" s="72"/>
      <c r="X234" s="73"/>
      <c r="Y234" s="35"/>
      <c r="Z234" s="35"/>
      <c r="AA234" s="35"/>
      <c r="AB234" s="35"/>
      <c r="AC234" s="35"/>
      <c r="AD234" s="35"/>
      <c r="AE234" s="35"/>
      <c r="AT234" s="18" t="s">
        <v>159</v>
      </c>
      <c r="AU234" s="18" t="s">
        <v>85</v>
      </c>
    </row>
    <row r="235" spans="1:65" s="2" customFormat="1" ht="21.75" customHeight="1">
      <c r="A235" s="35"/>
      <c r="B235" s="36"/>
      <c r="C235" s="190" t="s">
        <v>1105</v>
      </c>
      <c r="D235" s="190" t="s">
        <v>152</v>
      </c>
      <c r="E235" s="191" t="s">
        <v>1106</v>
      </c>
      <c r="F235" s="192" t="s">
        <v>1103</v>
      </c>
      <c r="G235" s="193" t="s">
        <v>907</v>
      </c>
      <c r="H235" s="194">
        <v>1</v>
      </c>
      <c r="I235" s="195"/>
      <c r="J235" s="195"/>
      <c r="K235" s="196">
        <f>ROUND(P235*H235,2)</f>
        <v>0</v>
      </c>
      <c r="L235" s="192" t="s">
        <v>1</v>
      </c>
      <c r="M235" s="40"/>
      <c r="N235" s="197" t="s">
        <v>1</v>
      </c>
      <c r="O235" s="198" t="s">
        <v>38</v>
      </c>
      <c r="P235" s="199">
        <f>I235+J235</f>
        <v>0</v>
      </c>
      <c r="Q235" s="199">
        <f>ROUND(I235*H235,2)</f>
        <v>0</v>
      </c>
      <c r="R235" s="199">
        <f>ROUND(J235*H235,2)</f>
        <v>0</v>
      </c>
      <c r="S235" s="72"/>
      <c r="T235" s="200">
        <f>S235*H235</f>
        <v>0</v>
      </c>
      <c r="U235" s="200">
        <v>0</v>
      </c>
      <c r="V235" s="200">
        <f>U235*H235</f>
        <v>0</v>
      </c>
      <c r="W235" s="200">
        <v>0</v>
      </c>
      <c r="X235" s="201">
        <f>W235*H235</f>
        <v>0</v>
      </c>
      <c r="Y235" s="35"/>
      <c r="Z235" s="35"/>
      <c r="AA235" s="35"/>
      <c r="AB235" s="35"/>
      <c r="AC235" s="35"/>
      <c r="AD235" s="35"/>
      <c r="AE235" s="35"/>
      <c r="AR235" s="202" t="s">
        <v>157</v>
      </c>
      <c r="AT235" s="202" t="s">
        <v>152</v>
      </c>
      <c r="AU235" s="202" t="s">
        <v>85</v>
      </c>
      <c r="AY235" s="18" t="s">
        <v>149</v>
      </c>
      <c r="BE235" s="203">
        <f>IF(O235="základní",K235,0)</f>
        <v>0</v>
      </c>
      <c r="BF235" s="203">
        <f>IF(O235="snížená",K235,0)</f>
        <v>0</v>
      </c>
      <c r="BG235" s="203">
        <f>IF(O235="zákl. přenesená",K235,0)</f>
        <v>0</v>
      </c>
      <c r="BH235" s="203">
        <f>IF(O235="sníž. přenesená",K235,0)</f>
        <v>0</v>
      </c>
      <c r="BI235" s="203">
        <f>IF(O235="nulová",K235,0)</f>
        <v>0</v>
      </c>
      <c r="BJ235" s="18" t="s">
        <v>83</v>
      </c>
      <c r="BK235" s="203">
        <f>ROUND(P235*H235,2)</f>
        <v>0</v>
      </c>
      <c r="BL235" s="18" t="s">
        <v>157</v>
      </c>
      <c r="BM235" s="202" t="s">
        <v>1107</v>
      </c>
    </row>
    <row r="236" spans="1:47" s="2" customFormat="1" ht="11.25">
      <c r="A236" s="35"/>
      <c r="B236" s="36"/>
      <c r="C236" s="37"/>
      <c r="D236" s="204" t="s">
        <v>159</v>
      </c>
      <c r="E236" s="37"/>
      <c r="F236" s="205" t="s">
        <v>1103</v>
      </c>
      <c r="G236" s="37"/>
      <c r="H236" s="37"/>
      <c r="I236" s="206"/>
      <c r="J236" s="206"/>
      <c r="K236" s="37"/>
      <c r="L236" s="37"/>
      <c r="M236" s="40"/>
      <c r="N236" s="207"/>
      <c r="O236" s="208"/>
      <c r="P236" s="72"/>
      <c r="Q236" s="72"/>
      <c r="R236" s="72"/>
      <c r="S236" s="72"/>
      <c r="T236" s="72"/>
      <c r="U236" s="72"/>
      <c r="V236" s="72"/>
      <c r="W236" s="72"/>
      <c r="X236" s="73"/>
      <c r="Y236" s="35"/>
      <c r="Z236" s="35"/>
      <c r="AA236" s="35"/>
      <c r="AB236" s="35"/>
      <c r="AC236" s="35"/>
      <c r="AD236" s="35"/>
      <c r="AE236" s="35"/>
      <c r="AT236" s="18" t="s">
        <v>159</v>
      </c>
      <c r="AU236" s="18" t="s">
        <v>85</v>
      </c>
    </row>
    <row r="237" spans="1:65" s="2" customFormat="1" ht="16.5" customHeight="1">
      <c r="A237" s="35"/>
      <c r="B237" s="36"/>
      <c r="C237" s="190" t="s">
        <v>582</v>
      </c>
      <c r="D237" s="190" t="s">
        <v>152</v>
      </c>
      <c r="E237" s="191" t="s">
        <v>1108</v>
      </c>
      <c r="F237" s="192" t="s">
        <v>1109</v>
      </c>
      <c r="G237" s="193" t="s">
        <v>1099</v>
      </c>
      <c r="H237" s="194">
        <v>1</v>
      </c>
      <c r="I237" s="195"/>
      <c r="J237" s="195"/>
      <c r="K237" s="196">
        <f>ROUND(P237*H237,2)</f>
        <v>0</v>
      </c>
      <c r="L237" s="192" t="s">
        <v>1</v>
      </c>
      <c r="M237" s="40"/>
      <c r="N237" s="197" t="s">
        <v>1</v>
      </c>
      <c r="O237" s="198" t="s">
        <v>38</v>
      </c>
      <c r="P237" s="199">
        <f>I237+J237</f>
        <v>0</v>
      </c>
      <c r="Q237" s="199">
        <f>ROUND(I237*H237,2)</f>
        <v>0</v>
      </c>
      <c r="R237" s="199">
        <f>ROUND(J237*H237,2)</f>
        <v>0</v>
      </c>
      <c r="S237" s="72"/>
      <c r="T237" s="200">
        <f>S237*H237</f>
        <v>0</v>
      </c>
      <c r="U237" s="200">
        <v>0</v>
      </c>
      <c r="V237" s="200">
        <f>U237*H237</f>
        <v>0</v>
      </c>
      <c r="W237" s="200">
        <v>0</v>
      </c>
      <c r="X237" s="201">
        <f>W237*H237</f>
        <v>0</v>
      </c>
      <c r="Y237" s="35"/>
      <c r="Z237" s="35"/>
      <c r="AA237" s="35"/>
      <c r="AB237" s="35"/>
      <c r="AC237" s="35"/>
      <c r="AD237" s="35"/>
      <c r="AE237" s="35"/>
      <c r="AR237" s="202" t="s">
        <v>157</v>
      </c>
      <c r="AT237" s="202" t="s">
        <v>152</v>
      </c>
      <c r="AU237" s="202" t="s">
        <v>85</v>
      </c>
      <c r="AY237" s="18" t="s">
        <v>149</v>
      </c>
      <c r="BE237" s="203">
        <f>IF(O237="základní",K237,0)</f>
        <v>0</v>
      </c>
      <c r="BF237" s="203">
        <f>IF(O237="snížená",K237,0)</f>
        <v>0</v>
      </c>
      <c r="BG237" s="203">
        <f>IF(O237="zákl. přenesená",K237,0)</f>
        <v>0</v>
      </c>
      <c r="BH237" s="203">
        <f>IF(O237="sníž. přenesená",K237,0)</f>
        <v>0</v>
      </c>
      <c r="BI237" s="203">
        <f>IF(O237="nulová",K237,0)</f>
        <v>0</v>
      </c>
      <c r="BJ237" s="18" t="s">
        <v>83</v>
      </c>
      <c r="BK237" s="203">
        <f>ROUND(P237*H237,2)</f>
        <v>0</v>
      </c>
      <c r="BL237" s="18" t="s">
        <v>157</v>
      </c>
      <c r="BM237" s="202" t="s">
        <v>1110</v>
      </c>
    </row>
    <row r="238" spans="1:47" s="2" customFormat="1" ht="11.25">
      <c r="A238" s="35"/>
      <c r="B238" s="36"/>
      <c r="C238" s="37"/>
      <c r="D238" s="204" t="s">
        <v>159</v>
      </c>
      <c r="E238" s="37"/>
      <c r="F238" s="205" t="s">
        <v>1109</v>
      </c>
      <c r="G238" s="37"/>
      <c r="H238" s="37"/>
      <c r="I238" s="206"/>
      <c r="J238" s="206"/>
      <c r="K238" s="37"/>
      <c r="L238" s="37"/>
      <c r="M238" s="40"/>
      <c r="N238" s="207"/>
      <c r="O238" s="208"/>
      <c r="P238" s="72"/>
      <c r="Q238" s="72"/>
      <c r="R238" s="72"/>
      <c r="S238" s="72"/>
      <c r="T238" s="72"/>
      <c r="U238" s="72"/>
      <c r="V238" s="72"/>
      <c r="W238" s="72"/>
      <c r="X238" s="73"/>
      <c r="Y238" s="35"/>
      <c r="Z238" s="35"/>
      <c r="AA238" s="35"/>
      <c r="AB238" s="35"/>
      <c r="AC238" s="35"/>
      <c r="AD238" s="35"/>
      <c r="AE238" s="35"/>
      <c r="AT238" s="18" t="s">
        <v>159</v>
      </c>
      <c r="AU238" s="18" t="s">
        <v>85</v>
      </c>
    </row>
    <row r="239" spans="1:65" s="2" customFormat="1" ht="16.5" customHeight="1">
      <c r="A239" s="35"/>
      <c r="B239" s="36"/>
      <c r="C239" s="190" t="s">
        <v>564</v>
      </c>
      <c r="D239" s="190" t="s">
        <v>152</v>
      </c>
      <c r="E239" s="191" t="s">
        <v>1111</v>
      </c>
      <c r="F239" s="192" t="s">
        <v>1112</v>
      </c>
      <c r="G239" s="193" t="s">
        <v>1099</v>
      </c>
      <c r="H239" s="194">
        <v>1</v>
      </c>
      <c r="I239" s="195"/>
      <c r="J239" s="195"/>
      <c r="K239" s="196">
        <f>ROUND(P239*H239,2)</f>
        <v>0</v>
      </c>
      <c r="L239" s="192" t="s">
        <v>1</v>
      </c>
      <c r="M239" s="40"/>
      <c r="N239" s="197" t="s">
        <v>1</v>
      </c>
      <c r="O239" s="198" t="s">
        <v>38</v>
      </c>
      <c r="P239" s="199">
        <f>I239+J239</f>
        <v>0</v>
      </c>
      <c r="Q239" s="199">
        <f>ROUND(I239*H239,2)</f>
        <v>0</v>
      </c>
      <c r="R239" s="199">
        <f>ROUND(J239*H239,2)</f>
        <v>0</v>
      </c>
      <c r="S239" s="72"/>
      <c r="T239" s="200">
        <f>S239*H239</f>
        <v>0</v>
      </c>
      <c r="U239" s="200">
        <v>0</v>
      </c>
      <c r="V239" s="200">
        <f>U239*H239</f>
        <v>0</v>
      </c>
      <c r="W239" s="200">
        <v>0</v>
      </c>
      <c r="X239" s="201">
        <f>W239*H239</f>
        <v>0</v>
      </c>
      <c r="Y239" s="35"/>
      <c r="Z239" s="35"/>
      <c r="AA239" s="35"/>
      <c r="AB239" s="35"/>
      <c r="AC239" s="35"/>
      <c r="AD239" s="35"/>
      <c r="AE239" s="35"/>
      <c r="AR239" s="202" t="s">
        <v>157</v>
      </c>
      <c r="AT239" s="202" t="s">
        <v>152</v>
      </c>
      <c r="AU239" s="202" t="s">
        <v>85</v>
      </c>
      <c r="AY239" s="18" t="s">
        <v>149</v>
      </c>
      <c r="BE239" s="203">
        <f>IF(O239="základní",K239,0)</f>
        <v>0</v>
      </c>
      <c r="BF239" s="203">
        <f>IF(O239="snížená",K239,0)</f>
        <v>0</v>
      </c>
      <c r="BG239" s="203">
        <f>IF(O239="zákl. přenesená",K239,0)</f>
        <v>0</v>
      </c>
      <c r="BH239" s="203">
        <f>IF(O239="sníž. přenesená",K239,0)</f>
        <v>0</v>
      </c>
      <c r="BI239" s="203">
        <f>IF(O239="nulová",K239,0)</f>
        <v>0</v>
      </c>
      <c r="BJ239" s="18" t="s">
        <v>83</v>
      </c>
      <c r="BK239" s="203">
        <f>ROUND(P239*H239,2)</f>
        <v>0</v>
      </c>
      <c r="BL239" s="18" t="s">
        <v>157</v>
      </c>
      <c r="BM239" s="202" t="s">
        <v>1113</v>
      </c>
    </row>
    <row r="240" spans="1:47" s="2" customFormat="1" ht="11.25">
      <c r="A240" s="35"/>
      <c r="B240" s="36"/>
      <c r="C240" s="37"/>
      <c r="D240" s="204" t="s">
        <v>159</v>
      </c>
      <c r="E240" s="37"/>
      <c r="F240" s="205" t="s">
        <v>1112</v>
      </c>
      <c r="G240" s="37"/>
      <c r="H240" s="37"/>
      <c r="I240" s="206"/>
      <c r="J240" s="206"/>
      <c r="K240" s="37"/>
      <c r="L240" s="37"/>
      <c r="M240" s="40"/>
      <c r="N240" s="207"/>
      <c r="O240" s="208"/>
      <c r="P240" s="72"/>
      <c r="Q240" s="72"/>
      <c r="R240" s="72"/>
      <c r="S240" s="72"/>
      <c r="T240" s="72"/>
      <c r="U240" s="72"/>
      <c r="V240" s="72"/>
      <c r="W240" s="72"/>
      <c r="X240" s="73"/>
      <c r="Y240" s="35"/>
      <c r="Z240" s="35"/>
      <c r="AA240" s="35"/>
      <c r="AB240" s="35"/>
      <c r="AC240" s="35"/>
      <c r="AD240" s="35"/>
      <c r="AE240" s="35"/>
      <c r="AT240" s="18" t="s">
        <v>159</v>
      </c>
      <c r="AU240" s="18" t="s">
        <v>85</v>
      </c>
    </row>
    <row r="241" spans="1:65" s="2" customFormat="1" ht="16.5" customHeight="1">
      <c r="A241" s="35"/>
      <c r="B241" s="36"/>
      <c r="C241" s="190" t="s">
        <v>568</v>
      </c>
      <c r="D241" s="190" t="s">
        <v>152</v>
      </c>
      <c r="E241" s="191" t="s">
        <v>1114</v>
      </c>
      <c r="F241" s="192" t="s">
        <v>1115</v>
      </c>
      <c r="G241" s="193" t="s">
        <v>1099</v>
      </c>
      <c r="H241" s="194">
        <v>1</v>
      </c>
      <c r="I241" s="195"/>
      <c r="J241" s="195"/>
      <c r="K241" s="196">
        <f>ROUND(P241*H241,2)</f>
        <v>0</v>
      </c>
      <c r="L241" s="192" t="s">
        <v>1</v>
      </c>
      <c r="M241" s="40"/>
      <c r="N241" s="197" t="s">
        <v>1</v>
      </c>
      <c r="O241" s="198" t="s">
        <v>38</v>
      </c>
      <c r="P241" s="199">
        <f>I241+J241</f>
        <v>0</v>
      </c>
      <c r="Q241" s="199">
        <f>ROUND(I241*H241,2)</f>
        <v>0</v>
      </c>
      <c r="R241" s="199">
        <f>ROUND(J241*H241,2)</f>
        <v>0</v>
      </c>
      <c r="S241" s="72"/>
      <c r="T241" s="200">
        <f>S241*H241</f>
        <v>0</v>
      </c>
      <c r="U241" s="200">
        <v>0</v>
      </c>
      <c r="V241" s="200">
        <f>U241*H241</f>
        <v>0</v>
      </c>
      <c r="W241" s="200">
        <v>0</v>
      </c>
      <c r="X241" s="201">
        <f>W241*H241</f>
        <v>0</v>
      </c>
      <c r="Y241" s="35"/>
      <c r="Z241" s="35"/>
      <c r="AA241" s="35"/>
      <c r="AB241" s="35"/>
      <c r="AC241" s="35"/>
      <c r="AD241" s="35"/>
      <c r="AE241" s="35"/>
      <c r="AR241" s="202" t="s">
        <v>157</v>
      </c>
      <c r="AT241" s="202" t="s">
        <v>152</v>
      </c>
      <c r="AU241" s="202" t="s">
        <v>85</v>
      </c>
      <c r="AY241" s="18" t="s">
        <v>149</v>
      </c>
      <c r="BE241" s="203">
        <f>IF(O241="základní",K241,0)</f>
        <v>0</v>
      </c>
      <c r="BF241" s="203">
        <f>IF(O241="snížená",K241,0)</f>
        <v>0</v>
      </c>
      <c r="BG241" s="203">
        <f>IF(O241="zákl. přenesená",K241,0)</f>
        <v>0</v>
      </c>
      <c r="BH241" s="203">
        <f>IF(O241="sníž. přenesená",K241,0)</f>
        <v>0</v>
      </c>
      <c r="BI241" s="203">
        <f>IF(O241="nulová",K241,0)</f>
        <v>0</v>
      </c>
      <c r="BJ241" s="18" t="s">
        <v>83</v>
      </c>
      <c r="BK241" s="203">
        <f>ROUND(P241*H241,2)</f>
        <v>0</v>
      </c>
      <c r="BL241" s="18" t="s">
        <v>157</v>
      </c>
      <c r="BM241" s="202" t="s">
        <v>1116</v>
      </c>
    </row>
    <row r="242" spans="1:47" s="2" customFormat="1" ht="11.25">
      <c r="A242" s="35"/>
      <c r="B242" s="36"/>
      <c r="C242" s="37"/>
      <c r="D242" s="204" t="s">
        <v>159</v>
      </c>
      <c r="E242" s="37"/>
      <c r="F242" s="205" t="s">
        <v>1115</v>
      </c>
      <c r="G242" s="37"/>
      <c r="H242" s="37"/>
      <c r="I242" s="206"/>
      <c r="J242" s="206"/>
      <c r="K242" s="37"/>
      <c r="L242" s="37"/>
      <c r="M242" s="40"/>
      <c r="N242" s="207"/>
      <c r="O242" s="208"/>
      <c r="P242" s="72"/>
      <c r="Q242" s="72"/>
      <c r="R242" s="72"/>
      <c r="S242" s="72"/>
      <c r="T242" s="72"/>
      <c r="U242" s="72"/>
      <c r="V242" s="72"/>
      <c r="W242" s="72"/>
      <c r="X242" s="73"/>
      <c r="Y242" s="35"/>
      <c r="Z242" s="35"/>
      <c r="AA242" s="35"/>
      <c r="AB242" s="35"/>
      <c r="AC242" s="35"/>
      <c r="AD242" s="35"/>
      <c r="AE242" s="35"/>
      <c r="AT242" s="18" t="s">
        <v>159</v>
      </c>
      <c r="AU242" s="18" t="s">
        <v>85</v>
      </c>
    </row>
    <row r="243" spans="1:65" s="2" customFormat="1" ht="16.5" customHeight="1">
      <c r="A243" s="35"/>
      <c r="B243" s="36"/>
      <c r="C243" s="190" t="s">
        <v>578</v>
      </c>
      <c r="D243" s="190" t="s">
        <v>152</v>
      </c>
      <c r="E243" s="191" t="s">
        <v>1117</v>
      </c>
      <c r="F243" s="192" t="s">
        <v>1118</v>
      </c>
      <c r="G243" s="193" t="s">
        <v>1099</v>
      </c>
      <c r="H243" s="194">
        <v>1</v>
      </c>
      <c r="I243" s="195"/>
      <c r="J243" s="195"/>
      <c r="K243" s="196">
        <f>ROUND(P243*H243,2)</f>
        <v>0</v>
      </c>
      <c r="L243" s="192" t="s">
        <v>1</v>
      </c>
      <c r="M243" s="40"/>
      <c r="N243" s="197" t="s">
        <v>1</v>
      </c>
      <c r="O243" s="198" t="s">
        <v>38</v>
      </c>
      <c r="P243" s="199">
        <f>I243+J243</f>
        <v>0</v>
      </c>
      <c r="Q243" s="199">
        <f>ROUND(I243*H243,2)</f>
        <v>0</v>
      </c>
      <c r="R243" s="199">
        <f>ROUND(J243*H243,2)</f>
        <v>0</v>
      </c>
      <c r="S243" s="72"/>
      <c r="T243" s="200">
        <f>S243*H243</f>
        <v>0</v>
      </c>
      <c r="U243" s="200">
        <v>0</v>
      </c>
      <c r="V243" s="200">
        <f>U243*H243</f>
        <v>0</v>
      </c>
      <c r="W243" s="200">
        <v>0</v>
      </c>
      <c r="X243" s="201">
        <f>W243*H243</f>
        <v>0</v>
      </c>
      <c r="Y243" s="35"/>
      <c r="Z243" s="35"/>
      <c r="AA243" s="35"/>
      <c r="AB243" s="35"/>
      <c r="AC243" s="35"/>
      <c r="AD243" s="35"/>
      <c r="AE243" s="35"/>
      <c r="AR243" s="202" t="s">
        <v>157</v>
      </c>
      <c r="AT243" s="202" t="s">
        <v>152</v>
      </c>
      <c r="AU243" s="202" t="s">
        <v>85</v>
      </c>
      <c r="AY243" s="18" t="s">
        <v>149</v>
      </c>
      <c r="BE243" s="203">
        <f>IF(O243="základní",K243,0)</f>
        <v>0</v>
      </c>
      <c r="BF243" s="203">
        <f>IF(O243="snížená",K243,0)</f>
        <v>0</v>
      </c>
      <c r="BG243" s="203">
        <f>IF(O243="zákl. přenesená",K243,0)</f>
        <v>0</v>
      </c>
      <c r="BH243" s="203">
        <f>IF(O243="sníž. přenesená",K243,0)</f>
        <v>0</v>
      </c>
      <c r="BI243" s="203">
        <f>IF(O243="nulová",K243,0)</f>
        <v>0</v>
      </c>
      <c r="BJ243" s="18" t="s">
        <v>83</v>
      </c>
      <c r="BK243" s="203">
        <f>ROUND(P243*H243,2)</f>
        <v>0</v>
      </c>
      <c r="BL243" s="18" t="s">
        <v>157</v>
      </c>
      <c r="BM243" s="202" t="s">
        <v>1119</v>
      </c>
    </row>
    <row r="244" spans="1:47" s="2" customFormat="1" ht="11.25">
      <c r="A244" s="35"/>
      <c r="B244" s="36"/>
      <c r="C244" s="37"/>
      <c r="D244" s="204" t="s">
        <v>159</v>
      </c>
      <c r="E244" s="37"/>
      <c r="F244" s="205" t="s">
        <v>1118</v>
      </c>
      <c r="G244" s="37"/>
      <c r="H244" s="37"/>
      <c r="I244" s="206"/>
      <c r="J244" s="206"/>
      <c r="K244" s="37"/>
      <c r="L244" s="37"/>
      <c r="M244" s="40"/>
      <c r="N244" s="266"/>
      <c r="O244" s="267"/>
      <c r="P244" s="268"/>
      <c r="Q244" s="268"/>
      <c r="R244" s="268"/>
      <c r="S244" s="268"/>
      <c r="T244" s="268"/>
      <c r="U244" s="268"/>
      <c r="V244" s="268"/>
      <c r="W244" s="268"/>
      <c r="X244" s="269"/>
      <c r="Y244" s="35"/>
      <c r="Z244" s="35"/>
      <c r="AA244" s="35"/>
      <c r="AB244" s="35"/>
      <c r="AC244" s="35"/>
      <c r="AD244" s="35"/>
      <c r="AE244" s="35"/>
      <c r="AT244" s="18" t="s">
        <v>159</v>
      </c>
      <c r="AU244" s="18" t="s">
        <v>85</v>
      </c>
    </row>
    <row r="245" spans="1:31" s="2" customFormat="1" ht="6.95" customHeight="1">
      <c r="A245" s="35"/>
      <c r="B245" s="55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40"/>
      <c r="N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</row>
  </sheetData>
  <sheetProtection algorithmName="SHA-512" hashValue="cByDPVheVcPZ7qGuE+7VavakdTy8gvHsgfcxpKzhec6YvissYI25Ito87to+6ZIYaYgAFD+QuQ6NiPUYhmKm8Q==" saltValue="6UUd4FDI2lqmOw1qaM2kPv04wa8k/T0vwPp7SGYFu782DV+lftcBClpCYkzadb4aIrMJpvLIbFHWZr/PXviXtQ==" spinCount="100000" sheet="1" objects="1" scenarios="1" formatColumns="0" formatRows="0" autoFilter="0"/>
  <autoFilter ref="C120:L244"/>
  <mergeCells count="9">
    <mergeCell ref="E87:H87"/>
    <mergeCell ref="E111:H111"/>
    <mergeCell ref="E113:H113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T2" s="18" t="s">
        <v>94</v>
      </c>
    </row>
    <row r="3" spans="2:46" s="1" customFormat="1" ht="6.95" customHeight="1" hidden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21"/>
      <c r="AT3" s="18" t="s">
        <v>85</v>
      </c>
    </row>
    <row r="4" spans="2:46" s="1" customFormat="1" ht="24.95" customHeight="1" hidden="1">
      <c r="B4" s="21"/>
      <c r="D4" s="112" t="s">
        <v>102</v>
      </c>
      <c r="M4" s="21"/>
      <c r="N4" s="113" t="s">
        <v>11</v>
      </c>
      <c r="AT4" s="18" t="s">
        <v>4</v>
      </c>
    </row>
    <row r="5" spans="2:13" s="1" customFormat="1" ht="6.95" customHeight="1" hidden="1">
      <c r="B5" s="21"/>
      <c r="M5" s="21"/>
    </row>
    <row r="6" spans="2:13" s="1" customFormat="1" ht="12" customHeight="1" hidden="1">
      <c r="B6" s="21"/>
      <c r="D6" s="114" t="s">
        <v>17</v>
      </c>
      <c r="M6" s="21"/>
    </row>
    <row r="7" spans="2:13" s="1" customFormat="1" ht="16.5" customHeight="1" hidden="1">
      <c r="B7" s="21"/>
      <c r="E7" s="311" t="str">
        <f>'Rekapitulace stavby'!K6</f>
        <v>ZŠ ŠVERMOVA PAVILON B - SOCIÁLNÍ ZAŘÍZENÍ 20.12.</v>
      </c>
      <c r="F7" s="312"/>
      <c r="G7" s="312"/>
      <c r="H7" s="312"/>
      <c r="M7" s="21"/>
    </row>
    <row r="8" spans="1:31" s="2" customFormat="1" ht="12" customHeight="1" hidden="1">
      <c r="A8" s="35"/>
      <c r="B8" s="40"/>
      <c r="C8" s="35"/>
      <c r="D8" s="114" t="s">
        <v>103</v>
      </c>
      <c r="E8" s="35"/>
      <c r="F8" s="35"/>
      <c r="G8" s="35"/>
      <c r="H8" s="35"/>
      <c r="I8" s="35"/>
      <c r="J8" s="35"/>
      <c r="K8" s="35"/>
      <c r="L8" s="35"/>
      <c r="M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0"/>
      <c r="C9" s="35"/>
      <c r="D9" s="35"/>
      <c r="E9" s="313" t="s">
        <v>1120</v>
      </c>
      <c r="F9" s="314"/>
      <c r="G9" s="314"/>
      <c r="H9" s="314"/>
      <c r="I9" s="35"/>
      <c r="J9" s="35"/>
      <c r="K9" s="35"/>
      <c r="L9" s="35"/>
      <c r="M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 hidden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14" t="s">
        <v>19</v>
      </c>
      <c r="E11" s="35"/>
      <c r="F11" s="115" t="s">
        <v>1</v>
      </c>
      <c r="G11" s="35"/>
      <c r="H11" s="35"/>
      <c r="I11" s="114" t="s">
        <v>20</v>
      </c>
      <c r="J11" s="115" t="s">
        <v>1</v>
      </c>
      <c r="K11" s="35"/>
      <c r="L11" s="35"/>
      <c r="M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14" t="s">
        <v>21</v>
      </c>
      <c r="E12" s="35"/>
      <c r="F12" s="115" t="s">
        <v>22</v>
      </c>
      <c r="G12" s="35"/>
      <c r="H12" s="35"/>
      <c r="I12" s="114" t="s">
        <v>23</v>
      </c>
      <c r="J12" s="116" t="str">
        <f>'Rekapitulace stavby'!AN8</f>
        <v>22.12.2021</v>
      </c>
      <c r="K12" s="35"/>
      <c r="L12" s="35"/>
      <c r="M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 hidden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14" t="s">
        <v>25</v>
      </c>
      <c r="E14" s="35"/>
      <c r="F14" s="35"/>
      <c r="G14" s="35"/>
      <c r="H14" s="35"/>
      <c r="I14" s="114" t="s">
        <v>26</v>
      </c>
      <c r="J14" s="115" t="s">
        <v>1</v>
      </c>
      <c r="K14" s="35"/>
      <c r="L14" s="35"/>
      <c r="M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15" t="s">
        <v>22</v>
      </c>
      <c r="F15" s="35"/>
      <c r="G15" s="35"/>
      <c r="H15" s="35"/>
      <c r="I15" s="114" t="s">
        <v>27</v>
      </c>
      <c r="J15" s="115" t="s">
        <v>1</v>
      </c>
      <c r="K15" s="35"/>
      <c r="L15" s="35"/>
      <c r="M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14" t="s">
        <v>28</v>
      </c>
      <c r="E17" s="35"/>
      <c r="F17" s="35"/>
      <c r="G17" s="35"/>
      <c r="H17" s="35"/>
      <c r="I17" s="114" t="s">
        <v>26</v>
      </c>
      <c r="J17" s="31" t="str">
        <f>'Rekapitulace stavby'!AN13</f>
        <v>Vyplň údaj</v>
      </c>
      <c r="K17" s="35"/>
      <c r="L17" s="35"/>
      <c r="M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4" t="s">
        <v>27</v>
      </c>
      <c r="J18" s="31" t="str">
        <f>'Rekapitulace stavby'!AN14</f>
        <v>Vyplň údaj</v>
      </c>
      <c r="K18" s="35"/>
      <c r="L18" s="35"/>
      <c r="M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14" t="s">
        <v>30</v>
      </c>
      <c r="E20" s="35"/>
      <c r="F20" s="35"/>
      <c r="G20" s="35"/>
      <c r="H20" s="35"/>
      <c r="I20" s="114" t="s">
        <v>26</v>
      </c>
      <c r="J20" s="115" t="s">
        <v>1</v>
      </c>
      <c r="K20" s="35"/>
      <c r="L20" s="35"/>
      <c r="M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15" t="s">
        <v>22</v>
      </c>
      <c r="F21" s="35"/>
      <c r="G21" s="35"/>
      <c r="H21" s="35"/>
      <c r="I21" s="114" t="s">
        <v>27</v>
      </c>
      <c r="J21" s="115" t="s">
        <v>1</v>
      </c>
      <c r="K21" s="35"/>
      <c r="L21" s="35"/>
      <c r="M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14" t="s">
        <v>31</v>
      </c>
      <c r="E23" s="35"/>
      <c r="F23" s="35"/>
      <c r="G23" s="35"/>
      <c r="H23" s="35"/>
      <c r="I23" s="114" t="s">
        <v>26</v>
      </c>
      <c r="J23" s="115" t="s">
        <v>1</v>
      </c>
      <c r="K23" s="35"/>
      <c r="L23" s="35"/>
      <c r="M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15" t="s">
        <v>22</v>
      </c>
      <c r="F24" s="35"/>
      <c r="G24" s="35"/>
      <c r="H24" s="35"/>
      <c r="I24" s="114" t="s">
        <v>27</v>
      </c>
      <c r="J24" s="115" t="s">
        <v>1</v>
      </c>
      <c r="K24" s="35"/>
      <c r="L24" s="35"/>
      <c r="M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14" t="s">
        <v>32</v>
      </c>
      <c r="E26" s="35"/>
      <c r="F26" s="35"/>
      <c r="G26" s="35"/>
      <c r="H26" s="35"/>
      <c r="I26" s="35"/>
      <c r="J26" s="35"/>
      <c r="K26" s="35"/>
      <c r="L26" s="35"/>
      <c r="M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7"/>
      <c r="B27" s="118"/>
      <c r="C27" s="117"/>
      <c r="D27" s="117"/>
      <c r="E27" s="317" t="s">
        <v>1</v>
      </c>
      <c r="F27" s="317"/>
      <c r="G27" s="317"/>
      <c r="H27" s="317"/>
      <c r="I27" s="117"/>
      <c r="J27" s="117"/>
      <c r="K27" s="117"/>
      <c r="L27" s="117"/>
      <c r="M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 hidden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120"/>
      <c r="M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.75" hidden="1">
      <c r="A30" s="35"/>
      <c r="B30" s="40"/>
      <c r="C30" s="35"/>
      <c r="D30" s="35"/>
      <c r="E30" s="114" t="s">
        <v>105</v>
      </c>
      <c r="F30" s="35"/>
      <c r="G30" s="35"/>
      <c r="H30" s="35"/>
      <c r="I30" s="35"/>
      <c r="J30" s="35"/>
      <c r="K30" s="121">
        <f>I96</f>
        <v>0</v>
      </c>
      <c r="L30" s="35"/>
      <c r="M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2.75" hidden="1">
      <c r="A31" s="35"/>
      <c r="B31" s="40"/>
      <c r="C31" s="35"/>
      <c r="D31" s="35"/>
      <c r="E31" s="114" t="s">
        <v>106</v>
      </c>
      <c r="F31" s="35"/>
      <c r="G31" s="35"/>
      <c r="H31" s="35"/>
      <c r="I31" s="35"/>
      <c r="J31" s="35"/>
      <c r="K31" s="121">
        <f>J96</f>
        <v>0</v>
      </c>
      <c r="L31" s="35"/>
      <c r="M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 hidden="1">
      <c r="A32" s="35"/>
      <c r="B32" s="40"/>
      <c r="C32" s="35"/>
      <c r="D32" s="122" t="s">
        <v>33</v>
      </c>
      <c r="E32" s="35"/>
      <c r="F32" s="35"/>
      <c r="G32" s="35"/>
      <c r="H32" s="35"/>
      <c r="I32" s="35"/>
      <c r="J32" s="35"/>
      <c r="K32" s="123">
        <f>ROUND(K125,2)</f>
        <v>0</v>
      </c>
      <c r="L32" s="35"/>
      <c r="M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 hidden="1">
      <c r="A33" s="35"/>
      <c r="B33" s="40"/>
      <c r="C33" s="35"/>
      <c r="D33" s="120"/>
      <c r="E33" s="120"/>
      <c r="F33" s="120"/>
      <c r="G33" s="120"/>
      <c r="H33" s="120"/>
      <c r="I33" s="120"/>
      <c r="J33" s="120"/>
      <c r="K33" s="120"/>
      <c r="L33" s="120"/>
      <c r="M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35"/>
      <c r="F34" s="124" t="s">
        <v>35</v>
      </c>
      <c r="G34" s="35"/>
      <c r="H34" s="35"/>
      <c r="I34" s="124" t="s">
        <v>34</v>
      </c>
      <c r="J34" s="35"/>
      <c r="K34" s="124" t="s">
        <v>36</v>
      </c>
      <c r="L34" s="35"/>
      <c r="M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125" t="s">
        <v>37</v>
      </c>
      <c r="E35" s="114" t="s">
        <v>38</v>
      </c>
      <c r="F35" s="121">
        <f>ROUND((SUM(BE125:BE200)),2)</f>
        <v>0</v>
      </c>
      <c r="G35" s="35"/>
      <c r="H35" s="35"/>
      <c r="I35" s="126">
        <v>0.21</v>
      </c>
      <c r="J35" s="35"/>
      <c r="K35" s="121">
        <f>ROUND(((SUM(BE125:BE200))*I35),2)</f>
        <v>0</v>
      </c>
      <c r="L35" s="35"/>
      <c r="M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4" t="s">
        <v>39</v>
      </c>
      <c r="F36" s="121">
        <f>ROUND((SUM(BF125:BF200)),2)</f>
        <v>0</v>
      </c>
      <c r="G36" s="35"/>
      <c r="H36" s="35"/>
      <c r="I36" s="126">
        <v>0.15</v>
      </c>
      <c r="J36" s="35"/>
      <c r="K36" s="121">
        <f>ROUND(((SUM(BF125:BF200))*I36),2)</f>
        <v>0</v>
      </c>
      <c r="L36" s="35"/>
      <c r="M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4" t="s">
        <v>40</v>
      </c>
      <c r="F37" s="121">
        <f>ROUND((SUM(BG125:BG200)),2)</f>
        <v>0</v>
      </c>
      <c r="G37" s="35"/>
      <c r="H37" s="35"/>
      <c r="I37" s="126">
        <v>0.21</v>
      </c>
      <c r="J37" s="35"/>
      <c r="K37" s="121">
        <f>0</f>
        <v>0</v>
      </c>
      <c r="L37" s="35"/>
      <c r="M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4" t="s">
        <v>41</v>
      </c>
      <c r="F38" s="121">
        <f>ROUND((SUM(BH125:BH200)),2)</f>
        <v>0</v>
      </c>
      <c r="G38" s="35"/>
      <c r="H38" s="35"/>
      <c r="I38" s="126">
        <v>0.15</v>
      </c>
      <c r="J38" s="35"/>
      <c r="K38" s="121">
        <f>0</f>
        <v>0</v>
      </c>
      <c r="L38" s="35"/>
      <c r="M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4" t="s">
        <v>42</v>
      </c>
      <c r="F39" s="121">
        <f>ROUND((SUM(BI125:BI200)),2)</f>
        <v>0</v>
      </c>
      <c r="G39" s="35"/>
      <c r="H39" s="35"/>
      <c r="I39" s="126">
        <v>0</v>
      </c>
      <c r="J39" s="35"/>
      <c r="K39" s="121">
        <f>0</f>
        <v>0</v>
      </c>
      <c r="L39" s="35"/>
      <c r="M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 hidden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 hidden="1">
      <c r="A41" s="35"/>
      <c r="B41" s="40"/>
      <c r="C41" s="127"/>
      <c r="D41" s="128" t="s">
        <v>43</v>
      </c>
      <c r="E41" s="129"/>
      <c r="F41" s="129"/>
      <c r="G41" s="130" t="s">
        <v>44</v>
      </c>
      <c r="H41" s="131" t="s">
        <v>45</v>
      </c>
      <c r="I41" s="129"/>
      <c r="J41" s="129"/>
      <c r="K41" s="132">
        <f>SUM(K32:K39)</f>
        <v>0</v>
      </c>
      <c r="L41" s="133"/>
      <c r="M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 hidden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3" s="1" customFormat="1" ht="14.45" customHeight="1" hidden="1">
      <c r="B43" s="21"/>
      <c r="M43" s="21"/>
    </row>
    <row r="44" spans="2:13" s="1" customFormat="1" ht="14.45" customHeight="1" hidden="1">
      <c r="B44" s="21"/>
      <c r="M44" s="21"/>
    </row>
    <row r="45" spans="2:13" s="1" customFormat="1" ht="14.45" customHeight="1" hidden="1">
      <c r="B45" s="21"/>
      <c r="M45" s="21"/>
    </row>
    <row r="46" spans="2:13" s="1" customFormat="1" ht="14.45" customHeight="1" hidden="1">
      <c r="B46" s="21"/>
      <c r="M46" s="21"/>
    </row>
    <row r="47" spans="2:13" s="1" customFormat="1" ht="14.45" customHeight="1" hidden="1">
      <c r="B47" s="21"/>
      <c r="M47" s="21"/>
    </row>
    <row r="48" spans="2:13" s="1" customFormat="1" ht="14.45" customHeight="1" hidden="1">
      <c r="B48" s="21"/>
      <c r="M48" s="21"/>
    </row>
    <row r="49" spans="2:13" s="1" customFormat="1" ht="14.45" customHeight="1" hidden="1">
      <c r="B49" s="21"/>
      <c r="M49" s="21"/>
    </row>
    <row r="50" spans="2:13" s="2" customFormat="1" ht="14.45" customHeight="1" hidden="1">
      <c r="B50" s="52"/>
      <c r="D50" s="134" t="s">
        <v>46</v>
      </c>
      <c r="E50" s="135"/>
      <c r="F50" s="135"/>
      <c r="G50" s="134" t="s">
        <v>47</v>
      </c>
      <c r="H50" s="135"/>
      <c r="I50" s="135"/>
      <c r="J50" s="135"/>
      <c r="K50" s="135"/>
      <c r="L50" s="135"/>
      <c r="M50" s="52"/>
    </row>
    <row r="51" spans="2:13" ht="11.25" hidden="1">
      <c r="B51" s="21"/>
      <c r="M51" s="21"/>
    </row>
    <row r="52" spans="2:13" ht="11.25" hidden="1">
      <c r="B52" s="21"/>
      <c r="M52" s="21"/>
    </row>
    <row r="53" spans="2:13" ht="11.25" hidden="1">
      <c r="B53" s="21"/>
      <c r="M53" s="21"/>
    </row>
    <row r="54" spans="2:13" ht="11.25" hidden="1">
      <c r="B54" s="21"/>
      <c r="M54" s="21"/>
    </row>
    <row r="55" spans="2:13" ht="11.25" hidden="1">
      <c r="B55" s="21"/>
      <c r="M55" s="21"/>
    </row>
    <row r="56" spans="2:13" ht="11.25" hidden="1">
      <c r="B56" s="21"/>
      <c r="M56" s="21"/>
    </row>
    <row r="57" spans="2:13" ht="11.25" hidden="1">
      <c r="B57" s="21"/>
      <c r="M57" s="21"/>
    </row>
    <row r="58" spans="2:13" ht="11.25" hidden="1">
      <c r="B58" s="21"/>
      <c r="M58" s="21"/>
    </row>
    <row r="59" spans="2:13" ht="11.25" hidden="1">
      <c r="B59" s="21"/>
      <c r="M59" s="21"/>
    </row>
    <row r="60" spans="2:13" ht="11.25" hidden="1">
      <c r="B60" s="21"/>
      <c r="M60" s="21"/>
    </row>
    <row r="61" spans="1:31" s="2" customFormat="1" ht="12.75" hidden="1">
      <c r="A61" s="35"/>
      <c r="B61" s="40"/>
      <c r="C61" s="35"/>
      <c r="D61" s="136" t="s">
        <v>48</v>
      </c>
      <c r="E61" s="137"/>
      <c r="F61" s="138" t="s">
        <v>49</v>
      </c>
      <c r="G61" s="136" t="s">
        <v>48</v>
      </c>
      <c r="H61" s="137"/>
      <c r="I61" s="137"/>
      <c r="J61" s="139" t="s">
        <v>49</v>
      </c>
      <c r="K61" s="137"/>
      <c r="L61" s="137"/>
      <c r="M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3" ht="11.25" hidden="1">
      <c r="B62" s="21"/>
      <c r="M62" s="21"/>
    </row>
    <row r="63" spans="2:13" ht="11.25" hidden="1">
      <c r="B63" s="21"/>
      <c r="M63" s="21"/>
    </row>
    <row r="64" spans="2:13" ht="11.25" hidden="1">
      <c r="B64" s="21"/>
      <c r="M64" s="21"/>
    </row>
    <row r="65" spans="1:31" s="2" customFormat="1" ht="12.75" hidden="1">
      <c r="A65" s="35"/>
      <c r="B65" s="40"/>
      <c r="C65" s="35"/>
      <c r="D65" s="134" t="s">
        <v>50</v>
      </c>
      <c r="E65" s="140"/>
      <c r="F65" s="140"/>
      <c r="G65" s="134" t="s">
        <v>51</v>
      </c>
      <c r="H65" s="140"/>
      <c r="I65" s="140"/>
      <c r="J65" s="140"/>
      <c r="K65" s="140"/>
      <c r="L65" s="140"/>
      <c r="M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3" ht="11.25" hidden="1">
      <c r="B66" s="21"/>
      <c r="M66" s="21"/>
    </row>
    <row r="67" spans="2:13" ht="11.25" hidden="1">
      <c r="B67" s="21"/>
      <c r="M67" s="21"/>
    </row>
    <row r="68" spans="2:13" ht="11.25" hidden="1">
      <c r="B68" s="21"/>
      <c r="M68" s="21"/>
    </row>
    <row r="69" spans="2:13" ht="11.25" hidden="1">
      <c r="B69" s="21"/>
      <c r="M69" s="21"/>
    </row>
    <row r="70" spans="2:13" ht="11.25" hidden="1">
      <c r="B70" s="21"/>
      <c r="M70" s="21"/>
    </row>
    <row r="71" spans="2:13" ht="11.25" hidden="1">
      <c r="B71" s="21"/>
      <c r="M71" s="21"/>
    </row>
    <row r="72" spans="2:13" ht="11.25" hidden="1">
      <c r="B72" s="21"/>
      <c r="M72" s="21"/>
    </row>
    <row r="73" spans="2:13" ht="11.25" hidden="1">
      <c r="B73" s="21"/>
      <c r="M73" s="21"/>
    </row>
    <row r="74" spans="2:13" ht="11.25" hidden="1">
      <c r="B74" s="21"/>
      <c r="M74" s="21"/>
    </row>
    <row r="75" spans="2:13" ht="11.25" hidden="1">
      <c r="B75" s="21"/>
      <c r="M75" s="21"/>
    </row>
    <row r="76" spans="1:31" s="2" customFormat="1" ht="12.75" hidden="1">
      <c r="A76" s="35"/>
      <c r="B76" s="40"/>
      <c r="C76" s="35"/>
      <c r="D76" s="136" t="s">
        <v>48</v>
      </c>
      <c r="E76" s="137"/>
      <c r="F76" s="138" t="s">
        <v>49</v>
      </c>
      <c r="G76" s="136" t="s">
        <v>48</v>
      </c>
      <c r="H76" s="137"/>
      <c r="I76" s="137"/>
      <c r="J76" s="139" t="s">
        <v>49</v>
      </c>
      <c r="K76" s="137"/>
      <c r="L76" s="137"/>
      <c r="M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 hidden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1.25" hidden="1"/>
    <row r="79" ht="11.25" hidden="1"/>
    <row r="80" ht="11.25" hidden="1"/>
    <row r="81" spans="1:31" s="2" customFormat="1" ht="6.95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107</v>
      </c>
      <c r="D82" s="37"/>
      <c r="E82" s="37"/>
      <c r="F82" s="37"/>
      <c r="G82" s="37"/>
      <c r="H82" s="37"/>
      <c r="I82" s="37"/>
      <c r="J82" s="37"/>
      <c r="K82" s="37"/>
      <c r="L82" s="37"/>
      <c r="M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17</v>
      </c>
      <c r="D84" s="37"/>
      <c r="E84" s="37"/>
      <c r="F84" s="37"/>
      <c r="G84" s="37"/>
      <c r="H84" s="37"/>
      <c r="I84" s="37"/>
      <c r="J84" s="37"/>
      <c r="K84" s="37"/>
      <c r="L84" s="37"/>
      <c r="M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8" t="str">
        <f>E7</f>
        <v>ZŠ ŠVERMOVA PAVILON B - SOCIÁLNÍ ZAŘÍZENÍ 20.12.</v>
      </c>
      <c r="F85" s="319"/>
      <c r="G85" s="319"/>
      <c r="H85" s="319"/>
      <c r="I85" s="37"/>
      <c r="J85" s="37"/>
      <c r="K85" s="37"/>
      <c r="L85" s="37"/>
      <c r="M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103</v>
      </c>
      <c r="D86" s="37"/>
      <c r="E86" s="37"/>
      <c r="F86" s="37"/>
      <c r="G86" s="37"/>
      <c r="H86" s="37"/>
      <c r="I86" s="37"/>
      <c r="J86" s="37"/>
      <c r="K86" s="37"/>
      <c r="L86" s="37"/>
      <c r="M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0" t="str">
        <f>E9</f>
        <v>D.1.4.G - Elektroinstalace</v>
      </c>
      <c r="F87" s="320"/>
      <c r="G87" s="320"/>
      <c r="H87" s="320"/>
      <c r="I87" s="37"/>
      <c r="J87" s="37"/>
      <c r="K87" s="37"/>
      <c r="L87" s="37"/>
      <c r="M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21</v>
      </c>
      <c r="D89" s="37"/>
      <c r="E89" s="37"/>
      <c r="F89" s="28" t="str">
        <f>F12</f>
        <v xml:space="preserve"> </v>
      </c>
      <c r="G89" s="37"/>
      <c r="H89" s="37"/>
      <c r="I89" s="30" t="s">
        <v>23</v>
      </c>
      <c r="J89" s="67" t="str">
        <f>IF(J12="","",J12)</f>
        <v>22.12.2021</v>
      </c>
      <c r="K89" s="37"/>
      <c r="L89" s="37"/>
      <c r="M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25</v>
      </c>
      <c r="D91" s="37"/>
      <c r="E91" s="37"/>
      <c r="F91" s="28" t="str">
        <f>E15</f>
        <v xml:space="preserve"> </v>
      </c>
      <c r="G91" s="37"/>
      <c r="H91" s="37"/>
      <c r="I91" s="30" t="s">
        <v>30</v>
      </c>
      <c r="J91" s="33" t="str">
        <f>E21</f>
        <v xml:space="preserve"> </v>
      </c>
      <c r="K91" s="37"/>
      <c r="L91" s="37"/>
      <c r="M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37"/>
      <c r="M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5" t="s">
        <v>108</v>
      </c>
      <c r="D94" s="146"/>
      <c r="E94" s="146"/>
      <c r="F94" s="146"/>
      <c r="G94" s="146"/>
      <c r="H94" s="146"/>
      <c r="I94" s="147" t="s">
        <v>109</v>
      </c>
      <c r="J94" s="147" t="s">
        <v>110</v>
      </c>
      <c r="K94" s="147" t="s">
        <v>111</v>
      </c>
      <c r="L94" s="146"/>
      <c r="M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8" t="s">
        <v>112</v>
      </c>
      <c r="D96" s="37"/>
      <c r="E96" s="37"/>
      <c r="F96" s="37"/>
      <c r="G96" s="37"/>
      <c r="H96" s="37"/>
      <c r="I96" s="85">
        <f aca="true" t="shared" si="0" ref="I96:J98">Q125</f>
        <v>0</v>
      </c>
      <c r="J96" s="85">
        <f t="shared" si="0"/>
        <v>0</v>
      </c>
      <c r="K96" s="85">
        <f>K125</f>
        <v>0</v>
      </c>
      <c r="L96" s="37"/>
      <c r="M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113</v>
      </c>
    </row>
    <row r="97" spans="2:13" s="9" customFormat="1" ht="24.95" customHeight="1">
      <c r="B97" s="149"/>
      <c r="C97" s="150"/>
      <c r="D97" s="151" t="s">
        <v>1121</v>
      </c>
      <c r="E97" s="152"/>
      <c r="F97" s="152"/>
      <c r="G97" s="152"/>
      <c r="H97" s="152"/>
      <c r="I97" s="153">
        <f t="shared" si="0"/>
        <v>0</v>
      </c>
      <c r="J97" s="153">
        <f t="shared" si="0"/>
        <v>0</v>
      </c>
      <c r="K97" s="153">
        <f>K126</f>
        <v>0</v>
      </c>
      <c r="L97" s="150"/>
      <c r="M97" s="154"/>
    </row>
    <row r="98" spans="2:13" s="10" customFormat="1" ht="19.9" customHeight="1">
      <c r="B98" s="155"/>
      <c r="C98" s="156"/>
      <c r="D98" s="157" t="s">
        <v>1122</v>
      </c>
      <c r="E98" s="158"/>
      <c r="F98" s="158"/>
      <c r="G98" s="158"/>
      <c r="H98" s="158"/>
      <c r="I98" s="159">
        <f t="shared" si="0"/>
        <v>0</v>
      </c>
      <c r="J98" s="159">
        <f t="shared" si="0"/>
        <v>0</v>
      </c>
      <c r="K98" s="159">
        <f>K127</f>
        <v>0</v>
      </c>
      <c r="L98" s="156"/>
      <c r="M98" s="160"/>
    </row>
    <row r="99" spans="2:13" s="10" customFormat="1" ht="19.9" customHeight="1">
      <c r="B99" s="155"/>
      <c r="C99" s="156"/>
      <c r="D99" s="157" t="s">
        <v>1123</v>
      </c>
      <c r="E99" s="158"/>
      <c r="F99" s="158"/>
      <c r="G99" s="158"/>
      <c r="H99" s="158"/>
      <c r="I99" s="159">
        <f>Q144</f>
        <v>0</v>
      </c>
      <c r="J99" s="159">
        <f>R144</f>
        <v>0</v>
      </c>
      <c r="K99" s="159">
        <f>K144</f>
        <v>0</v>
      </c>
      <c r="L99" s="156"/>
      <c r="M99" s="160"/>
    </row>
    <row r="100" spans="2:13" s="10" customFormat="1" ht="19.9" customHeight="1">
      <c r="B100" s="155"/>
      <c r="C100" s="156"/>
      <c r="D100" s="157" t="s">
        <v>1124</v>
      </c>
      <c r="E100" s="158"/>
      <c r="F100" s="158"/>
      <c r="G100" s="158"/>
      <c r="H100" s="158"/>
      <c r="I100" s="159">
        <f>Q151</f>
        <v>0</v>
      </c>
      <c r="J100" s="159">
        <f>R151</f>
        <v>0</v>
      </c>
      <c r="K100" s="159">
        <f>K151</f>
        <v>0</v>
      </c>
      <c r="L100" s="156"/>
      <c r="M100" s="160"/>
    </row>
    <row r="101" spans="2:13" s="10" customFormat="1" ht="19.9" customHeight="1">
      <c r="B101" s="155"/>
      <c r="C101" s="156"/>
      <c r="D101" s="157" t="s">
        <v>1125</v>
      </c>
      <c r="E101" s="158"/>
      <c r="F101" s="158"/>
      <c r="G101" s="158"/>
      <c r="H101" s="158"/>
      <c r="I101" s="159">
        <f>Q156</f>
        <v>0</v>
      </c>
      <c r="J101" s="159">
        <f>R156</f>
        <v>0</v>
      </c>
      <c r="K101" s="159">
        <f>K156</f>
        <v>0</v>
      </c>
      <c r="L101" s="156"/>
      <c r="M101" s="160"/>
    </row>
    <row r="102" spans="2:13" s="10" customFormat="1" ht="19.9" customHeight="1">
      <c r="B102" s="155"/>
      <c r="C102" s="156"/>
      <c r="D102" s="157" t="s">
        <v>1126</v>
      </c>
      <c r="E102" s="158"/>
      <c r="F102" s="158"/>
      <c r="G102" s="158"/>
      <c r="H102" s="158"/>
      <c r="I102" s="159">
        <f>Q161</f>
        <v>0</v>
      </c>
      <c r="J102" s="159">
        <f>R161</f>
        <v>0</v>
      </c>
      <c r="K102" s="159">
        <f>K161</f>
        <v>0</v>
      </c>
      <c r="L102" s="156"/>
      <c r="M102" s="160"/>
    </row>
    <row r="103" spans="2:13" s="9" customFormat="1" ht="24.95" customHeight="1">
      <c r="B103" s="149"/>
      <c r="C103" s="150"/>
      <c r="D103" s="151" t="s">
        <v>1127</v>
      </c>
      <c r="E103" s="152"/>
      <c r="F103" s="152"/>
      <c r="G103" s="152"/>
      <c r="H103" s="152"/>
      <c r="I103" s="153">
        <f>Q176</f>
        <v>0</v>
      </c>
      <c r="J103" s="153">
        <f>R176</f>
        <v>0</v>
      </c>
      <c r="K103" s="153">
        <f>K176</f>
        <v>0</v>
      </c>
      <c r="L103" s="150"/>
      <c r="M103" s="154"/>
    </row>
    <row r="104" spans="2:13" s="9" customFormat="1" ht="24.95" customHeight="1">
      <c r="B104" s="149"/>
      <c r="C104" s="150"/>
      <c r="D104" s="151" t="s">
        <v>120</v>
      </c>
      <c r="E104" s="152"/>
      <c r="F104" s="152"/>
      <c r="G104" s="152"/>
      <c r="H104" s="152"/>
      <c r="I104" s="153">
        <f>Q197</f>
        <v>0</v>
      </c>
      <c r="J104" s="153">
        <f>R197</f>
        <v>0</v>
      </c>
      <c r="K104" s="153">
        <f>K197</f>
        <v>0</v>
      </c>
      <c r="L104" s="150"/>
      <c r="M104" s="154"/>
    </row>
    <row r="105" spans="2:13" s="10" customFormat="1" ht="19.9" customHeight="1">
      <c r="B105" s="155"/>
      <c r="C105" s="156"/>
      <c r="D105" s="157" t="s">
        <v>1128</v>
      </c>
      <c r="E105" s="158"/>
      <c r="F105" s="158"/>
      <c r="G105" s="158"/>
      <c r="H105" s="158"/>
      <c r="I105" s="159">
        <f>Q198</f>
        <v>0</v>
      </c>
      <c r="J105" s="159">
        <f>R198</f>
        <v>0</v>
      </c>
      <c r="K105" s="159">
        <f>K198</f>
        <v>0</v>
      </c>
      <c r="L105" s="156"/>
      <c r="M105" s="160"/>
    </row>
    <row r="106" spans="1:31" s="2" customFormat="1" ht="21.7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pans="1:31" s="2" customFormat="1" ht="6.95" customHeight="1">
      <c r="A111" s="35"/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4" t="s">
        <v>130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17</v>
      </c>
      <c r="D114" s="37"/>
      <c r="E114" s="37"/>
      <c r="F114" s="37"/>
      <c r="G114" s="37"/>
      <c r="H114" s="37"/>
      <c r="I114" s="37"/>
      <c r="J114" s="37"/>
      <c r="K114" s="37"/>
      <c r="L114" s="37"/>
      <c r="M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318" t="str">
        <f>E7</f>
        <v>ZŠ ŠVERMOVA PAVILON B - SOCIÁLNÍ ZAŘÍZENÍ 20.12.</v>
      </c>
      <c r="F115" s="319"/>
      <c r="G115" s="319"/>
      <c r="H115" s="319"/>
      <c r="I115" s="37"/>
      <c r="J115" s="37"/>
      <c r="K115" s="37"/>
      <c r="L115" s="37"/>
      <c r="M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103</v>
      </c>
      <c r="D116" s="37"/>
      <c r="E116" s="37"/>
      <c r="F116" s="37"/>
      <c r="G116" s="37"/>
      <c r="H116" s="37"/>
      <c r="I116" s="37"/>
      <c r="J116" s="37"/>
      <c r="K116" s="37"/>
      <c r="L116" s="37"/>
      <c r="M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270" t="str">
        <f>E9</f>
        <v>D.1.4.G - Elektroinstalace</v>
      </c>
      <c r="F117" s="320"/>
      <c r="G117" s="320"/>
      <c r="H117" s="320"/>
      <c r="I117" s="37"/>
      <c r="J117" s="37"/>
      <c r="K117" s="37"/>
      <c r="L117" s="37"/>
      <c r="M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21</v>
      </c>
      <c r="D119" s="37"/>
      <c r="E119" s="37"/>
      <c r="F119" s="28" t="str">
        <f>F12</f>
        <v xml:space="preserve"> </v>
      </c>
      <c r="G119" s="37"/>
      <c r="H119" s="37"/>
      <c r="I119" s="30" t="s">
        <v>23</v>
      </c>
      <c r="J119" s="67" t="str">
        <f>IF(J12="","",J12)</f>
        <v>22.12.2021</v>
      </c>
      <c r="K119" s="37"/>
      <c r="L119" s="37"/>
      <c r="M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2" customHeight="1">
      <c r="A121" s="35"/>
      <c r="B121" s="36"/>
      <c r="C121" s="30" t="s">
        <v>25</v>
      </c>
      <c r="D121" s="37"/>
      <c r="E121" s="37"/>
      <c r="F121" s="28" t="str">
        <f>E15</f>
        <v xml:space="preserve"> </v>
      </c>
      <c r="G121" s="37"/>
      <c r="H121" s="37"/>
      <c r="I121" s="30" t="s">
        <v>30</v>
      </c>
      <c r="J121" s="33" t="str">
        <f>E21</f>
        <v xml:space="preserve"> </v>
      </c>
      <c r="K121" s="37"/>
      <c r="L121" s="37"/>
      <c r="M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30" t="s">
        <v>28</v>
      </c>
      <c r="D122" s="37"/>
      <c r="E122" s="37"/>
      <c r="F122" s="28" t="str">
        <f>IF(E18="","",E18)</f>
        <v>Vyplň údaj</v>
      </c>
      <c r="G122" s="37"/>
      <c r="H122" s="37"/>
      <c r="I122" s="30" t="s">
        <v>31</v>
      </c>
      <c r="J122" s="33" t="str">
        <f>E24</f>
        <v xml:space="preserve"> </v>
      </c>
      <c r="K122" s="37"/>
      <c r="L122" s="37"/>
      <c r="M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1" customFormat="1" ht="29.25" customHeight="1">
      <c r="A124" s="161"/>
      <c r="B124" s="162"/>
      <c r="C124" s="163" t="s">
        <v>131</v>
      </c>
      <c r="D124" s="164" t="s">
        <v>58</v>
      </c>
      <c r="E124" s="164" t="s">
        <v>54</v>
      </c>
      <c r="F124" s="164" t="s">
        <v>55</v>
      </c>
      <c r="G124" s="164" t="s">
        <v>132</v>
      </c>
      <c r="H124" s="164" t="s">
        <v>133</v>
      </c>
      <c r="I124" s="164" t="s">
        <v>134</v>
      </c>
      <c r="J124" s="164" t="s">
        <v>135</v>
      </c>
      <c r="K124" s="164" t="s">
        <v>111</v>
      </c>
      <c r="L124" s="165" t="s">
        <v>136</v>
      </c>
      <c r="M124" s="166"/>
      <c r="N124" s="76" t="s">
        <v>1</v>
      </c>
      <c r="O124" s="77" t="s">
        <v>37</v>
      </c>
      <c r="P124" s="77" t="s">
        <v>137</v>
      </c>
      <c r="Q124" s="77" t="s">
        <v>138</v>
      </c>
      <c r="R124" s="77" t="s">
        <v>139</v>
      </c>
      <c r="S124" s="77" t="s">
        <v>140</v>
      </c>
      <c r="T124" s="77" t="s">
        <v>141</v>
      </c>
      <c r="U124" s="77" t="s">
        <v>142</v>
      </c>
      <c r="V124" s="77" t="s">
        <v>143</v>
      </c>
      <c r="W124" s="77" t="s">
        <v>144</v>
      </c>
      <c r="X124" s="78" t="s">
        <v>145</v>
      </c>
      <c r="Y124" s="161"/>
      <c r="Z124" s="161"/>
      <c r="AA124" s="161"/>
      <c r="AB124" s="161"/>
      <c r="AC124" s="161"/>
      <c r="AD124" s="161"/>
      <c r="AE124" s="161"/>
    </row>
    <row r="125" spans="1:63" s="2" customFormat="1" ht="22.9" customHeight="1">
      <c r="A125" s="35"/>
      <c r="B125" s="36"/>
      <c r="C125" s="83" t="s">
        <v>146</v>
      </c>
      <c r="D125" s="37"/>
      <c r="E125" s="37"/>
      <c r="F125" s="37"/>
      <c r="G125" s="37"/>
      <c r="H125" s="37"/>
      <c r="I125" s="37"/>
      <c r="J125" s="37"/>
      <c r="K125" s="167">
        <f>BK125</f>
        <v>0</v>
      </c>
      <c r="L125" s="37"/>
      <c r="M125" s="40"/>
      <c r="N125" s="79"/>
      <c r="O125" s="168"/>
      <c r="P125" s="80"/>
      <c r="Q125" s="169">
        <f>Q126+Q176+Q197</f>
        <v>0</v>
      </c>
      <c r="R125" s="169">
        <f>R126+R176+R197</f>
        <v>0</v>
      </c>
      <c r="S125" s="80"/>
      <c r="T125" s="170">
        <f>T126+T176+T197</f>
        <v>0</v>
      </c>
      <c r="U125" s="80"/>
      <c r="V125" s="170">
        <f>V126+V176+V197</f>
        <v>0</v>
      </c>
      <c r="W125" s="80"/>
      <c r="X125" s="171">
        <f>X126+X176+X197</f>
        <v>0</v>
      </c>
      <c r="Y125" s="35"/>
      <c r="Z125" s="35"/>
      <c r="AA125" s="35"/>
      <c r="AB125" s="35"/>
      <c r="AC125" s="35"/>
      <c r="AD125" s="35"/>
      <c r="AE125" s="35"/>
      <c r="AT125" s="18" t="s">
        <v>74</v>
      </c>
      <c r="AU125" s="18" t="s">
        <v>113</v>
      </c>
      <c r="BK125" s="172">
        <f>BK126+BK176+BK197</f>
        <v>0</v>
      </c>
    </row>
    <row r="126" spans="2:63" s="12" customFormat="1" ht="25.9" customHeight="1">
      <c r="B126" s="173"/>
      <c r="C126" s="174"/>
      <c r="D126" s="175" t="s">
        <v>74</v>
      </c>
      <c r="E126" s="176" t="s">
        <v>147</v>
      </c>
      <c r="F126" s="176" t="s">
        <v>147</v>
      </c>
      <c r="G126" s="174"/>
      <c r="H126" s="174"/>
      <c r="I126" s="177"/>
      <c r="J126" s="177"/>
      <c r="K126" s="178">
        <f>BK126</f>
        <v>0</v>
      </c>
      <c r="L126" s="174"/>
      <c r="M126" s="179"/>
      <c r="N126" s="180"/>
      <c r="O126" s="181"/>
      <c r="P126" s="181"/>
      <c r="Q126" s="182">
        <f>Q127+Q144+Q151+Q156+Q161</f>
        <v>0</v>
      </c>
      <c r="R126" s="182">
        <f>R127+R144+R151+R156+R161</f>
        <v>0</v>
      </c>
      <c r="S126" s="181"/>
      <c r="T126" s="183">
        <f>T127+T144+T151+T156+T161</f>
        <v>0</v>
      </c>
      <c r="U126" s="181"/>
      <c r="V126" s="183">
        <f>V127+V144+V151+V156+V161</f>
        <v>0</v>
      </c>
      <c r="W126" s="181"/>
      <c r="X126" s="184">
        <f>X127+X144+X151+X156+X161</f>
        <v>0</v>
      </c>
      <c r="AR126" s="185" t="s">
        <v>83</v>
      </c>
      <c r="AT126" s="186" t="s">
        <v>74</v>
      </c>
      <c r="AU126" s="186" t="s">
        <v>75</v>
      </c>
      <c r="AY126" s="185" t="s">
        <v>149</v>
      </c>
      <c r="BK126" s="187">
        <f>BK127+BK144+BK151+BK156+BK161</f>
        <v>0</v>
      </c>
    </row>
    <row r="127" spans="2:63" s="12" customFormat="1" ht="22.9" customHeight="1">
      <c r="B127" s="173"/>
      <c r="C127" s="174"/>
      <c r="D127" s="175" t="s">
        <v>74</v>
      </c>
      <c r="E127" s="188" t="s">
        <v>1129</v>
      </c>
      <c r="F127" s="188" t="s">
        <v>1130</v>
      </c>
      <c r="G127" s="174"/>
      <c r="H127" s="174"/>
      <c r="I127" s="177"/>
      <c r="J127" s="177"/>
      <c r="K127" s="189">
        <f>BK127</f>
        <v>0</v>
      </c>
      <c r="L127" s="174"/>
      <c r="M127" s="179"/>
      <c r="N127" s="180"/>
      <c r="O127" s="181"/>
      <c r="P127" s="181"/>
      <c r="Q127" s="182">
        <f>SUM(Q128:Q143)</f>
        <v>0</v>
      </c>
      <c r="R127" s="182">
        <f>SUM(R128:R143)</f>
        <v>0</v>
      </c>
      <c r="S127" s="181"/>
      <c r="T127" s="183">
        <f>SUM(T128:T143)</f>
        <v>0</v>
      </c>
      <c r="U127" s="181"/>
      <c r="V127" s="183">
        <f>SUM(V128:V143)</f>
        <v>0</v>
      </c>
      <c r="W127" s="181"/>
      <c r="X127" s="184">
        <f>SUM(X128:X143)</f>
        <v>0</v>
      </c>
      <c r="AR127" s="185" t="s">
        <v>83</v>
      </c>
      <c r="AT127" s="186" t="s">
        <v>74</v>
      </c>
      <c r="AU127" s="186" t="s">
        <v>83</v>
      </c>
      <c r="AY127" s="185" t="s">
        <v>149</v>
      </c>
      <c r="BK127" s="187">
        <f>SUM(BK128:BK143)</f>
        <v>0</v>
      </c>
    </row>
    <row r="128" spans="1:65" s="2" customFormat="1" ht="21.75" customHeight="1">
      <c r="A128" s="35"/>
      <c r="B128" s="36"/>
      <c r="C128" s="241" t="s">
        <v>83</v>
      </c>
      <c r="D128" s="241" t="s">
        <v>491</v>
      </c>
      <c r="E128" s="242" t="s">
        <v>1131</v>
      </c>
      <c r="F128" s="243" t="s">
        <v>1132</v>
      </c>
      <c r="G128" s="244" t="s">
        <v>589</v>
      </c>
      <c r="H128" s="245">
        <v>53</v>
      </c>
      <c r="I128" s="246"/>
      <c r="J128" s="247"/>
      <c r="K128" s="248">
        <f>ROUND(P128*H128,2)</f>
        <v>0</v>
      </c>
      <c r="L128" s="243" t="s">
        <v>1</v>
      </c>
      <c r="M128" s="249"/>
      <c r="N128" s="250" t="s">
        <v>1</v>
      </c>
      <c r="O128" s="198" t="s">
        <v>38</v>
      </c>
      <c r="P128" s="199">
        <f>I128+J128</f>
        <v>0</v>
      </c>
      <c r="Q128" s="199">
        <f>ROUND(I128*H128,2)</f>
        <v>0</v>
      </c>
      <c r="R128" s="199">
        <f>ROUND(J128*H128,2)</f>
        <v>0</v>
      </c>
      <c r="S128" s="72"/>
      <c r="T128" s="200">
        <f>S128*H128</f>
        <v>0</v>
      </c>
      <c r="U128" s="200">
        <v>0</v>
      </c>
      <c r="V128" s="200">
        <f>U128*H128</f>
        <v>0</v>
      </c>
      <c r="W128" s="200">
        <v>0</v>
      </c>
      <c r="X128" s="201">
        <f>W128*H128</f>
        <v>0</v>
      </c>
      <c r="Y128" s="35"/>
      <c r="Z128" s="35"/>
      <c r="AA128" s="35"/>
      <c r="AB128" s="35"/>
      <c r="AC128" s="35"/>
      <c r="AD128" s="35"/>
      <c r="AE128" s="35"/>
      <c r="AR128" s="202" t="s">
        <v>249</v>
      </c>
      <c r="AT128" s="202" t="s">
        <v>491</v>
      </c>
      <c r="AU128" s="202" t="s">
        <v>85</v>
      </c>
      <c r="AY128" s="18" t="s">
        <v>149</v>
      </c>
      <c r="BE128" s="203">
        <f>IF(O128="základní",K128,0)</f>
        <v>0</v>
      </c>
      <c r="BF128" s="203">
        <f>IF(O128="snížená",K128,0)</f>
        <v>0</v>
      </c>
      <c r="BG128" s="203">
        <f>IF(O128="zákl. přenesená",K128,0)</f>
        <v>0</v>
      </c>
      <c r="BH128" s="203">
        <f>IF(O128="sníž. přenesená",K128,0)</f>
        <v>0</v>
      </c>
      <c r="BI128" s="203">
        <f>IF(O128="nulová",K128,0)</f>
        <v>0</v>
      </c>
      <c r="BJ128" s="18" t="s">
        <v>83</v>
      </c>
      <c r="BK128" s="203">
        <f>ROUND(P128*H128,2)</f>
        <v>0</v>
      </c>
      <c r="BL128" s="18" t="s">
        <v>157</v>
      </c>
      <c r="BM128" s="202" t="s">
        <v>1133</v>
      </c>
    </row>
    <row r="129" spans="1:47" s="2" customFormat="1" ht="11.25">
      <c r="A129" s="35"/>
      <c r="B129" s="36"/>
      <c r="C129" s="37"/>
      <c r="D129" s="204" t="s">
        <v>159</v>
      </c>
      <c r="E129" s="37"/>
      <c r="F129" s="205" t="s">
        <v>1132</v>
      </c>
      <c r="G129" s="37"/>
      <c r="H129" s="37"/>
      <c r="I129" s="206"/>
      <c r="J129" s="206"/>
      <c r="K129" s="37"/>
      <c r="L129" s="37"/>
      <c r="M129" s="40"/>
      <c r="N129" s="207"/>
      <c r="O129" s="208"/>
      <c r="P129" s="72"/>
      <c r="Q129" s="72"/>
      <c r="R129" s="72"/>
      <c r="S129" s="72"/>
      <c r="T129" s="72"/>
      <c r="U129" s="72"/>
      <c r="V129" s="72"/>
      <c r="W129" s="72"/>
      <c r="X129" s="73"/>
      <c r="Y129" s="35"/>
      <c r="Z129" s="35"/>
      <c r="AA129" s="35"/>
      <c r="AB129" s="35"/>
      <c r="AC129" s="35"/>
      <c r="AD129" s="35"/>
      <c r="AE129" s="35"/>
      <c r="AT129" s="18" t="s">
        <v>159</v>
      </c>
      <c r="AU129" s="18" t="s">
        <v>85</v>
      </c>
    </row>
    <row r="130" spans="1:65" s="2" customFormat="1" ht="24.2" customHeight="1">
      <c r="A130" s="35"/>
      <c r="B130" s="36"/>
      <c r="C130" s="241" t="s">
        <v>85</v>
      </c>
      <c r="D130" s="241" t="s">
        <v>491</v>
      </c>
      <c r="E130" s="242" t="s">
        <v>1134</v>
      </c>
      <c r="F130" s="243" t="s">
        <v>1135</v>
      </c>
      <c r="G130" s="244" t="s">
        <v>589</v>
      </c>
      <c r="H130" s="245">
        <v>11</v>
      </c>
      <c r="I130" s="246"/>
      <c r="J130" s="247"/>
      <c r="K130" s="248">
        <f>ROUND(P130*H130,2)</f>
        <v>0</v>
      </c>
      <c r="L130" s="243" t="s">
        <v>1</v>
      </c>
      <c r="M130" s="249"/>
      <c r="N130" s="250" t="s">
        <v>1</v>
      </c>
      <c r="O130" s="198" t="s">
        <v>38</v>
      </c>
      <c r="P130" s="199">
        <f>I130+J130</f>
        <v>0</v>
      </c>
      <c r="Q130" s="199">
        <f>ROUND(I130*H130,2)</f>
        <v>0</v>
      </c>
      <c r="R130" s="199">
        <f>ROUND(J130*H130,2)</f>
        <v>0</v>
      </c>
      <c r="S130" s="72"/>
      <c r="T130" s="200">
        <f>S130*H130</f>
        <v>0</v>
      </c>
      <c r="U130" s="200">
        <v>0</v>
      </c>
      <c r="V130" s="200">
        <f>U130*H130</f>
        <v>0</v>
      </c>
      <c r="W130" s="200">
        <v>0</v>
      </c>
      <c r="X130" s="201">
        <f>W130*H130</f>
        <v>0</v>
      </c>
      <c r="Y130" s="35"/>
      <c r="Z130" s="35"/>
      <c r="AA130" s="35"/>
      <c r="AB130" s="35"/>
      <c r="AC130" s="35"/>
      <c r="AD130" s="35"/>
      <c r="AE130" s="35"/>
      <c r="AR130" s="202" t="s">
        <v>249</v>
      </c>
      <c r="AT130" s="202" t="s">
        <v>491</v>
      </c>
      <c r="AU130" s="202" t="s">
        <v>85</v>
      </c>
      <c r="AY130" s="18" t="s">
        <v>149</v>
      </c>
      <c r="BE130" s="203">
        <f>IF(O130="základní",K130,0)</f>
        <v>0</v>
      </c>
      <c r="BF130" s="203">
        <f>IF(O130="snížená",K130,0)</f>
        <v>0</v>
      </c>
      <c r="BG130" s="203">
        <f>IF(O130="zákl. přenesená",K130,0)</f>
        <v>0</v>
      </c>
      <c r="BH130" s="203">
        <f>IF(O130="sníž. přenesená",K130,0)</f>
        <v>0</v>
      </c>
      <c r="BI130" s="203">
        <f>IF(O130="nulová",K130,0)</f>
        <v>0</v>
      </c>
      <c r="BJ130" s="18" t="s">
        <v>83</v>
      </c>
      <c r="BK130" s="203">
        <f>ROUND(P130*H130,2)</f>
        <v>0</v>
      </c>
      <c r="BL130" s="18" t="s">
        <v>157</v>
      </c>
      <c r="BM130" s="202" t="s">
        <v>1136</v>
      </c>
    </row>
    <row r="131" spans="1:47" s="2" customFormat="1" ht="19.5">
      <c r="A131" s="35"/>
      <c r="B131" s="36"/>
      <c r="C131" s="37"/>
      <c r="D131" s="204" t="s">
        <v>159</v>
      </c>
      <c r="E131" s="37"/>
      <c r="F131" s="205" t="s">
        <v>1135</v>
      </c>
      <c r="G131" s="37"/>
      <c r="H131" s="37"/>
      <c r="I131" s="206"/>
      <c r="J131" s="206"/>
      <c r="K131" s="37"/>
      <c r="L131" s="37"/>
      <c r="M131" s="40"/>
      <c r="N131" s="207"/>
      <c r="O131" s="208"/>
      <c r="P131" s="72"/>
      <c r="Q131" s="72"/>
      <c r="R131" s="72"/>
      <c r="S131" s="72"/>
      <c r="T131" s="72"/>
      <c r="U131" s="72"/>
      <c r="V131" s="72"/>
      <c r="W131" s="72"/>
      <c r="X131" s="73"/>
      <c r="Y131" s="35"/>
      <c r="Z131" s="35"/>
      <c r="AA131" s="35"/>
      <c r="AB131" s="35"/>
      <c r="AC131" s="35"/>
      <c r="AD131" s="35"/>
      <c r="AE131" s="35"/>
      <c r="AT131" s="18" t="s">
        <v>159</v>
      </c>
      <c r="AU131" s="18" t="s">
        <v>85</v>
      </c>
    </row>
    <row r="132" spans="1:65" s="2" customFormat="1" ht="24.2" customHeight="1">
      <c r="A132" s="35"/>
      <c r="B132" s="36"/>
      <c r="C132" s="241" t="s">
        <v>150</v>
      </c>
      <c r="D132" s="241" t="s">
        <v>491</v>
      </c>
      <c r="E132" s="242" t="s">
        <v>1137</v>
      </c>
      <c r="F132" s="243" t="s">
        <v>1138</v>
      </c>
      <c r="G132" s="244" t="s">
        <v>589</v>
      </c>
      <c r="H132" s="245">
        <v>6</v>
      </c>
      <c r="I132" s="246"/>
      <c r="J132" s="247"/>
      <c r="K132" s="248">
        <f>ROUND(P132*H132,2)</f>
        <v>0</v>
      </c>
      <c r="L132" s="243" t="s">
        <v>1</v>
      </c>
      <c r="M132" s="249"/>
      <c r="N132" s="250" t="s">
        <v>1</v>
      </c>
      <c r="O132" s="198" t="s">
        <v>38</v>
      </c>
      <c r="P132" s="199">
        <f>I132+J132</f>
        <v>0</v>
      </c>
      <c r="Q132" s="199">
        <f>ROUND(I132*H132,2)</f>
        <v>0</v>
      </c>
      <c r="R132" s="199">
        <f>ROUND(J132*H132,2)</f>
        <v>0</v>
      </c>
      <c r="S132" s="72"/>
      <c r="T132" s="200">
        <f>S132*H132</f>
        <v>0</v>
      </c>
      <c r="U132" s="200">
        <v>0</v>
      </c>
      <c r="V132" s="200">
        <f>U132*H132</f>
        <v>0</v>
      </c>
      <c r="W132" s="200">
        <v>0</v>
      </c>
      <c r="X132" s="201">
        <f>W132*H132</f>
        <v>0</v>
      </c>
      <c r="Y132" s="35"/>
      <c r="Z132" s="35"/>
      <c r="AA132" s="35"/>
      <c r="AB132" s="35"/>
      <c r="AC132" s="35"/>
      <c r="AD132" s="35"/>
      <c r="AE132" s="35"/>
      <c r="AR132" s="202" t="s">
        <v>249</v>
      </c>
      <c r="AT132" s="202" t="s">
        <v>491</v>
      </c>
      <c r="AU132" s="202" t="s">
        <v>85</v>
      </c>
      <c r="AY132" s="18" t="s">
        <v>149</v>
      </c>
      <c r="BE132" s="203">
        <f>IF(O132="základní",K132,0)</f>
        <v>0</v>
      </c>
      <c r="BF132" s="203">
        <f>IF(O132="snížená",K132,0)</f>
        <v>0</v>
      </c>
      <c r="BG132" s="203">
        <f>IF(O132="zákl. přenesená",K132,0)</f>
        <v>0</v>
      </c>
      <c r="BH132" s="203">
        <f>IF(O132="sníž. přenesená",K132,0)</f>
        <v>0</v>
      </c>
      <c r="BI132" s="203">
        <f>IF(O132="nulová",K132,0)</f>
        <v>0</v>
      </c>
      <c r="BJ132" s="18" t="s">
        <v>83</v>
      </c>
      <c r="BK132" s="203">
        <f>ROUND(P132*H132,2)</f>
        <v>0</v>
      </c>
      <c r="BL132" s="18" t="s">
        <v>157</v>
      </c>
      <c r="BM132" s="202" t="s">
        <v>1139</v>
      </c>
    </row>
    <row r="133" spans="1:47" s="2" customFormat="1" ht="11.25">
      <c r="A133" s="35"/>
      <c r="B133" s="36"/>
      <c r="C133" s="37"/>
      <c r="D133" s="204" t="s">
        <v>159</v>
      </c>
      <c r="E133" s="37"/>
      <c r="F133" s="205" t="s">
        <v>1138</v>
      </c>
      <c r="G133" s="37"/>
      <c r="H133" s="37"/>
      <c r="I133" s="206"/>
      <c r="J133" s="206"/>
      <c r="K133" s="37"/>
      <c r="L133" s="37"/>
      <c r="M133" s="40"/>
      <c r="N133" s="207"/>
      <c r="O133" s="208"/>
      <c r="P133" s="72"/>
      <c r="Q133" s="72"/>
      <c r="R133" s="72"/>
      <c r="S133" s="72"/>
      <c r="T133" s="72"/>
      <c r="U133" s="72"/>
      <c r="V133" s="72"/>
      <c r="W133" s="72"/>
      <c r="X133" s="73"/>
      <c r="Y133" s="35"/>
      <c r="Z133" s="35"/>
      <c r="AA133" s="35"/>
      <c r="AB133" s="35"/>
      <c r="AC133" s="35"/>
      <c r="AD133" s="35"/>
      <c r="AE133" s="35"/>
      <c r="AT133" s="18" t="s">
        <v>159</v>
      </c>
      <c r="AU133" s="18" t="s">
        <v>85</v>
      </c>
    </row>
    <row r="134" spans="1:65" s="2" customFormat="1" ht="44.25" customHeight="1">
      <c r="A134" s="35"/>
      <c r="B134" s="36"/>
      <c r="C134" s="190" t="s">
        <v>157</v>
      </c>
      <c r="D134" s="190" t="s">
        <v>152</v>
      </c>
      <c r="E134" s="191" t="s">
        <v>1140</v>
      </c>
      <c r="F134" s="192" t="s">
        <v>1141</v>
      </c>
      <c r="G134" s="193" t="s">
        <v>177</v>
      </c>
      <c r="H134" s="194">
        <v>70</v>
      </c>
      <c r="I134" s="195"/>
      <c r="J134" s="195"/>
      <c r="K134" s="196">
        <f>ROUND(P134*H134,2)</f>
        <v>0</v>
      </c>
      <c r="L134" s="192" t="s">
        <v>156</v>
      </c>
      <c r="M134" s="40"/>
      <c r="N134" s="197" t="s">
        <v>1</v>
      </c>
      <c r="O134" s="198" t="s">
        <v>38</v>
      </c>
      <c r="P134" s="199">
        <f>I134+J134</f>
        <v>0</v>
      </c>
      <c r="Q134" s="199">
        <f>ROUND(I134*H134,2)</f>
        <v>0</v>
      </c>
      <c r="R134" s="199">
        <f>ROUND(J134*H134,2)</f>
        <v>0</v>
      </c>
      <c r="S134" s="72"/>
      <c r="T134" s="200">
        <f>S134*H134</f>
        <v>0</v>
      </c>
      <c r="U134" s="200">
        <v>0</v>
      </c>
      <c r="V134" s="200">
        <f>U134*H134</f>
        <v>0</v>
      </c>
      <c r="W134" s="200">
        <v>0</v>
      </c>
      <c r="X134" s="201">
        <f>W134*H134</f>
        <v>0</v>
      </c>
      <c r="Y134" s="35"/>
      <c r="Z134" s="35"/>
      <c r="AA134" s="35"/>
      <c r="AB134" s="35"/>
      <c r="AC134" s="35"/>
      <c r="AD134" s="35"/>
      <c r="AE134" s="35"/>
      <c r="AR134" s="202" t="s">
        <v>157</v>
      </c>
      <c r="AT134" s="202" t="s">
        <v>152</v>
      </c>
      <c r="AU134" s="202" t="s">
        <v>85</v>
      </c>
      <c r="AY134" s="18" t="s">
        <v>149</v>
      </c>
      <c r="BE134" s="203">
        <f>IF(O134="základní",K134,0)</f>
        <v>0</v>
      </c>
      <c r="BF134" s="203">
        <f>IF(O134="snížená",K134,0)</f>
        <v>0</v>
      </c>
      <c r="BG134" s="203">
        <f>IF(O134="zákl. přenesená",K134,0)</f>
        <v>0</v>
      </c>
      <c r="BH134" s="203">
        <f>IF(O134="sníž. přenesená",K134,0)</f>
        <v>0</v>
      </c>
      <c r="BI134" s="203">
        <f>IF(O134="nulová",K134,0)</f>
        <v>0</v>
      </c>
      <c r="BJ134" s="18" t="s">
        <v>83</v>
      </c>
      <c r="BK134" s="203">
        <f>ROUND(P134*H134,2)</f>
        <v>0</v>
      </c>
      <c r="BL134" s="18" t="s">
        <v>157</v>
      </c>
      <c r="BM134" s="202" t="s">
        <v>1142</v>
      </c>
    </row>
    <row r="135" spans="1:47" s="2" customFormat="1" ht="29.25">
      <c r="A135" s="35"/>
      <c r="B135" s="36"/>
      <c r="C135" s="37"/>
      <c r="D135" s="204" t="s">
        <v>159</v>
      </c>
      <c r="E135" s="37"/>
      <c r="F135" s="205" t="s">
        <v>1141</v>
      </c>
      <c r="G135" s="37"/>
      <c r="H135" s="37"/>
      <c r="I135" s="206"/>
      <c r="J135" s="206"/>
      <c r="K135" s="37"/>
      <c r="L135" s="37"/>
      <c r="M135" s="40"/>
      <c r="N135" s="207"/>
      <c r="O135" s="208"/>
      <c r="P135" s="72"/>
      <c r="Q135" s="72"/>
      <c r="R135" s="72"/>
      <c r="S135" s="72"/>
      <c r="T135" s="72"/>
      <c r="U135" s="72"/>
      <c r="V135" s="72"/>
      <c r="W135" s="72"/>
      <c r="X135" s="73"/>
      <c r="Y135" s="35"/>
      <c r="Z135" s="35"/>
      <c r="AA135" s="35"/>
      <c r="AB135" s="35"/>
      <c r="AC135" s="35"/>
      <c r="AD135" s="35"/>
      <c r="AE135" s="35"/>
      <c r="AT135" s="18" t="s">
        <v>159</v>
      </c>
      <c r="AU135" s="18" t="s">
        <v>85</v>
      </c>
    </row>
    <row r="136" spans="1:65" s="2" customFormat="1" ht="33" customHeight="1">
      <c r="A136" s="35"/>
      <c r="B136" s="36"/>
      <c r="C136" s="190" t="s">
        <v>188</v>
      </c>
      <c r="D136" s="190" t="s">
        <v>152</v>
      </c>
      <c r="E136" s="191" t="s">
        <v>1143</v>
      </c>
      <c r="F136" s="192" t="s">
        <v>1144</v>
      </c>
      <c r="G136" s="193" t="s">
        <v>177</v>
      </c>
      <c r="H136" s="194">
        <v>70</v>
      </c>
      <c r="I136" s="195"/>
      <c r="J136" s="195"/>
      <c r="K136" s="196">
        <f>ROUND(P136*H136,2)</f>
        <v>0</v>
      </c>
      <c r="L136" s="192" t="s">
        <v>156</v>
      </c>
      <c r="M136" s="40"/>
      <c r="N136" s="197" t="s">
        <v>1</v>
      </c>
      <c r="O136" s="198" t="s">
        <v>38</v>
      </c>
      <c r="P136" s="199">
        <f>I136+J136</f>
        <v>0</v>
      </c>
      <c r="Q136" s="199">
        <f>ROUND(I136*H136,2)</f>
        <v>0</v>
      </c>
      <c r="R136" s="199">
        <f>ROUND(J136*H136,2)</f>
        <v>0</v>
      </c>
      <c r="S136" s="72"/>
      <c r="T136" s="200">
        <f>S136*H136</f>
        <v>0</v>
      </c>
      <c r="U136" s="200">
        <v>0</v>
      </c>
      <c r="V136" s="200">
        <f>U136*H136</f>
        <v>0</v>
      </c>
      <c r="W136" s="200">
        <v>0</v>
      </c>
      <c r="X136" s="201">
        <f>W136*H136</f>
        <v>0</v>
      </c>
      <c r="Y136" s="35"/>
      <c r="Z136" s="35"/>
      <c r="AA136" s="35"/>
      <c r="AB136" s="35"/>
      <c r="AC136" s="35"/>
      <c r="AD136" s="35"/>
      <c r="AE136" s="35"/>
      <c r="AR136" s="202" t="s">
        <v>157</v>
      </c>
      <c r="AT136" s="202" t="s">
        <v>152</v>
      </c>
      <c r="AU136" s="202" t="s">
        <v>85</v>
      </c>
      <c r="AY136" s="18" t="s">
        <v>149</v>
      </c>
      <c r="BE136" s="203">
        <f>IF(O136="základní",K136,0)</f>
        <v>0</v>
      </c>
      <c r="BF136" s="203">
        <f>IF(O136="snížená",K136,0)</f>
        <v>0</v>
      </c>
      <c r="BG136" s="203">
        <f>IF(O136="zákl. přenesená",K136,0)</f>
        <v>0</v>
      </c>
      <c r="BH136" s="203">
        <f>IF(O136="sníž. přenesená",K136,0)</f>
        <v>0</v>
      </c>
      <c r="BI136" s="203">
        <f>IF(O136="nulová",K136,0)</f>
        <v>0</v>
      </c>
      <c r="BJ136" s="18" t="s">
        <v>83</v>
      </c>
      <c r="BK136" s="203">
        <f>ROUND(P136*H136,2)</f>
        <v>0</v>
      </c>
      <c r="BL136" s="18" t="s">
        <v>157</v>
      </c>
      <c r="BM136" s="202" t="s">
        <v>1145</v>
      </c>
    </row>
    <row r="137" spans="1:47" s="2" customFormat="1" ht="19.5">
      <c r="A137" s="35"/>
      <c r="B137" s="36"/>
      <c r="C137" s="37"/>
      <c r="D137" s="204" t="s">
        <v>159</v>
      </c>
      <c r="E137" s="37"/>
      <c r="F137" s="205" t="s">
        <v>1144</v>
      </c>
      <c r="G137" s="37"/>
      <c r="H137" s="37"/>
      <c r="I137" s="206"/>
      <c r="J137" s="206"/>
      <c r="K137" s="37"/>
      <c r="L137" s="37"/>
      <c r="M137" s="40"/>
      <c r="N137" s="207"/>
      <c r="O137" s="208"/>
      <c r="P137" s="72"/>
      <c r="Q137" s="72"/>
      <c r="R137" s="72"/>
      <c r="S137" s="72"/>
      <c r="T137" s="72"/>
      <c r="U137" s="72"/>
      <c r="V137" s="72"/>
      <c r="W137" s="72"/>
      <c r="X137" s="73"/>
      <c r="Y137" s="35"/>
      <c r="Z137" s="35"/>
      <c r="AA137" s="35"/>
      <c r="AB137" s="35"/>
      <c r="AC137" s="35"/>
      <c r="AD137" s="35"/>
      <c r="AE137" s="35"/>
      <c r="AT137" s="18" t="s">
        <v>159</v>
      </c>
      <c r="AU137" s="18" t="s">
        <v>85</v>
      </c>
    </row>
    <row r="138" spans="1:65" s="2" customFormat="1" ht="16.5" customHeight="1">
      <c r="A138" s="35"/>
      <c r="B138" s="36"/>
      <c r="C138" s="241" t="s">
        <v>183</v>
      </c>
      <c r="D138" s="241" t="s">
        <v>491</v>
      </c>
      <c r="E138" s="242" t="s">
        <v>1146</v>
      </c>
      <c r="F138" s="243" t="s">
        <v>1147</v>
      </c>
      <c r="G138" s="244" t="s">
        <v>589</v>
      </c>
      <c r="H138" s="245">
        <v>53</v>
      </c>
      <c r="I138" s="246"/>
      <c r="J138" s="247"/>
      <c r="K138" s="248">
        <f>ROUND(P138*H138,2)</f>
        <v>0</v>
      </c>
      <c r="L138" s="243" t="s">
        <v>1</v>
      </c>
      <c r="M138" s="249"/>
      <c r="N138" s="250" t="s">
        <v>1</v>
      </c>
      <c r="O138" s="198" t="s">
        <v>38</v>
      </c>
      <c r="P138" s="199">
        <f>I138+J138</f>
        <v>0</v>
      </c>
      <c r="Q138" s="199">
        <f>ROUND(I138*H138,2)</f>
        <v>0</v>
      </c>
      <c r="R138" s="199">
        <f>ROUND(J138*H138,2)</f>
        <v>0</v>
      </c>
      <c r="S138" s="72"/>
      <c r="T138" s="200">
        <f>S138*H138</f>
        <v>0</v>
      </c>
      <c r="U138" s="200">
        <v>0</v>
      </c>
      <c r="V138" s="200">
        <f>U138*H138</f>
        <v>0</v>
      </c>
      <c r="W138" s="200">
        <v>0</v>
      </c>
      <c r="X138" s="201">
        <f>W138*H138</f>
        <v>0</v>
      </c>
      <c r="Y138" s="35"/>
      <c r="Z138" s="35"/>
      <c r="AA138" s="35"/>
      <c r="AB138" s="35"/>
      <c r="AC138" s="35"/>
      <c r="AD138" s="35"/>
      <c r="AE138" s="35"/>
      <c r="AR138" s="202" t="s">
        <v>249</v>
      </c>
      <c r="AT138" s="202" t="s">
        <v>491</v>
      </c>
      <c r="AU138" s="202" t="s">
        <v>85</v>
      </c>
      <c r="AY138" s="18" t="s">
        <v>149</v>
      </c>
      <c r="BE138" s="203">
        <f>IF(O138="základní",K138,0)</f>
        <v>0</v>
      </c>
      <c r="BF138" s="203">
        <f>IF(O138="snížená",K138,0)</f>
        <v>0</v>
      </c>
      <c r="BG138" s="203">
        <f>IF(O138="zákl. přenesená",K138,0)</f>
        <v>0</v>
      </c>
      <c r="BH138" s="203">
        <f>IF(O138="sníž. přenesená",K138,0)</f>
        <v>0</v>
      </c>
      <c r="BI138" s="203">
        <f>IF(O138="nulová",K138,0)</f>
        <v>0</v>
      </c>
      <c r="BJ138" s="18" t="s">
        <v>83</v>
      </c>
      <c r="BK138" s="203">
        <f>ROUND(P138*H138,2)</f>
        <v>0</v>
      </c>
      <c r="BL138" s="18" t="s">
        <v>157</v>
      </c>
      <c r="BM138" s="202" t="s">
        <v>1148</v>
      </c>
    </row>
    <row r="139" spans="1:47" s="2" customFormat="1" ht="11.25">
      <c r="A139" s="35"/>
      <c r="B139" s="36"/>
      <c r="C139" s="37"/>
      <c r="D139" s="204" t="s">
        <v>159</v>
      </c>
      <c r="E139" s="37"/>
      <c r="F139" s="205" t="s">
        <v>1147</v>
      </c>
      <c r="G139" s="37"/>
      <c r="H139" s="37"/>
      <c r="I139" s="206"/>
      <c r="J139" s="206"/>
      <c r="K139" s="37"/>
      <c r="L139" s="37"/>
      <c r="M139" s="40"/>
      <c r="N139" s="207"/>
      <c r="O139" s="208"/>
      <c r="P139" s="72"/>
      <c r="Q139" s="72"/>
      <c r="R139" s="72"/>
      <c r="S139" s="72"/>
      <c r="T139" s="72"/>
      <c r="U139" s="72"/>
      <c r="V139" s="72"/>
      <c r="W139" s="72"/>
      <c r="X139" s="73"/>
      <c r="Y139" s="35"/>
      <c r="Z139" s="35"/>
      <c r="AA139" s="35"/>
      <c r="AB139" s="35"/>
      <c r="AC139" s="35"/>
      <c r="AD139" s="35"/>
      <c r="AE139" s="35"/>
      <c r="AT139" s="18" t="s">
        <v>159</v>
      </c>
      <c r="AU139" s="18" t="s">
        <v>85</v>
      </c>
    </row>
    <row r="140" spans="1:65" s="2" customFormat="1" ht="16.5" customHeight="1">
      <c r="A140" s="35"/>
      <c r="B140" s="36"/>
      <c r="C140" s="241" t="s">
        <v>236</v>
      </c>
      <c r="D140" s="241" t="s">
        <v>491</v>
      </c>
      <c r="E140" s="242" t="s">
        <v>1149</v>
      </c>
      <c r="F140" s="243" t="s">
        <v>1150</v>
      </c>
      <c r="G140" s="244" t="s">
        <v>589</v>
      </c>
      <c r="H140" s="245">
        <v>53</v>
      </c>
      <c r="I140" s="246"/>
      <c r="J140" s="247"/>
      <c r="K140" s="248">
        <f>ROUND(P140*H140,2)</f>
        <v>0</v>
      </c>
      <c r="L140" s="243" t="s">
        <v>1</v>
      </c>
      <c r="M140" s="249"/>
      <c r="N140" s="250" t="s">
        <v>1</v>
      </c>
      <c r="O140" s="198" t="s">
        <v>38</v>
      </c>
      <c r="P140" s="199">
        <f>I140+J140</f>
        <v>0</v>
      </c>
      <c r="Q140" s="199">
        <f>ROUND(I140*H140,2)</f>
        <v>0</v>
      </c>
      <c r="R140" s="199">
        <f>ROUND(J140*H140,2)</f>
        <v>0</v>
      </c>
      <c r="S140" s="72"/>
      <c r="T140" s="200">
        <f>S140*H140</f>
        <v>0</v>
      </c>
      <c r="U140" s="200">
        <v>0</v>
      </c>
      <c r="V140" s="200">
        <f>U140*H140</f>
        <v>0</v>
      </c>
      <c r="W140" s="200">
        <v>0</v>
      </c>
      <c r="X140" s="201">
        <f>W140*H140</f>
        <v>0</v>
      </c>
      <c r="Y140" s="35"/>
      <c r="Z140" s="35"/>
      <c r="AA140" s="35"/>
      <c r="AB140" s="35"/>
      <c r="AC140" s="35"/>
      <c r="AD140" s="35"/>
      <c r="AE140" s="35"/>
      <c r="AR140" s="202" t="s">
        <v>249</v>
      </c>
      <c r="AT140" s="202" t="s">
        <v>491</v>
      </c>
      <c r="AU140" s="202" t="s">
        <v>85</v>
      </c>
      <c r="AY140" s="18" t="s">
        <v>149</v>
      </c>
      <c r="BE140" s="203">
        <f>IF(O140="základní",K140,0)</f>
        <v>0</v>
      </c>
      <c r="BF140" s="203">
        <f>IF(O140="snížená",K140,0)</f>
        <v>0</v>
      </c>
      <c r="BG140" s="203">
        <f>IF(O140="zákl. přenesená",K140,0)</f>
        <v>0</v>
      </c>
      <c r="BH140" s="203">
        <f>IF(O140="sníž. přenesená",K140,0)</f>
        <v>0</v>
      </c>
      <c r="BI140" s="203">
        <f>IF(O140="nulová",K140,0)</f>
        <v>0</v>
      </c>
      <c r="BJ140" s="18" t="s">
        <v>83</v>
      </c>
      <c r="BK140" s="203">
        <f>ROUND(P140*H140,2)</f>
        <v>0</v>
      </c>
      <c r="BL140" s="18" t="s">
        <v>157</v>
      </c>
      <c r="BM140" s="202" t="s">
        <v>1151</v>
      </c>
    </row>
    <row r="141" spans="1:47" s="2" customFormat="1" ht="11.25">
      <c r="A141" s="35"/>
      <c r="B141" s="36"/>
      <c r="C141" s="37"/>
      <c r="D141" s="204" t="s">
        <v>159</v>
      </c>
      <c r="E141" s="37"/>
      <c r="F141" s="205" t="s">
        <v>1150</v>
      </c>
      <c r="G141" s="37"/>
      <c r="H141" s="37"/>
      <c r="I141" s="206"/>
      <c r="J141" s="206"/>
      <c r="K141" s="37"/>
      <c r="L141" s="37"/>
      <c r="M141" s="40"/>
      <c r="N141" s="207"/>
      <c r="O141" s="208"/>
      <c r="P141" s="72"/>
      <c r="Q141" s="72"/>
      <c r="R141" s="72"/>
      <c r="S141" s="72"/>
      <c r="T141" s="72"/>
      <c r="U141" s="72"/>
      <c r="V141" s="72"/>
      <c r="W141" s="72"/>
      <c r="X141" s="73"/>
      <c r="Y141" s="35"/>
      <c r="Z141" s="35"/>
      <c r="AA141" s="35"/>
      <c r="AB141" s="35"/>
      <c r="AC141" s="35"/>
      <c r="AD141" s="35"/>
      <c r="AE141" s="35"/>
      <c r="AT141" s="18" t="s">
        <v>159</v>
      </c>
      <c r="AU141" s="18" t="s">
        <v>85</v>
      </c>
    </row>
    <row r="142" spans="1:65" s="2" customFormat="1" ht="24.2" customHeight="1">
      <c r="A142" s="35"/>
      <c r="B142" s="36"/>
      <c r="C142" s="190" t="s">
        <v>249</v>
      </c>
      <c r="D142" s="190" t="s">
        <v>152</v>
      </c>
      <c r="E142" s="191" t="s">
        <v>1152</v>
      </c>
      <c r="F142" s="192" t="s">
        <v>1153</v>
      </c>
      <c r="G142" s="193" t="s">
        <v>521</v>
      </c>
      <c r="H142" s="194">
        <v>1</v>
      </c>
      <c r="I142" s="195"/>
      <c r="J142" s="195"/>
      <c r="K142" s="196">
        <f>ROUND(P142*H142,2)</f>
        <v>0</v>
      </c>
      <c r="L142" s="192" t="s">
        <v>156</v>
      </c>
      <c r="M142" s="40"/>
      <c r="N142" s="197" t="s">
        <v>1</v>
      </c>
      <c r="O142" s="198" t="s">
        <v>38</v>
      </c>
      <c r="P142" s="199">
        <f>I142+J142</f>
        <v>0</v>
      </c>
      <c r="Q142" s="199">
        <f>ROUND(I142*H142,2)</f>
        <v>0</v>
      </c>
      <c r="R142" s="199">
        <f>ROUND(J142*H142,2)</f>
        <v>0</v>
      </c>
      <c r="S142" s="72"/>
      <c r="T142" s="200">
        <f>S142*H142</f>
        <v>0</v>
      </c>
      <c r="U142" s="200">
        <v>0</v>
      </c>
      <c r="V142" s="200">
        <f>U142*H142</f>
        <v>0</v>
      </c>
      <c r="W142" s="200">
        <v>0</v>
      </c>
      <c r="X142" s="201">
        <f>W142*H142</f>
        <v>0</v>
      </c>
      <c r="Y142" s="35"/>
      <c r="Z142" s="35"/>
      <c r="AA142" s="35"/>
      <c r="AB142" s="35"/>
      <c r="AC142" s="35"/>
      <c r="AD142" s="35"/>
      <c r="AE142" s="35"/>
      <c r="AR142" s="202" t="s">
        <v>157</v>
      </c>
      <c r="AT142" s="202" t="s">
        <v>152</v>
      </c>
      <c r="AU142" s="202" t="s">
        <v>85</v>
      </c>
      <c r="AY142" s="18" t="s">
        <v>149</v>
      </c>
      <c r="BE142" s="203">
        <f>IF(O142="základní",K142,0)</f>
        <v>0</v>
      </c>
      <c r="BF142" s="203">
        <f>IF(O142="snížená",K142,0)</f>
        <v>0</v>
      </c>
      <c r="BG142" s="203">
        <f>IF(O142="zákl. přenesená",K142,0)</f>
        <v>0</v>
      </c>
      <c r="BH142" s="203">
        <f>IF(O142="sníž. přenesená",K142,0)</f>
        <v>0</v>
      </c>
      <c r="BI142" s="203">
        <f>IF(O142="nulová",K142,0)</f>
        <v>0</v>
      </c>
      <c r="BJ142" s="18" t="s">
        <v>83</v>
      </c>
      <c r="BK142" s="203">
        <f>ROUND(P142*H142,2)</f>
        <v>0</v>
      </c>
      <c r="BL142" s="18" t="s">
        <v>157</v>
      </c>
      <c r="BM142" s="202" t="s">
        <v>1154</v>
      </c>
    </row>
    <row r="143" spans="1:47" s="2" customFormat="1" ht="19.5">
      <c r="A143" s="35"/>
      <c r="B143" s="36"/>
      <c r="C143" s="37"/>
      <c r="D143" s="204" t="s">
        <v>159</v>
      </c>
      <c r="E143" s="37"/>
      <c r="F143" s="205" t="s">
        <v>1153</v>
      </c>
      <c r="G143" s="37"/>
      <c r="H143" s="37"/>
      <c r="I143" s="206"/>
      <c r="J143" s="206"/>
      <c r="K143" s="37"/>
      <c r="L143" s="37"/>
      <c r="M143" s="40"/>
      <c r="N143" s="207"/>
      <c r="O143" s="208"/>
      <c r="P143" s="72"/>
      <c r="Q143" s="72"/>
      <c r="R143" s="72"/>
      <c r="S143" s="72"/>
      <c r="T143" s="72"/>
      <c r="U143" s="72"/>
      <c r="V143" s="72"/>
      <c r="W143" s="72"/>
      <c r="X143" s="73"/>
      <c r="Y143" s="35"/>
      <c r="Z143" s="35"/>
      <c r="AA143" s="35"/>
      <c r="AB143" s="35"/>
      <c r="AC143" s="35"/>
      <c r="AD143" s="35"/>
      <c r="AE143" s="35"/>
      <c r="AT143" s="18" t="s">
        <v>159</v>
      </c>
      <c r="AU143" s="18" t="s">
        <v>85</v>
      </c>
    </row>
    <row r="144" spans="2:63" s="12" customFormat="1" ht="22.9" customHeight="1">
      <c r="B144" s="173"/>
      <c r="C144" s="174"/>
      <c r="D144" s="175" t="s">
        <v>74</v>
      </c>
      <c r="E144" s="188" t="s">
        <v>1155</v>
      </c>
      <c r="F144" s="188" t="s">
        <v>1156</v>
      </c>
      <c r="G144" s="174"/>
      <c r="H144" s="174"/>
      <c r="I144" s="177"/>
      <c r="J144" s="177"/>
      <c r="K144" s="189">
        <f>BK144</f>
        <v>0</v>
      </c>
      <c r="L144" s="174"/>
      <c r="M144" s="179"/>
      <c r="N144" s="180"/>
      <c r="O144" s="181"/>
      <c r="P144" s="181"/>
      <c r="Q144" s="182">
        <f>SUM(Q145:Q150)</f>
        <v>0</v>
      </c>
      <c r="R144" s="182">
        <f>SUM(R145:R150)</f>
        <v>0</v>
      </c>
      <c r="S144" s="181"/>
      <c r="T144" s="183">
        <f>SUM(T145:T150)</f>
        <v>0</v>
      </c>
      <c r="U144" s="181"/>
      <c r="V144" s="183">
        <f>SUM(V145:V150)</f>
        <v>0</v>
      </c>
      <c r="W144" s="181"/>
      <c r="X144" s="184">
        <f>SUM(X145:X150)</f>
        <v>0</v>
      </c>
      <c r="AR144" s="185" t="s">
        <v>83</v>
      </c>
      <c r="AT144" s="186" t="s">
        <v>74</v>
      </c>
      <c r="AU144" s="186" t="s">
        <v>83</v>
      </c>
      <c r="AY144" s="185" t="s">
        <v>149</v>
      </c>
      <c r="BK144" s="187">
        <f>SUM(BK145:BK150)</f>
        <v>0</v>
      </c>
    </row>
    <row r="145" spans="1:65" s="2" customFormat="1" ht="37.9" customHeight="1">
      <c r="A145" s="35"/>
      <c r="B145" s="36"/>
      <c r="C145" s="190" t="s">
        <v>179</v>
      </c>
      <c r="D145" s="190" t="s">
        <v>152</v>
      </c>
      <c r="E145" s="191" t="s">
        <v>1157</v>
      </c>
      <c r="F145" s="192" t="s">
        <v>1158</v>
      </c>
      <c r="G145" s="193" t="s">
        <v>177</v>
      </c>
      <c r="H145" s="194">
        <v>38</v>
      </c>
      <c r="I145" s="195"/>
      <c r="J145" s="195"/>
      <c r="K145" s="196">
        <f>ROUND(P145*H145,2)</f>
        <v>0</v>
      </c>
      <c r="L145" s="192" t="s">
        <v>156</v>
      </c>
      <c r="M145" s="40"/>
      <c r="N145" s="197" t="s">
        <v>1</v>
      </c>
      <c r="O145" s="198" t="s">
        <v>38</v>
      </c>
      <c r="P145" s="199">
        <f>I145+J145</f>
        <v>0</v>
      </c>
      <c r="Q145" s="199">
        <f>ROUND(I145*H145,2)</f>
        <v>0</v>
      </c>
      <c r="R145" s="199">
        <f>ROUND(J145*H145,2)</f>
        <v>0</v>
      </c>
      <c r="S145" s="72"/>
      <c r="T145" s="200">
        <f>S145*H145</f>
        <v>0</v>
      </c>
      <c r="U145" s="200">
        <v>0</v>
      </c>
      <c r="V145" s="200">
        <f>U145*H145</f>
        <v>0</v>
      </c>
      <c r="W145" s="200">
        <v>0</v>
      </c>
      <c r="X145" s="201">
        <f>W145*H145</f>
        <v>0</v>
      </c>
      <c r="Y145" s="35"/>
      <c r="Z145" s="35"/>
      <c r="AA145" s="35"/>
      <c r="AB145" s="35"/>
      <c r="AC145" s="35"/>
      <c r="AD145" s="35"/>
      <c r="AE145" s="35"/>
      <c r="AR145" s="202" t="s">
        <v>157</v>
      </c>
      <c r="AT145" s="202" t="s">
        <v>152</v>
      </c>
      <c r="AU145" s="202" t="s">
        <v>85</v>
      </c>
      <c r="AY145" s="18" t="s">
        <v>149</v>
      </c>
      <c r="BE145" s="203">
        <f>IF(O145="základní",K145,0)</f>
        <v>0</v>
      </c>
      <c r="BF145" s="203">
        <f>IF(O145="snížená",K145,0)</f>
        <v>0</v>
      </c>
      <c r="BG145" s="203">
        <f>IF(O145="zákl. přenesená",K145,0)</f>
        <v>0</v>
      </c>
      <c r="BH145" s="203">
        <f>IF(O145="sníž. přenesená",K145,0)</f>
        <v>0</v>
      </c>
      <c r="BI145" s="203">
        <f>IF(O145="nulová",K145,0)</f>
        <v>0</v>
      </c>
      <c r="BJ145" s="18" t="s">
        <v>83</v>
      </c>
      <c r="BK145" s="203">
        <f>ROUND(P145*H145,2)</f>
        <v>0</v>
      </c>
      <c r="BL145" s="18" t="s">
        <v>157</v>
      </c>
      <c r="BM145" s="202" t="s">
        <v>1159</v>
      </c>
    </row>
    <row r="146" spans="1:47" s="2" customFormat="1" ht="19.5">
      <c r="A146" s="35"/>
      <c r="B146" s="36"/>
      <c r="C146" s="37"/>
      <c r="D146" s="204" t="s">
        <v>159</v>
      </c>
      <c r="E146" s="37"/>
      <c r="F146" s="205" t="s">
        <v>1158</v>
      </c>
      <c r="G146" s="37"/>
      <c r="H146" s="37"/>
      <c r="I146" s="206"/>
      <c r="J146" s="206"/>
      <c r="K146" s="37"/>
      <c r="L146" s="37"/>
      <c r="M146" s="40"/>
      <c r="N146" s="207"/>
      <c r="O146" s="208"/>
      <c r="P146" s="72"/>
      <c r="Q146" s="72"/>
      <c r="R146" s="72"/>
      <c r="S146" s="72"/>
      <c r="T146" s="72"/>
      <c r="U146" s="72"/>
      <c r="V146" s="72"/>
      <c r="W146" s="72"/>
      <c r="X146" s="73"/>
      <c r="Y146" s="35"/>
      <c r="Z146" s="35"/>
      <c r="AA146" s="35"/>
      <c r="AB146" s="35"/>
      <c r="AC146" s="35"/>
      <c r="AD146" s="35"/>
      <c r="AE146" s="35"/>
      <c r="AT146" s="18" t="s">
        <v>159</v>
      </c>
      <c r="AU146" s="18" t="s">
        <v>85</v>
      </c>
    </row>
    <row r="147" spans="1:65" s="2" customFormat="1" ht="24.2" customHeight="1">
      <c r="A147" s="35"/>
      <c r="B147" s="36"/>
      <c r="C147" s="241" t="s">
        <v>277</v>
      </c>
      <c r="D147" s="241" t="s">
        <v>491</v>
      </c>
      <c r="E147" s="242" t="s">
        <v>1160</v>
      </c>
      <c r="F147" s="243" t="s">
        <v>1161</v>
      </c>
      <c r="G147" s="244" t="s">
        <v>177</v>
      </c>
      <c r="H147" s="245">
        <v>4</v>
      </c>
      <c r="I147" s="246"/>
      <c r="J147" s="247"/>
      <c r="K147" s="248">
        <f>ROUND(P147*H147,2)</f>
        <v>0</v>
      </c>
      <c r="L147" s="243" t="s">
        <v>560</v>
      </c>
      <c r="M147" s="249"/>
      <c r="N147" s="250" t="s">
        <v>1</v>
      </c>
      <c r="O147" s="198" t="s">
        <v>38</v>
      </c>
      <c r="P147" s="199">
        <f>I147+J147</f>
        <v>0</v>
      </c>
      <c r="Q147" s="199">
        <f>ROUND(I147*H147,2)</f>
        <v>0</v>
      </c>
      <c r="R147" s="199">
        <f>ROUND(J147*H147,2)</f>
        <v>0</v>
      </c>
      <c r="S147" s="72"/>
      <c r="T147" s="200">
        <f>S147*H147</f>
        <v>0</v>
      </c>
      <c r="U147" s="200">
        <v>0</v>
      </c>
      <c r="V147" s="200">
        <f>U147*H147</f>
        <v>0</v>
      </c>
      <c r="W147" s="200">
        <v>0</v>
      </c>
      <c r="X147" s="201">
        <f>W147*H147</f>
        <v>0</v>
      </c>
      <c r="Y147" s="35"/>
      <c r="Z147" s="35"/>
      <c r="AA147" s="35"/>
      <c r="AB147" s="35"/>
      <c r="AC147" s="35"/>
      <c r="AD147" s="35"/>
      <c r="AE147" s="35"/>
      <c r="AR147" s="202" t="s">
        <v>249</v>
      </c>
      <c r="AT147" s="202" t="s">
        <v>491</v>
      </c>
      <c r="AU147" s="202" t="s">
        <v>85</v>
      </c>
      <c r="AY147" s="18" t="s">
        <v>149</v>
      </c>
      <c r="BE147" s="203">
        <f>IF(O147="základní",K147,0)</f>
        <v>0</v>
      </c>
      <c r="BF147" s="203">
        <f>IF(O147="snížená",K147,0)</f>
        <v>0</v>
      </c>
      <c r="BG147" s="203">
        <f>IF(O147="zákl. přenesená",K147,0)</f>
        <v>0</v>
      </c>
      <c r="BH147" s="203">
        <f>IF(O147="sníž. přenesená",K147,0)</f>
        <v>0</v>
      </c>
      <c r="BI147" s="203">
        <f>IF(O147="nulová",K147,0)</f>
        <v>0</v>
      </c>
      <c r="BJ147" s="18" t="s">
        <v>83</v>
      </c>
      <c r="BK147" s="203">
        <f>ROUND(P147*H147,2)</f>
        <v>0</v>
      </c>
      <c r="BL147" s="18" t="s">
        <v>157</v>
      </c>
      <c r="BM147" s="202" t="s">
        <v>1162</v>
      </c>
    </row>
    <row r="148" spans="1:47" s="2" customFormat="1" ht="11.25">
      <c r="A148" s="35"/>
      <c r="B148" s="36"/>
      <c r="C148" s="37"/>
      <c r="D148" s="204" t="s">
        <v>159</v>
      </c>
      <c r="E148" s="37"/>
      <c r="F148" s="205" t="s">
        <v>1161</v>
      </c>
      <c r="G148" s="37"/>
      <c r="H148" s="37"/>
      <c r="I148" s="206"/>
      <c r="J148" s="206"/>
      <c r="K148" s="37"/>
      <c r="L148" s="37"/>
      <c r="M148" s="40"/>
      <c r="N148" s="207"/>
      <c r="O148" s="208"/>
      <c r="P148" s="72"/>
      <c r="Q148" s="72"/>
      <c r="R148" s="72"/>
      <c r="S148" s="72"/>
      <c r="T148" s="72"/>
      <c r="U148" s="72"/>
      <c r="V148" s="72"/>
      <c r="W148" s="72"/>
      <c r="X148" s="73"/>
      <c r="Y148" s="35"/>
      <c r="Z148" s="35"/>
      <c r="AA148" s="35"/>
      <c r="AB148" s="35"/>
      <c r="AC148" s="35"/>
      <c r="AD148" s="35"/>
      <c r="AE148" s="35"/>
      <c r="AT148" s="18" t="s">
        <v>159</v>
      </c>
      <c r="AU148" s="18" t="s">
        <v>85</v>
      </c>
    </row>
    <row r="149" spans="1:65" s="2" customFormat="1" ht="16.5" customHeight="1">
      <c r="A149" s="35"/>
      <c r="B149" s="36"/>
      <c r="C149" s="241" t="s">
        <v>290</v>
      </c>
      <c r="D149" s="241" t="s">
        <v>491</v>
      </c>
      <c r="E149" s="242" t="s">
        <v>1163</v>
      </c>
      <c r="F149" s="243" t="s">
        <v>1164</v>
      </c>
      <c r="G149" s="244" t="s">
        <v>589</v>
      </c>
      <c r="H149" s="245">
        <v>34</v>
      </c>
      <c r="I149" s="246"/>
      <c r="J149" s="247"/>
      <c r="K149" s="248">
        <f>ROUND(P149*H149,2)</f>
        <v>0</v>
      </c>
      <c r="L149" s="243" t="s">
        <v>1</v>
      </c>
      <c r="M149" s="249"/>
      <c r="N149" s="250" t="s">
        <v>1</v>
      </c>
      <c r="O149" s="198" t="s">
        <v>38</v>
      </c>
      <c r="P149" s="199">
        <f>I149+J149</f>
        <v>0</v>
      </c>
      <c r="Q149" s="199">
        <f>ROUND(I149*H149,2)</f>
        <v>0</v>
      </c>
      <c r="R149" s="199">
        <f>ROUND(J149*H149,2)</f>
        <v>0</v>
      </c>
      <c r="S149" s="72"/>
      <c r="T149" s="200">
        <f>S149*H149</f>
        <v>0</v>
      </c>
      <c r="U149" s="200">
        <v>0</v>
      </c>
      <c r="V149" s="200">
        <f>U149*H149</f>
        <v>0</v>
      </c>
      <c r="W149" s="200">
        <v>0</v>
      </c>
      <c r="X149" s="201">
        <f>W149*H149</f>
        <v>0</v>
      </c>
      <c r="Y149" s="35"/>
      <c r="Z149" s="35"/>
      <c r="AA149" s="35"/>
      <c r="AB149" s="35"/>
      <c r="AC149" s="35"/>
      <c r="AD149" s="35"/>
      <c r="AE149" s="35"/>
      <c r="AR149" s="202" t="s">
        <v>249</v>
      </c>
      <c r="AT149" s="202" t="s">
        <v>491</v>
      </c>
      <c r="AU149" s="202" t="s">
        <v>85</v>
      </c>
      <c r="AY149" s="18" t="s">
        <v>149</v>
      </c>
      <c r="BE149" s="203">
        <f>IF(O149="základní",K149,0)</f>
        <v>0</v>
      </c>
      <c r="BF149" s="203">
        <f>IF(O149="snížená",K149,0)</f>
        <v>0</v>
      </c>
      <c r="BG149" s="203">
        <f>IF(O149="zákl. přenesená",K149,0)</f>
        <v>0</v>
      </c>
      <c r="BH149" s="203">
        <f>IF(O149="sníž. přenesená",K149,0)</f>
        <v>0</v>
      </c>
      <c r="BI149" s="203">
        <f>IF(O149="nulová",K149,0)</f>
        <v>0</v>
      </c>
      <c r="BJ149" s="18" t="s">
        <v>83</v>
      </c>
      <c r="BK149" s="203">
        <f>ROUND(P149*H149,2)</f>
        <v>0</v>
      </c>
      <c r="BL149" s="18" t="s">
        <v>157</v>
      </c>
      <c r="BM149" s="202" t="s">
        <v>1165</v>
      </c>
    </row>
    <row r="150" spans="1:47" s="2" customFormat="1" ht="11.25">
      <c r="A150" s="35"/>
      <c r="B150" s="36"/>
      <c r="C150" s="37"/>
      <c r="D150" s="204" t="s">
        <v>159</v>
      </c>
      <c r="E150" s="37"/>
      <c r="F150" s="205" t="s">
        <v>1164</v>
      </c>
      <c r="G150" s="37"/>
      <c r="H150" s="37"/>
      <c r="I150" s="206"/>
      <c r="J150" s="206"/>
      <c r="K150" s="37"/>
      <c r="L150" s="37"/>
      <c r="M150" s="40"/>
      <c r="N150" s="207"/>
      <c r="O150" s="208"/>
      <c r="P150" s="72"/>
      <c r="Q150" s="72"/>
      <c r="R150" s="72"/>
      <c r="S150" s="72"/>
      <c r="T150" s="72"/>
      <c r="U150" s="72"/>
      <c r="V150" s="72"/>
      <c r="W150" s="72"/>
      <c r="X150" s="73"/>
      <c r="Y150" s="35"/>
      <c r="Z150" s="35"/>
      <c r="AA150" s="35"/>
      <c r="AB150" s="35"/>
      <c r="AC150" s="35"/>
      <c r="AD150" s="35"/>
      <c r="AE150" s="35"/>
      <c r="AT150" s="18" t="s">
        <v>159</v>
      </c>
      <c r="AU150" s="18" t="s">
        <v>85</v>
      </c>
    </row>
    <row r="151" spans="2:63" s="12" customFormat="1" ht="22.9" customHeight="1">
      <c r="B151" s="173"/>
      <c r="C151" s="174"/>
      <c r="D151" s="175" t="s">
        <v>74</v>
      </c>
      <c r="E151" s="188" t="s">
        <v>1166</v>
      </c>
      <c r="F151" s="188" t="s">
        <v>1167</v>
      </c>
      <c r="G151" s="174"/>
      <c r="H151" s="174"/>
      <c r="I151" s="177"/>
      <c r="J151" s="177"/>
      <c r="K151" s="189">
        <f>BK151</f>
        <v>0</v>
      </c>
      <c r="L151" s="174"/>
      <c r="M151" s="179"/>
      <c r="N151" s="180"/>
      <c r="O151" s="181"/>
      <c r="P151" s="181"/>
      <c r="Q151" s="182">
        <f>SUM(Q152:Q155)</f>
        <v>0</v>
      </c>
      <c r="R151" s="182">
        <f>SUM(R152:R155)</f>
        <v>0</v>
      </c>
      <c r="S151" s="181"/>
      <c r="T151" s="183">
        <f>SUM(T152:T155)</f>
        <v>0</v>
      </c>
      <c r="U151" s="181"/>
      <c r="V151" s="183">
        <f>SUM(V152:V155)</f>
        <v>0</v>
      </c>
      <c r="W151" s="181"/>
      <c r="X151" s="184">
        <f>SUM(X152:X155)</f>
        <v>0</v>
      </c>
      <c r="AR151" s="185" t="s">
        <v>83</v>
      </c>
      <c r="AT151" s="186" t="s">
        <v>74</v>
      </c>
      <c r="AU151" s="186" t="s">
        <v>83</v>
      </c>
      <c r="AY151" s="185" t="s">
        <v>149</v>
      </c>
      <c r="BK151" s="187">
        <f>SUM(BK152:BK155)</f>
        <v>0</v>
      </c>
    </row>
    <row r="152" spans="1:65" s="2" customFormat="1" ht="37.9" customHeight="1">
      <c r="A152" s="35"/>
      <c r="B152" s="36"/>
      <c r="C152" s="190" t="s">
        <v>297</v>
      </c>
      <c r="D152" s="190" t="s">
        <v>152</v>
      </c>
      <c r="E152" s="191" t="s">
        <v>1168</v>
      </c>
      <c r="F152" s="192" t="s">
        <v>1169</v>
      </c>
      <c r="G152" s="193" t="s">
        <v>177</v>
      </c>
      <c r="H152" s="194">
        <v>11</v>
      </c>
      <c r="I152" s="195"/>
      <c r="J152" s="195"/>
      <c r="K152" s="196">
        <f>ROUND(P152*H152,2)</f>
        <v>0</v>
      </c>
      <c r="L152" s="192" t="s">
        <v>156</v>
      </c>
      <c r="M152" s="40"/>
      <c r="N152" s="197" t="s">
        <v>1</v>
      </c>
      <c r="O152" s="198" t="s">
        <v>38</v>
      </c>
      <c r="P152" s="199">
        <f>I152+J152</f>
        <v>0</v>
      </c>
      <c r="Q152" s="199">
        <f>ROUND(I152*H152,2)</f>
        <v>0</v>
      </c>
      <c r="R152" s="199">
        <f>ROUND(J152*H152,2)</f>
        <v>0</v>
      </c>
      <c r="S152" s="72"/>
      <c r="T152" s="200">
        <f>S152*H152</f>
        <v>0</v>
      </c>
      <c r="U152" s="200">
        <v>0</v>
      </c>
      <c r="V152" s="200">
        <f>U152*H152</f>
        <v>0</v>
      </c>
      <c r="W152" s="200">
        <v>0</v>
      </c>
      <c r="X152" s="201">
        <f>W152*H152</f>
        <v>0</v>
      </c>
      <c r="Y152" s="35"/>
      <c r="Z152" s="35"/>
      <c r="AA152" s="35"/>
      <c r="AB152" s="35"/>
      <c r="AC152" s="35"/>
      <c r="AD152" s="35"/>
      <c r="AE152" s="35"/>
      <c r="AR152" s="202" t="s">
        <v>157</v>
      </c>
      <c r="AT152" s="202" t="s">
        <v>152</v>
      </c>
      <c r="AU152" s="202" t="s">
        <v>85</v>
      </c>
      <c r="AY152" s="18" t="s">
        <v>149</v>
      </c>
      <c r="BE152" s="203">
        <f>IF(O152="základní",K152,0)</f>
        <v>0</v>
      </c>
      <c r="BF152" s="203">
        <f>IF(O152="snížená",K152,0)</f>
        <v>0</v>
      </c>
      <c r="BG152" s="203">
        <f>IF(O152="zákl. přenesená",K152,0)</f>
        <v>0</v>
      </c>
      <c r="BH152" s="203">
        <f>IF(O152="sníž. přenesená",K152,0)</f>
        <v>0</v>
      </c>
      <c r="BI152" s="203">
        <f>IF(O152="nulová",K152,0)</f>
        <v>0</v>
      </c>
      <c r="BJ152" s="18" t="s">
        <v>83</v>
      </c>
      <c r="BK152" s="203">
        <f>ROUND(P152*H152,2)</f>
        <v>0</v>
      </c>
      <c r="BL152" s="18" t="s">
        <v>157</v>
      </c>
      <c r="BM152" s="202" t="s">
        <v>1170</v>
      </c>
    </row>
    <row r="153" spans="1:47" s="2" customFormat="1" ht="29.25">
      <c r="A153" s="35"/>
      <c r="B153" s="36"/>
      <c r="C153" s="37"/>
      <c r="D153" s="204" t="s">
        <v>159</v>
      </c>
      <c r="E153" s="37"/>
      <c r="F153" s="205" t="s">
        <v>1169</v>
      </c>
      <c r="G153" s="37"/>
      <c r="H153" s="37"/>
      <c r="I153" s="206"/>
      <c r="J153" s="206"/>
      <c r="K153" s="37"/>
      <c r="L153" s="37"/>
      <c r="M153" s="40"/>
      <c r="N153" s="207"/>
      <c r="O153" s="208"/>
      <c r="P153" s="72"/>
      <c r="Q153" s="72"/>
      <c r="R153" s="72"/>
      <c r="S153" s="72"/>
      <c r="T153" s="72"/>
      <c r="U153" s="72"/>
      <c r="V153" s="72"/>
      <c r="W153" s="72"/>
      <c r="X153" s="73"/>
      <c r="Y153" s="35"/>
      <c r="Z153" s="35"/>
      <c r="AA153" s="35"/>
      <c r="AB153" s="35"/>
      <c r="AC153" s="35"/>
      <c r="AD153" s="35"/>
      <c r="AE153" s="35"/>
      <c r="AT153" s="18" t="s">
        <v>159</v>
      </c>
      <c r="AU153" s="18" t="s">
        <v>85</v>
      </c>
    </row>
    <row r="154" spans="1:65" s="2" customFormat="1" ht="24.2" customHeight="1">
      <c r="A154" s="35"/>
      <c r="B154" s="36"/>
      <c r="C154" s="241" t="s">
        <v>302</v>
      </c>
      <c r="D154" s="241" t="s">
        <v>491</v>
      </c>
      <c r="E154" s="242" t="s">
        <v>1171</v>
      </c>
      <c r="F154" s="243" t="s">
        <v>1172</v>
      </c>
      <c r="G154" s="244" t="s">
        <v>177</v>
      </c>
      <c r="H154" s="245">
        <v>11</v>
      </c>
      <c r="I154" s="246"/>
      <c r="J154" s="247"/>
      <c r="K154" s="248">
        <f>ROUND(P154*H154,2)</f>
        <v>0</v>
      </c>
      <c r="L154" s="243" t="s">
        <v>1</v>
      </c>
      <c r="M154" s="249"/>
      <c r="N154" s="250" t="s">
        <v>1</v>
      </c>
      <c r="O154" s="198" t="s">
        <v>38</v>
      </c>
      <c r="P154" s="199">
        <f>I154+J154</f>
        <v>0</v>
      </c>
      <c r="Q154" s="199">
        <f>ROUND(I154*H154,2)</f>
        <v>0</v>
      </c>
      <c r="R154" s="199">
        <f>ROUND(J154*H154,2)</f>
        <v>0</v>
      </c>
      <c r="S154" s="72"/>
      <c r="T154" s="200">
        <f>S154*H154</f>
        <v>0</v>
      </c>
      <c r="U154" s="200">
        <v>0</v>
      </c>
      <c r="V154" s="200">
        <f>U154*H154</f>
        <v>0</v>
      </c>
      <c r="W154" s="200">
        <v>0</v>
      </c>
      <c r="X154" s="201">
        <f>W154*H154</f>
        <v>0</v>
      </c>
      <c r="Y154" s="35"/>
      <c r="Z154" s="35"/>
      <c r="AA154" s="35"/>
      <c r="AB154" s="35"/>
      <c r="AC154" s="35"/>
      <c r="AD154" s="35"/>
      <c r="AE154" s="35"/>
      <c r="AR154" s="202" t="s">
        <v>249</v>
      </c>
      <c r="AT154" s="202" t="s">
        <v>491</v>
      </c>
      <c r="AU154" s="202" t="s">
        <v>85</v>
      </c>
      <c r="AY154" s="18" t="s">
        <v>149</v>
      </c>
      <c r="BE154" s="203">
        <f>IF(O154="základní",K154,0)</f>
        <v>0</v>
      </c>
      <c r="BF154" s="203">
        <f>IF(O154="snížená",K154,0)</f>
        <v>0</v>
      </c>
      <c r="BG154" s="203">
        <f>IF(O154="zákl. přenesená",K154,0)</f>
        <v>0</v>
      </c>
      <c r="BH154" s="203">
        <f>IF(O154="sníž. přenesená",K154,0)</f>
        <v>0</v>
      </c>
      <c r="BI154" s="203">
        <f>IF(O154="nulová",K154,0)</f>
        <v>0</v>
      </c>
      <c r="BJ154" s="18" t="s">
        <v>83</v>
      </c>
      <c r="BK154" s="203">
        <f>ROUND(P154*H154,2)</f>
        <v>0</v>
      </c>
      <c r="BL154" s="18" t="s">
        <v>157</v>
      </c>
      <c r="BM154" s="202" t="s">
        <v>1173</v>
      </c>
    </row>
    <row r="155" spans="1:47" s="2" customFormat="1" ht="11.25">
      <c r="A155" s="35"/>
      <c r="B155" s="36"/>
      <c r="C155" s="37"/>
      <c r="D155" s="204" t="s">
        <v>159</v>
      </c>
      <c r="E155" s="37"/>
      <c r="F155" s="205" t="s">
        <v>1172</v>
      </c>
      <c r="G155" s="37"/>
      <c r="H155" s="37"/>
      <c r="I155" s="206"/>
      <c r="J155" s="206"/>
      <c r="K155" s="37"/>
      <c r="L155" s="37"/>
      <c r="M155" s="40"/>
      <c r="N155" s="207"/>
      <c r="O155" s="208"/>
      <c r="P155" s="72"/>
      <c r="Q155" s="72"/>
      <c r="R155" s="72"/>
      <c r="S155" s="72"/>
      <c r="T155" s="72"/>
      <c r="U155" s="72"/>
      <c r="V155" s="72"/>
      <c r="W155" s="72"/>
      <c r="X155" s="73"/>
      <c r="Y155" s="35"/>
      <c r="Z155" s="35"/>
      <c r="AA155" s="35"/>
      <c r="AB155" s="35"/>
      <c r="AC155" s="35"/>
      <c r="AD155" s="35"/>
      <c r="AE155" s="35"/>
      <c r="AT155" s="18" t="s">
        <v>159</v>
      </c>
      <c r="AU155" s="18" t="s">
        <v>85</v>
      </c>
    </row>
    <row r="156" spans="2:63" s="12" customFormat="1" ht="22.9" customHeight="1">
      <c r="B156" s="173"/>
      <c r="C156" s="174"/>
      <c r="D156" s="175" t="s">
        <v>74</v>
      </c>
      <c r="E156" s="188" t="s">
        <v>1174</v>
      </c>
      <c r="F156" s="188" t="s">
        <v>886</v>
      </c>
      <c r="G156" s="174"/>
      <c r="H156" s="174"/>
      <c r="I156" s="177"/>
      <c r="J156" s="177"/>
      <c r="K156" s="189">
        <f>BK156</f>
        <v>0</v>
      </c>
      <c r="L156" s="174"/>
      <c r="M156" s="179"/>
      <c r="N156" s="180"/>
      <c r="O156" s="181"/>
      <c r="P156" s="181"/>
      <c r="Q156" s="182">
        <f>SUM(Q157:Q160)</f>
        <v>0</v>
      </c>
      <c r="R156" s="182">
        <f>SUM(R157:R160)</f>
        <v>0</v>
      </c>
      <c r="S156" s="181"/>
      <c r="T156" s="183">
        <f>SUM(T157:T160)</f>
        <v>0</v>
      </c>
      <c r="U156" s="181"/>
      <c r="V156" s="183">
        <f>SUM(V157:V160)</f>
        <v>0</v>
      </c>
      <c r="W156" s="181"/>
      <c r="X156" s="184">
        <f>SUM(X157:X160)</f>
        <v>0</v>
      </c>
      <c r="AR156" s="185" t="s">
        <v>83</v>
      </c>
      <c r="AT156" s="186" t="s">
        <v>74</v>
      </c>
      <c r="AU156" s="186" t="s">
        <v>83</v>
      </c>
      <c r="AY156" s="185" t="s">
        <v>149</v>
      </c>
      <c r="BK156" s="187">
        <f>SUM(BK157:BK160)</f>
        <v>0</v>
      </c>
    </row>
    <row r="157" spans="1:65" s="2" customFormat="1" ht="16.5" customHeight="1">
      <c r="A157" s="35"/>
      <c r="B157" s="36"/>
      <c r="C157" s="190" t="s">
        <v>310</v>
      </c>
      <c r="D157" s="190" t="s">
        <v>152</v>
      </c>
      <c r="E157" s="191" t="s">
        <v>1175</v>
      </c>
      <c r="F157" s="192" t="s">
        <v>1176</v>
      </c>
      <c r="G157" s="193" t="s">
        <v>589</v>
      </c>
      <c r="H157" s="194">
        <v>3</v>
      </c>
      <c r="I157" s="195"/>
      <c r="J157" s="195"/>
      <c r="K157" s="196">
        <f>ROUND(P157*H157,2)</f>
        <v>0</v>
      </c>
      <c r="L157" s="192" t="s">
        <v>1</v>
      </c>
      <c r="M157" s="40"/>
      <c r="N157" s="197" t="s">
        <v>1</v>
      </c>
      <c r="O157" s="198" t="s">
        <v>38</v>
      </c>
      <c r="P157" s="199">
        <f>I157+J157</f>
        <v>0</v>
      </c>
      <c r="Q157" s="199">
        <f>ROUND(I157*H157,2)</f>
        <v>0</v>
      </c>
      <c r="R157" s="199">
        <f>ROUND(J157*H157,2)</f>
        <v>0</v>
      </c>
      <c r="S157" s="72"/>
      <c r="T157" s="200">
        <f>S157*H157</f>
        <v>0</v>
      </c>
      <c r="U157" s="200">
        <v>0</v>
      </c>
      <c r="V157" s="200">
        <f>U157*H157</f>
        <v>0</v>
      </c>
      <c r="W157" s="200">
        <v>0</v>
      </c>
      <c r="X157" s="201">
        <f>W157*H157</f>
        <v>0</v>
      </c>
      <c r="Y157" s="35"/>
      <c r="Z157" s="35"/>
      <c r="AA157" s="35"/>
      <c r="AB157" s="35"/>
      <c r="AC157" s="35"/>
      <c r="AD157" s="35"/>
      <c r="AE157" s="35"/>
      <c r="AR157" s="202" t="s">
        <v>157</v>
      </c>
      <c r="AT157" s="202" t="s">
        <v>152</v>
      </c>
      <c r="AU157" s="202" t="s">
        <v>85</v>
      </c>
      <c r="AY157" s="18" t="s">
        <v>149</v>
      </c>
      <c r="BE157" s="203">
        <f>IF(O157="základní",K157,0)</f>
        <v>0</v>
      </c>
      <c r="BF157" s="203">
        <f>IF(O157="snížená",K157,0)</f>
        <v>0</v>
      </c>
      <c r="BG157" s="203">
        <f>IF(O157="zákl. přenesená",K157,0)</f>
        <v>0</v>
      </c>
      <c r="BH157" s="203">
        <f>IF(O157="sníž. přenesená",K157,0)</f>
        <v>0</v>
      </c>
      <c r="BI157" s="203">
        <f>IF(O157="nulová",K157,0)</f>
        <v>0</v>
      </c>
      <c r="BJ157" s="18" t="s">
        <v>83</v>
      </c>
      <c r="BK157" s="203">
        <f>ROUND(P157*H157,2)</f>
        <v>0</v>
      </c>
      <c r="BL157" s="18" t="s">
        <v>157</v>
      </c>
      <c r="BM157" s="202" t="s">
        <v>1177</v>
      </c>
    </row>
    <row r="158" spans="1:47" s="2" customFormat="1" ht="11.25">
      <c r="A158" s="35"/>
      <c r="B158" s="36"/>
      <c r="C158" s="37"/>
      <c r="D158" s="204" t="s">
        <v>159</v>
      </c>
      <c r="E158" s="37"/>
      <c r="F158" s="205" t="s">
        <v>1176</v>
      </c>
      <c r="G158" s="37"/>
      <c r="H158" s="37"/>
      <c r="I158" s="206"/>
      <c r="J158" s="206"/>
      <c r="K158" s="37"/>
      <c r="L158" s="37"/>
      <c r="M158" s="40"/>
      <c r="N158" s="207"/>
      <c r="O158" s="208"/>
      <c r="P158" s="72"/>
      <c r="Q158" s="72"/>
      <c r="R158" s="72"/>
      <c r="S158" s="72"/>
      <c r="T158" s="72"/>
      <c r="U158" s="72"/>
      <c r="V158" s="72"/>
      <c r="W158" s="72"/>
      <c r="X158" s="73"/>
      <c r="Y158" s="35"/>
      <c r="Z158" s="35"/>
      <c r="AA158" s="35"/>
      <c r="AB158" s="35"/>
      <c r="AC158" s="35"/>
      <c r="AD158" s="35"/>
      <c r="AE158" s="35"/>
      <c r="AT158" s="18" t="s">
        <v>159</v>
      </c>
      <c r="AU158" s="18" t="s">
        <v>85</v>
      </c>
    </row>
    <row r="159" spans="1:65" s="2" customFormat="1" ht="24.2" customHeight="1">
      <c r="A159" s="35"/>
      <c r="B159" s="36"/>
      <c r="C159" s="241" t="s">
        <v>9</v>
      </c>
      <c r="D159" s="241" t="s">
        <v>491</v>
      </c>
      <c r="E159" s="242" t="s">
        <v>1178</v>
      </c>
      <c r="F159" s="243" t="s">
        <v>1179</v>
      </c>
      <c r="G159" s="244" t="s">
        <v>589</v>
      </c>
      <c r="H159" s="245">
        <v>3</v>
      </c>
      <c r="I159" s="246"/>
      <c r="J159" s="247"/>
      <c r="K159" s="248">
        <f>ROUND(P159*H159,2)</f>
        <v>0</v>
      </c>
      <c r="L159" s="243" t="s">
        <v>1</v>
      </c>
      <c r="M159" s="249"/>
      <c r="N159" s="250" t="s">
        <v>1</v>
      </c>
      <c r="O159" s="198" t="s">
        <v>38</v>
      </c>
      <c r="P159" s="199">
        <f>I159+J159</f>
        <v>0</v>
      </c>
      <c r="Q159" s="199">
        <f>ROUND(I159*H159,2)</f>
        <v>0</v>
      </c>
      <c r="R159" s="199">
        <f>ROUND(J159*H159,2)</f>
        <v>0</v>
      </c>
      <c r="S159" s="72"/>
      <c r="T159" s="200">
        <f>S159*H159</f>
        <v>0</v>
      </c>
      <c r="U159" s="200">
        <v>0</v>
      </c>
      <c r="V159" s="200">
        <f>U159*H159</f>
        <v>0</v>
      </c>
      <c r="W159" s="200">
        <v>0</v>
      </c>
      <c r="X159" s="201">
        <f>W159*H159</f>
        <v>0</v>
      </c>
      <c r="Y159" s="35"/>
      <c r="Z159" s="35"/>
      <c r="AA159" s="35"/>
      <c r="AB159" s="35"/>
      <c r="AC159" s="35"/>
      <c r="AD159" s="35"/>
      <c r="AE159" s="35"/>
      <c r="AR159" s="202" t="s">
        <v>249</v>
      </c>
      <c r="AT159" s="202" t="s">
        <v>491</v>
      </c>
      <c r="AU159" s="202" t="s">
        <v>85</v>
      </c>
      <c r="AY159" s="18" t="s">
        <v>149</v>
      </c>
      <c r="BE159" s="203">
        <f>IF(O159="základní",K159,0)</f>
        <v>0</v>
      </c>
      <c r="BF159" s="203">
        <f>IF(O159="snížená",K159,0)</f>
        <v>0</v>
      </c>
      <c r="BG159" s="203">
        <f>IF(O159="zákl. přenesená",K159,0)</f>
        <v>0</v>
      </c>
      <c r="BH159" s="203">
        <f>IF(O159="sníž. přenesená",K159,0)</f>
        <v>0</v>
      </c>
      <c r="BI159" s="203">
        <f>IF(O159="nulová",K159,0)</f>
        <v>0</v>
      </c>
      <c r="BJ159" s="18" t="s">
        <v>83</v>
      </c>
      <c r="BK159" s="203">
        <f>ROUND(P159*H159,2)</f>
        <v>0</v>
      </c>
      <c r="BL159" s="18" t="s">
        <v>157</v>
      </c>
      <c r="BM159" s="202" t="s">
        <v>1180</v>
      </c>
    </row>
    <row r="160" spans="1:47" s="2" customFormat="1" ht="19.5">
      <c r="A160" s="35"/>
      <c r="B160" s="36"/>
      <c r="C160" s="37"/>
      <c r="D160" s="204" t="s">
        <v>159</v>
      </c>
      <c r="E160" s="37"/>
      <c r="F160" s="205" t="s">
        <v>1179</v>
      </c>
      <c r="G160" s="37"/>
      <c r="H160" s="37"/>
      <c r="I160" s="206"/>
      <c r="J160" s="206"/>
      <c r="K160" s="37"/>
      <c r="L160" s="37"/>
      <c r="M160" s="40"/>
      <c r="N160" s="207"/>
      <c r="O160" s="208"/>
      <c r="P160" s="72"/>
      <c r="Q160" s="72"/>
      <c r="R160" s="72"/>
      <c r="S160" s="72"/>
      <c r="T160" s="72"/>
      <c r="U160" s="72"/>
      <c r="V160" s="72"/>
      <c r="W160" s="72"/>
      <c r="X160" s="73"/>
      <c r="Y160" s="35"/>
      <c r="Z160" s="35"/>
      <c r="AA160" s="35"/>
      <c r="AB160" s="35"/>
      <c r="AC160" s="35"/>
      <c r="AD160" s="35"/>
      <c r="AE160" s="35"/>
      <c r="AT160" s="18" t="s">
        <v>159</v>
      </c>
      <c r="AU160" s="18" t="s">
        <v>85</v>
      </c>
    </row>
    <row r="161" spans="2:63" s="12" customFormat="1" ht="22.9" customHeight="1">
      <c r="B161" s="173"/>
      <c r="C161" s="174"/>
      <c r="D161" s="175" t="s">
        <v>74</v>
      </c>
      <c r="E161" s="188" t="s">
        <v>1181</v>
      </c>
      <c r="F161" s="188" t="s">
        <v>1182</v>
      </c>
      <c r="G161" s="174"/>
      <c r="H161" s="174"/>
      <c r="I161" s="177"/>
      <c r="J161" s="177"/>
      <c r="K161" s="189">
        <f>BK161</f>
        <v>0</v>
      </c>
      <c r="L161" s="174"/>
      <c r="M161" s="179"/>
      <c r="N161" s="180"/>
      <c r="O161" s="181"/>
      <c r="P161" s="181"/>
      <c r="Q161" s="182">
        <f>SUM(Q162:Q175)</f>
        <v>0</v>
      </c>
      <c r="R161" s="182">
        <f>SUM(R162:R175)</f>
        <v>0</v>
      </c>
      <c r="S161" s="181"/>
      <c r="T161" s="183">
        <f>SUM(T162:T175)</f>
        <v>0</v>
      </c>
      <c r="U161" s="181"/>
      <c r="V161" s="183">
        <f>SUM(V162:V175)</f>
        <v>0</v>
      </c>
      <c r="W161" s="181"/>
      <c r="X161" s="184">
        <f>SUM(X162:X175)</f>
        <v>0</v>
      </c>
      <c r="AR161" s="185" t="s">
        <v>83</v>
      </c>
      <c r="AT161" s="186" t="s">
        <v>74</v>
      </c>
      <c r="AU161" s="186" t="s">
        <v>83</v>
      </c>
      <c r="AY161" s="185" t="s">
        <v>149</v>
      </c>
      <c r="BK161" s="187">
        <f>SUM(BK162:BK175)</f>
        <v>0</v>
      </c>
    </row>
    <row r="162" spans="1:65" s="2" customFormat="1" ht="62.65" customHeight="1">
      <c r="A162" s="35"/>
      <c r="B162" s="36"/>
      <c r="C162" s="190" t="s">
        <v>329</v>
      </c>
      <c r="D162" s="190" t="s">
        <v>152</v>
      </c>
      <c r="E162" s="191" t="s">
        <v>1183</v>
      </c>
      <c r="F162" s="192" t="s">
        <v>1184</v>
      </c>
      <c r="G162" s="193" t="s">
        <v>374</v>
      </c>
      <c r="H162" s="194">
        <v>72</v>
      </c>
      <c r="I162" s="195"/>
      <c r="J162" s="195"/>
      <c r="K162" s="196">
        <f>ROUND(P162*H162,2)</f>
        <v>0</v>
      </c>
      <c r="L162" s="192" t="s">
        <v>156</v>
      </c>
      <c r="M162" s="40"/>
      <c r="N162" s="197" t="s">
        <v>1</v>
      </c>
      <c r="O162" s="198" t="s">
        <v>38</v>
      </c>
      <c r="P162" s="199">
        <f>I162+J162</f>
        <v>0</v>
      </c>
      <c r="Q162" s="199">
        <f>ROUND(I162*H162,2)</f>
        <v>0</v>
      </c>
      <c r="R162" s="199">
        <f>ROUND(J162*H162,2)</f>
        <v>0</v>
      </c>
      <c r="S162" s="72"/>
      <c r="T162" s="200">
        <f>S162*H162</f>
        <v>0</v>
      </c>
      <c r="U162" s="200">
        <v>0</v>
      </c>
      <c r="V162" s="200">
        <f>U162*H162</f>
        <v>0</v>
      </c>
      <c r="W162" s="200">
        <v>0</v>
      </c>
      <c r="X162" s="201">
        <f>W162*H162</f>
        <v>0</v>
      </c>
      <c r="Y162" s="35"/>
      <c r="Z162" s="35"/>
      <c r="AA162" s="35"/>
      <c r="AB162" s="35"/>
      <c r="AC162" s="35"/>
      <c r="AD162" s="35"/>
      <c r="AE162" s="35"/>
      <c r="AR162" s="202" t="s">
        <v>157</v>
      </c>
      <c r="AT162" s="202" t="s">
        <v>152</v>
      </c>
      <c r="AU162" s="202" t="s">
        <v>85</v>
      </c>
      <c r="AY162" s="18" t="s">
        <v>149</v>
      </c>
      <c r="BE162" s="203">
        <f>IF(O162="základní",K162,0)</f>
        <v>0</v>
      </c>
      <c r="BF162" s="203">
        <f>IF(O162="snížená",K162,0)</f>
        <v>0</v>
      </c>
      <c r="BG162" s="203">
        <f>IF(O162="zákl. přenesená",K162,0)</f>
        <v>0</v>
      </c>
      <c r="BH162" s="203">
        <f>IF(O162="sníž. přenesená",K162,0)</f>
        <v>0</v>
      </c>
      <c r="BI162" s="203">
        <f>IF(O162="nulová",K162,0)</f>
        <v>0</v>
      </c>
      <c r="BJ162" s="18" t="s">
        <v>83</v>
      </c>
      <c r="BK162" s="203">
        <f>ROUND(P162*H162,2)</f>
        <v>0</v>
      </c>
      <c r="BL162" s="18" t="s">
        <v>157</v>
      </c>
      <c r="BM162" s="202" t="s">
        <v>1185</v>
      </c>
    </row>
    <row r="163" spans="1:47" s="2" customFormat="1" ht="39">
      <c r="A163" s="35"/>
      <c r="B163" s="36"/>
      <c r="C163" s="37"/>
      <c r="D163" s="204" t="s">
        <v>159</v>
      </c>
      <c r="E163" s="37"/>
      <c r="F163" s="205" t="s">
        <v>1184</v>
      </c>
      <c r="G163" s="37"/>
      <c r="H163" s="37"/>
      <c r="I163" s="206"/>
      <c r="J163" s="206"/>
      <c r="K163" s="37"/>
      <c r="L163" s="37"/>
      <c r="M163" s="40"/>
      <c r="N163" s="207"/>
      <c r="O163" s="208"/>
      <c r="P163" s="72"/>
      <c r="Q163" s="72"/>
      <c r="R163" s="72"/>
      <c r="S163" s="72"/>
      <c r="T163" s="72"/>
      <c r="U163" s="72"/>
      <c r="V163" s="72"/>
      <c r="W163" s="72"/>
      <c r="X163" s="73"/>
      <c r="Y163" s="35"/>
      <c r="Z163" s="35"/>
      <c r="AA163" s="35"/>
      <c r="AB163" s="35"/>
      <c r="AC163" s="35"/>
      <c r="AD163" s="35"/>
      <c r="AE163" s="35"/>
      <c r="AT163" s="18" t="s">
        <v>159</v>
      </c>
      <c r="AU163" s="18" t="s">
        <v>85</v>
      </c>
    </row>
    <row r="164" spans="1:65" s="2" customFormat="1" ht="24.2" customHeight="1">
      <c r="A164" s="35"/>
      <c r="B164" s="36"/>
      <c r="C164" s="241" t="s">
        <v>333</v>
      </c>
      <c r="D164" s="241" t="s">
        <v>491</v>
      </c>
      <c r="E164" s="242" t="s">
        <v>1186</v>
      </c>
      <c r="F164" s="243" t="s">
        <v>1187</v>
      </c>
      <c r="G164" s="244" t="s">
        <v>374</v>
      </c>
      <c r="H164" s="245">
        <v>72</v>
      </c>
      <c r="I164" s="246"/>
      <c r="J164" s="247"/>
      <c r="K164" s="248">
        <f>ROUND(P164*H164,2)</f>
        <v>0</v>
      </c>
      <c r="L164" s="243" t="s">
        <v>156</v>
      </c>
      <c r="M164" s="249"/>
      <c r="N164" s="250" t="s">
        <v>1</v>
      </c>
      <c r="O164" s="198" t="s">
        <v>38</v>
      </c>
      <c r="P164" s="199">
        <f>I164+J164</f>
        <v>0</v>
      </c>
      <c r="Q164" s="199">
        <f>ROUND(I164*H164,2)</f>
        <v>0</v>
      </c>
      <c r="R164" s="199">
        <f>ROUND(J164*H164,2)</f>
        <v>0</v>
      </c>
      <c r="S164" s="72"/>
      <c r="T164" s="200">
        <f>S164*H164</f>
        <v>0</v>
      </c>
      <c r="U164" s="200">
        <v>0</v>
      </c>
      <c r="V164" s="200">
        <f>U164*H164</f>
        <v>0</v>
      </c>
      <c r="W164" s="200">
        <v>0</v>
      </c>
      <c r="X164" s="201">
        <f>W164*H164</f>
        <v>0</v>
      </c>
      <c r="Y164" s="35"/>
      <c r="Z164" s="35"/>
      <c r="AA164" s="35"/>
      <c r="AB164" s="35"/>
      <c r="AC164" s="35"/>
      <c r="AD164" s="35"/>
      <c r="AE164" s="35"/>
      <c r="AR164" s="202" t="s">
        <v>249</v>
      </c>
      <c r="AT164" s="202" t="s">
        <v>491</v>
      </c>
      <c r="AU164" s="202" t="s">
        <v>85</v>
      </c>
      <c r="AY164" s="18" t="s">
        <v>149</v>
      </c>
      <c r="BE164" s="203">
        <f>IF(O164="základní",K164,0)</f>
        <v>0</v>
      </c>
      <c r="BF164" s="203">
        <f>IF(O164="snížená",K164,0)</f>
        <v>0</v>
      </c>
      <c r="BG164" s="203">
        <f>IF(O164="zákl. přenesená",K164,0)</f>
        <v>0</v>
      </c>
      <c r="BH164" s="203">
        <f>IF(O164="sníž. přenesená",K164,0)</f>
        <v>0</v>
      </c>
      <c r="BI164" s="203">
        <f>IF(O164="nulová",K164,0)</f>
        <v>0</v>
      </c>
      <c r="BJ164" s="18" t="s">
        <v>83</v>
      </c>
      <c r="BK164" s="203">
        <f>ROUND(P164*H164,2)</f>
        <v>0</v>
      </c>
      <c r="BL164" s="18" t="s">
        <v>157</v>
      </c>
      <c r="BM164" s="202" t="s">
        <v>1188</v>
      </c>
    </row>
    <row r="165" spans="1:47" s="2" customFormat="1" ht="11.25">
      <c r="A165" s="35"/>
      <c r="B165" s="36"/>
      <c r="C165" s="37"/>
      <c r="D165" s="204" t="s">
        <v>159</v>
      </c>
      <c r="E165" s="37"/>
      <c r="F165" s="205" t="s">
        <v>1187</v>
      </c>
      <c r="G165" s="37"/>
      <c r="H165" s="37"/>
      <c r="I165" s="206"/>
      <c r="J165" s="206"/>
      <c r="K165" s="37"/>
      <c r="L165" s="37"/>
      <c r="M165" s="40"/>
      <c r="N165" s="207"/>
      <c r="O165" s="208"/>
      <c r="P165" s="72"/>
      <c r="Q165" s="72"/>
      <c r="R165" s="72"/>
      <c r="S165" s="72"/>
      <c r="T165" s="72"/>
      <c r="U165" s="72"/>
      <c r="V165" s="72"/>
      <c r="W165" s="72"/>
      <c r="X165" s="73"/>
      <c r="Y165" s="35"/>
      <c r="Z165" s="35"/>
      <c r="AA165" s="35"/>
      <c r="AB165" s="35"/>
      <c r="AC165" s="35"/>
      <c r="AD165" s="35"/>
      <c r="AE165" s="35"/>
      <c r="AT165" s="18" t="s">
        <v>159</v>
      </c>
      <c r="AU165" s="18" t="s">
        <v>85</v>
      </c>
    </row>
    <row r="166" spans="1:65" s="2" customFormat="1" ht="37.9" customHeight="1">
      <c r="A166" s="35"/>
      <c r="B166" s="36"/>
      <c r="C166" s="190" t="s">
        <v>338</v>
      </c>
      <c r="D166" s="190" t="s">
        <v>152</v>
      </c>
      <c r="E166" s="191" t="s">
        <v>1189</v>
      </c>
      <c r="F166" s="192" t="s">
        <v>1190</v>
      </c>
      <c r="G166" s="193" t="s">
        <v>374</v>
      </c>
      <c r="H166" s="194">
        <v>530</v>
      </c>
      <c r="I166" s="195"/>
      <c r="J166" s="195"/>
      <c r="K166" s="196">
        <f>ROUND(P166*H166,2)</f>
        <v>0</v>
      </c>
      <c r="L166" s="192" t="s">
        <v>156</v>
      </c>
      <c r="M166" s="40"/>
      <c r="N166" s="197" t="s">
        <v>1</v>
      </c>
      <c r="O166" s="198" t="s">
        <v>38</v>
      </c>
      <c r="P166" s="199">
        <f>I166+J166</f>
        <v>0</v>
      </c>
      <c r="Q166" s="199">
        <f>ROUND(I166*H166,2)</f>
        <v>0</v>
      </c>
      <c r="R166" s="199">
        <f>ROUND(J166*H166,2)</f>
        <v>0</v>
      </c>
      <c r="S166" s="72"/>
      <c r="T166" s="200">
        <f>S166*H166</f>
        <v>0</v>
      </c>
      <c r="U166" s="200">
        <v>0</v>
      </c>
      <c r="V166" s="200">
        <f>U166*H166</f>
        <v>0</v>
      </c>
      <c r="W166" s="200">
        <v>0</v>
      </c>
      <c r="X166" s="201">
        <f>W166*H166</f>
        <v>0</v>
      </c>
      <c r="Y166" s="35"/>
      <c r="Z166" s="35"/>
      <c r="AA166" s="35"/>
      <c r="AB166" s="35"/>
      <c r="AC166" s="35"/>
      <c r="AD166" s="35"/>
      <c r="AE166" s="35"/>
      <c r="AR166" s="202" t="s">
        <v>157</v>
      </c>
      <c r="AT166" s="202" t="s">
        <v>152</v>
      </c>
      <c r="AU166" s="202" t="s">
        <v>85</v>
      </c>
      <c r="AY166" s="18" t="s">
        <v>149</v>
      </c>
      <c r="BE166" s="203">
        <f>IF(O166="základní",K166,0)</f>
        <v>0</v>
      </c>
      <c r="BF166" s="203">
        <f>IF(O166="snížená",K166,0)</f>
        <v>0</v>
      </c>
      <c r="BG166" s="203">
        <f>IF(O166="zákl. přenesená",K166,0)</f>
        <v>0</v>
      </c>
      <c r="BH166" s="203">
        <f>IF(O166="sníž. přenesená",K166,0)</f>
        <v>0</v>
      </c>
      <c r="BI166" s="203">
        <f>IF(O166="nulová",K166,0)</f>
        <v>0</v>
      </c>
      <c r="BJ166" s="18" t="s">
        <v>83</v>
      </c>
      <c r="BK166" s="203">
        <f>ROUND(P166*H166,2)</f>
        <v>0</v>
      </c>
      <c r="BL166" s="18" t="s">
        <v>157</v>
      </c>
      <c r="BM166" s="202" t="s">
        <v>1191</v>
      </c>
    </row>
    <row r="167" spans="1:47" s="2" customFormat="1" ht="19.5">
      <c r="A167" s="35"/>
      <c r="B167" s="36"/>
      <c r="C167" s="37"/>
      <c r="D167" s="204" t="s">
        <v>159</v>
      </c>
      <c r="E167" s="37"/>
      <c r="F167" s="205" t="s">
        <v>1190</v>
      </c>
      <c r="G167" s="37"/>
      <c r="H167" s="37"/>
      <c r="I167" s="206"/>
      <c r="J167" s="206"/>
      <c r="K167" s="37"/>
      <c r="L167" s="37"/>
      <c r="M167" s="40"/>
      <c r="N167" s="207"/>
      <c r="O167" s="208"/>
      <c r="P167" s="72"/>
      <c r="Q167" s="72"/>
      <c r="R167" s="72"/>
      <c r="S167" s="72"/>
      <c r="T167" s="72"/>
      <c r="U167" s="72"/>
      <c r="V167" s="72"/>
      <c r="W167" s="72"/>
      <c r="X167" s="73"/>
      <c r="Y167" s="35"/>
      <c r="Z167" s="35"/>
      <c r="AA167" s="35"/>
      <c r="AB167" s="35"/>
      <c r="AC167" s="35"/>
      <c r="AD167" s="35"/>
      <c r="AE167" s="35"/>
      <c r="AT167" s="18" t="s">
        <v>159</v>
      </c>
      <c r="AU167" s="18" t="s">
        <v>85</v>
      </c>
    </row>
    <row r="168" spans="1:65" s="2" customFormat="1" ht="24.2" customHeight="1">
      <c r="A168" s="35"/>
      <c r="B168" s="36"/>
      <c r="C168" s="241" t="s">
        <v>343</v>
      </c>
      <c r="D168" s="241" t="s">
        <v>491</v>
      </c>
      <c r="E168" s="242" t="s">
        <v>1192</v>
      </c>
      <c r="F168" s="243" t="s">
        <v>1193</v>
      </c>
      <c r="G168" s="244" t="s">
        <v>374</v>
      </c>
      <c r="H168" s="245">
        <v>432</v>
      </c>
      <c r="I168" s="246"/>
      <c r="J168" s="247"/>
      <c r="K168" s="248">
        <f>ROUND(P168*H168,2)</f>
        <v>0</v>
      </c>
      <c r="L168" s="243" t="s">
        <v>156</v>
      </c>
      <c r="M168" s="249"/>
      <c r="N168" s="250" t="s">
        <v>1</v>
      </c>
      <c r="O168" s="198" t="s">
        <v>38</v>
      </c>
      <c r="P168" s="199">
        <f>I168+J168</f>
        <v>0</v>
      </c>
      <c r="Q168" s="199">
        <f>ROUND(I168*H168,2)</f>
        <v>0</v>
      </c>
      <c r="R168" s="199">
        <f>ROUND(J168*H168,2)</f>
        <v>0</v>
      </c>
      <c r="S168" s="72"/>
      <c r="T168" s="200">
        <f>S168*H168</f>
        <v>0</v>
      </c>
      <c r="U168" s="200">
        <v>0</v>
      </c>
      <c r="V168" s="200">
        <f>U168*H168</f>
        <v>0</v>
      </c>
      <c r="W168" s="200">
        <v>0</v>
      </c>
      <c r="X168" s="201">
        <f>W168*H168</f>
        <v>0</v>
      </c>
      <c r="Y168" s="35"/>
      <c r="Z168" s="35"/>
      <c r="AA168" s="35"/>
      <c r="AB168" s="35"/>
      <c r="AC168" s="35"/>
      <c r="AD168" s="35"/>
      <c r="AE168" s="35"/>
      <c r="AR168" s="202" t="s">
        <v>249</v>
      </c>
      <c r="AT168" s="202" t="s">
        <v>491</v>
      </c>
      <c r="AU168" s="202" t="s">
        <v>85</v>
      </c>
      <c r="AY168" s="18" t="s">
        <v>149</v>
      </c>
      <c r="BE168" s="203">
        <f>IF(O168="základní",K168,0)</f>
        <v>0</v>
      </c>
      <c r="BF168" s="203">
        <f>IF(O168="snížená",K168,0)</f>
        <v>0</v>
      </c>
      <c r="BG168" s="203">
        <f>IF(O168="zákl. přenesená",K168,0)</f>
        <v>0</v>
      </c>
      <c r="BH168" s="203">
        <f>IF(O168="sníž. přenesená",K168,0)</f>
        <v>0</v>
      </c>
      <c r="BI168" s="203">
        <f>IF(O168="nulová",K168,0)</f>
        <v>0</v>
      </c>
      <c r="BJ168" s="18" t="s">
        <v>83</v>
      </c>
      <c r="BK168" s="203">
        <f>ROUND(P168*H168,2)</f>
        <v>0</v>
      </c>
      <c r="BL168" s="18" t="s">
        <v>157</v>
      </c>
      <c r="BM168" s="202" t="s">
        <v>1194</v>
      </c>
    </row>
    <row r="169" spans="1:47" s="2" customFormat="1" ht="11.25">
      <c r="A169" s="35"/>
      <c r="B169" s="36"/>
      <c r="C169" s="37"/>
      <c r="D169" s="204" t="s">
        <v>159</v>
      </c>
      <c r="E169" s="37"/>
      <c r="F169" s="205" t="s">
        <v>1193</v>
      </c>
      <c r="G169" s="37"/>
      <c r="H169" s="37"/>
      <c r="I169" s="206"/>
      <c r="J169" s="206"/>
      <c r="K169" s="37"/>
      <c r="L169" s="37"/>
      <c r="M169" s="40"/>
      <c r="N169" s="207"/>
      <c r="O169" s="208"/>
      <c r="P169" s="72"/>
      <c r="Q169" s="72"/>
      <c r="R169" s="72"/>
      <c r="S169" s="72"/>
      <c r="T169" s="72"/>
      <c r="U169" s="72"/>
      <c r="V169" s="72"/>
      <c r="W169" s="72"/>
      <c r="X169" s="73"/>
      <c r="Y169" s="35"/>
      <c r="Z169" s="35"/>
      <c r="AA169" s="35"/>
      <c r="AB169" s="35"/>
      <c r="AC169" s="35"/>
      <c r="AD169" s="35"/>
      <c r="AE169" s="35"/>
      <c r="AT169" s="18" t="s">
        <v>159</v>
      </c>
      <c r="AU169" s="18" t="s">
        <v>85</v>
      </c>
    </row>
    <row r="170" spans="1:65" s="2" customFormat="1" ht="24.2" customHeight="1">
      <c r="A170" s="35"/>
      <c r="B170" s="36"/>
      <c r="C170" s="241" t="s">
        <v>349</v>
      </c>
      <c r="D170" s="241" t="s">
        <v>491</v>
      </c>
      <c r="E170" s="242" t="s">
        <v>1195</v>
      </c>
      <c r="F170" s="243" t="s">
        <v>1196</v>
      </c>
      <c r="G170" s="244" t="s">
        <v>374</v>
      </c>
      <c r="H170" s="245">
        <v>98</v>
      </c>
      <c r="I170" s="246"/>
      <c r="J170" s="247"/>
      <c r="K170" s="248">
        <f>ROUND(P170*H170,2)</f>
        <v>0</v>
      </c>
      <c r="L170" s="243" t="s">
        <v>156</v>
      </c>
      <c r="M170" s="249"/>
      <c r="N170" s="250" t="s">
        <v>1</v>
      </c>
      <c r="O170" s="198" t="s">
        <v>38</v>
      </c>
      <c r="P170" s="199">
        <f>I170+J170</f>
        <v>0</v>
      </c>
      <c r="Q170" s="199">
        <f>ROUND(I170*H170,2)</f>
        <v>0</v>
      </c>
      <c r="R170" s="199">
        <f>ROUND(J170*H170,2)</f>
        <v>0</v>
      </c>
      <c r="S170" s="72"/>
      <c r="T170" s="200">
        <f>S170*H170</f>
        <v>0</v>
      </c>
      <c r="U170" s="200">
        <v>0</v>
      </c>
      <c r="V170" s="200">
        <f>U170*H170</f>
        <v>0</v>
      </c>
      <c r="W170" s="200">
        <v>0</v>
      </c>
      <c r="X170" s="201">
        <f>W170*H170</f>
        <v>0</v>
      </c>
      <c r="Y170" s="35"/>
      <c r="Z170" s="35"/>
      <c r="AA170" s="35"/>
      <c r="AB170" s="35"/>
      <c r="AC170" s="35"/>
      <c r="AD170" s="35"/>
      <c r="AE170" s="35"/>
      <c r="AR170" s="202" t="s">
        <v>249</v>
      </c>
      <c r="AT170" s="202" t="s">
        <v>491</v>
      </c>
      <c r="AU170" s="202" t="s">
        <v>85</v>
      </c>
      <c r="AY170" s="18" t="s">
        <v>149</v>
      </c>
      <c r="BE170" s="203">
        <f>IF(O170="základní",K170,0)</f>
        <v>0</v>
      </c>
      <c r="BF170" s="203">
        <f>IF(O170="snížená",K170,0)</f>
        <v>0</v>
      </c>
      <c r="BG170" s="203">
        <f>IF(O170="zákl. přenesená",K170,0)</f>
        <v>0</v>
      </c>
      <c r="BH170" s="203">
        <f>IF(O170="sníž. přenesená",K170,0)</f>
        <v>0</v>
      </c>
      <c r="BI170" s="203">
        <f>IF(O170="nulová",K170,0)</f>
        <v>0</v>
      </c>
      <c r="BJ170" s="18" t="s">
        <v>83</v>
      </c>
      <c r="BK170" s="203">
        <f>ROUND(P170*H170,2)</f>
        <v>0</v>
      </c>
      <c r="BL170" s="18" t="s">
        <v>157</v>
      </c>
      <c r="BM170" s="202" t="s">
        <v>1197</v>
      </c>
    </row>
    <row r="171" spans="1:47" s="2" customFormat="1" ht="11.25">
      <c r="A171" s="35"/>
      <c r="B171" s="36"/>
      <c r="C171" s="37"/>
      <c r="D171" s="204" t="s">
        <v>159</v>
      </c>
      <c r="E171" s="37"/>
      <c r="F171" s="205" t="s">
        <v>1196</v>
      </c>
      <c r="G171" s="37"/>
      <c r="H171" s="37"/>
      <c r="I171" s="206"/>
      <c r="J171" s="206"/>
      <c r="K171" s="37"/>
      <c r="L171" s="37"/>
      <c r="M171" s="40"/>
      <c r="N171" s="207"/>
      <c r="O171" s="208"/>
      <c r="P171" s="72"/>
      <c r="Q171" s="72"/>
      <c r="R171" s="72"/>
      <c r="S171" s="72"/>
      <c r="T171" s="72"/>
      <c r="U171" s="72"/>
      <c r="V171" s="72"/>
      <c r="W171" s="72"/>
      <c r="X171" s="73"/>
      <c r="Y171" s="35"/>
      <c r="Z171" s="35"/>
      <c r="AA171" s="35"/>
      <c r="AB171" s="35"/>
      <c r="AC171" s="35"/>
      <c r="AD171" s="35"/>
      <c r="AE171" s="35"/>
      <c r="AT171" s="18" t="s">
        <v>159</v>
      </c>
      <c r="AU171" s="18" t="s">
        <v>85</v>
      </c>
    </row>
    <row r="172" spans="1:65" s="2" customFormat="1" ht="49.15" customHeight="1">
      <c r="A172" s="35"/>
      <c r="B172" s="36"/>
      <c r="C172" s="190" t="s">
        <v>8</v>
      </c>
      <c r="D172" s="190" t="s">
        <v>152</v>
      </c>
      <c r="E172" s="191" t="s">
        <v>1198</v>
      </c>
      <c r="F172" s="192" t="s">
        <v>1199</v>
      </c>
      <c r="G172" s="193" t="s">
        <v>374</v>
      </c>
      <c r="H172" s="194">
        <v>20</v>
      </c>
      <c r="I172" s="195"/>
      <c r="J172" s="195"/>
      <c r="K172" s="196">
        <f>ROUND(P172*H172,2)</f>
        <v>0</v>
      </c>
      <c r="L172" s="192" t="s">
        <v>156</v>
      </c>
      <c r="M172" s="40"/>
      <c r="N172" s="197" t="s">
        <v>1</v>
      </c>
      <c r="O172" s="198" t="s">
        <v>38</v>
      </c>
      <c r="P172" s="199">
        <f>I172+J172</f>
        <v>0</v>
      </c>
      <c r="Q172" s="199">
        <f>ROUND(I172*H172,2)</f>
        <v>0</v>
      </c>
      <c r="R172" s="199">
        <f>ROUND(J172*H172,2)</f>
        <v>0</v>
      </c>
      <c r="S172" s="72"/>
      <c r="T172" s="200">
        <f>S172*H172</f>
        <v>0</v>
      </c>
      <c r="U172" s="200">
        <v>0</v>
      </c>
      <c r="V172" s="200">
        <f>U172*H172</f>
        <v>0</v>
      </c>
      <c r="W172" s="200">
        <v>0</v>
      </c>
      <c r="X172" s="201">
        <f>W172*H172</f>
        <v>0</v>
      </c>
      <c r="Y172" s="35"/>
      <c r="Z172" s="35"/>
      <c r="AA172" s="35"/>
      <c r="AB172" s="35"/>
      <c r="AC172" s="35"/>
      <c r="AD172" s="35"/>
      <c r="AE172" s="35"/>
      <c r="AR172" s="202" t="s">
        <v>157</v>
      </c>
      <c r="AT172" s="202" t="s">
        <v>152</v>
      </c>
      <c r="AU172" s="202" t="s">
        <v>85</v>
      </c>
      <c r="AY172" s="18" t="s">
        <v>149</v>
      </c>
      <c r="BE172" s="203">
        <f>IF(O172="základní",K172,0)</f>
        <v>0</v>
      </c>
      <c r="BF172" s="203">
        <f>IF(O172="snížená",K172,0)</f>
        <v>0</v>
      </c>
      <c r="BG172" s="203">
        <f>IF(O172="zákl. přenesená",K172,0)</f>
        <v>0</v>
      </c>
      <c r="BH172" s="203">
        <f>IF(O172="sníž. přenesená",K172,0)</f>
        <v>0</v>
      </c>
      <c r="BI172" s="203">
        <f>IF(O172="nulová",K172,0)</f>
        <v>0</v>
      </c>
      <c r="BJ172" s="18" t="s">
        <v>83</v>
      </c>
      <c r="BK172" s="203">
        <f>ROUND(P172*H172,2)</f>
        <v>0</v>
      </c>
      <c r="BL172" s="18" t="s">
        <v>157</v>
      </c>
      <c r="BM172" s="202" t="s">
        <v>1200</v>
      </c>
    </row>
    <row r="173" spans="1:47" s="2" customFormat="1" ht="29.25">
      <c r="A173" s="35"/>
      <c r="B173" s="36"/>
      <c r="C173" s="37"/>
      <c r="D173" s="204" t="s">
        <v>159</v>
      </c>
      <c r="E173" s="37"/>
      <c r="F173" s="205" t="s">
        <v>1199</v>
      </c>
      <c r="G173" s="37"/>
      <c r="H173" s="37"/>
      <c r="I173" s="206"/>
      <c r="J173" s="206"/>
      <c r="K173" s="37"/>
      <c r="L173" s="37"/>
      <c r="M173" s="40"/>
      <c r="N173" s="207"/>
      <c r="O173" s="208"/>
      <c r="P173" s="72"/>
      <c r="Q173" s="72"/>
      <c r="R173" s="72"/>
      <c r="S173" s="72"/>
      <c r="T173" s="72"/>
      <c r="U173" s="72"/>
      <c r="V173" s="72"/>
      <c r="W173" s="72"/>
      <c r="X173" s="73"/>
      <c r="Y173" s="35"/>
      <c r="Z173" s="35"/>
      <c r="AA173" s="35"/>
      <c r="AB173" s="35"/>
      <c r="AC173" s="35"/>
      <c r="AD173" s="35"/>
      <c r="AE173" s="35"/>
      <c r="AT173" s="18" t="s">
        <v>159</v>
      </c>
      <c r="AU173" s="18" t="s">
        <v>85</v>
      </c>
    </row>
    <row r="174" spans="1:65" s="2" customFormat="1" ht="24.2" customHeight="1">
      <c r="A174" s="35"/>
      <c r="B174" s="36"/>
      <c r="C174" s="241" t="s">
        <v>360</v>
      </c>
      <c r="D174" s="241" t="s">
        <v>491</v>
      </c>
      <c r="E174" s="242" t="s">
        <v>1201</v>
      </c>
      <c r="F174" s="243" t="s">
        <v>1202</v>
      </c>
      <c r="G174" s="244" t="s">
        <v>374</v>
      </c>
      <c r="H174" s="245">
        <v>20</v>
      </c>
      <c r="I174" s="246"/>
      <c r="J174" s="247"/>
      <c r="K174" s="248">
        <f>ROUND(P174*H174,2)</f>
        <v>0</v>
      </c>
      <c r="L174" s="243" t="s">
        <v>156</v>
      </c>
      <c r="M174" s="249"/>
      <c r="N174" s="250" t="s">
        <v>1</v>
      </c>
      <c r="O174" s="198" t="s">
        <v>38</v>
      </c>
      <c r="P174" s="199">
        <f>I174+J174</f>
        <v>0</v>
      </c>
      <c r="Q174" s="199">
        <f>ROUND(I174*H174,2)</f>
        <v>0</v>
      </c>
      <c r="R174" s="199">
        <f>ROUND(J174*H174,2)</f>
        <v>0</v>
      </c>
      <c r="S174" s="72"/>
      <c r="T174" s="200">
        <f>S174*H174</f>
        <v>0</v>
      </c>
      <c r="U174" s="200">
        <v>0</v>
      </c>
      <c r="V174" s="200">
        <f>U174*H174</f>
        <v>0</v>
      </c>
      <c r="W174" s="200">
        <v>0</v>
      </c>
      <c r="X174" s="201">
        <f>W174*H174</f>
        <v>0</v>
      </c>
      <c r="Y174" s="35"/>
      <c r="Z174" s="35"/>
      <c r="AA174" s="35"/>
      <c r="AB174" s="35"/>
      <c r="AC174" s="35"/>
      <c r="AD174" s="35"/>
      <c r="AE174" s="35"/>
      <c r="AR174" s="202" t="s">
        <v>249</v>
      </c>
      <c r="AT174" s="202" t="s">
        <v>491</v>
      </c>
      <c r="AU174" s="202" t="s">
        <v>85</v>
      </c>
      <c r="AY174" s="18" t="s">
        <v>149</v>
      </c>
      <c r="BE174" s="203">
        <f>IF(O174="základní",K174,0)</f>
        <v>0</v>
      </c>
      <c r="BF174" s="203">
        <f>IF(O174="snížená",K174,0)</f>
        <v>0</v>
      </c>
      <c r="BG174" s="203">
        <f>IF(O174="zákl. přenesená",K174,0)</f>
        <v>0</v>
      </c>
      <c r="BH174" s="203">
        <f>IF(O174="sníž. přenesená",K174,0)</f>
        <v>0</v>
      </c>
      <c r="BI174" s="203">
        <f>IF(O174="nulová",K174,0)</f>
        <v>0</v>
      </c>
      <c r="BJ174" s="18" t="s">
        <v>83</v>
      </c>
      <c r="BK174" s="203">
        <f>ROUND(P174*H174,2)</f>
        <v>0</v>
      </c>
      <c r="BL174" s="18" t="s">
        <v>157</v>
      </c>
      <c r="BM174" s="202" t="s">
        <v>1203</v>
      </c>
    </row>
    <row r="175" spans="1:47" s="2" customFormat="1" ht="11.25">
      <c r="A175" s="35"/>
      <c r="B175" s="36"/>
      <c r="C175" s="37"/>
      <c r="D175" s="204" t="s">
        <v>159</v>
      </c>
      <c r="E175" s="37"/>
      <c r="F175" s="205" t="s">
        <v>1202</v>
      </c>
      <c r="G175" s="37"/>
      <c r="H175" s="37"/>
      <c r="I175" s="206"/>
      <c r="J175" s="206"/>
      <c r="K175" s="37"/>
      <c r="L175" s="37"/>
      <c r="M175" s="40"/>
      <c r="N175" s="207"/>
      <c r="O175" s="208"/>
      <c r="P175" s="72"/>
      <c r="Q175" s="72"/>
      <c r="R175" s="72"/>
      <c r="S175" s="72"/>
      <c r="T175" s="72"/>
      <c r="U175" s="72"/>
      <c r="V175" s="72"/>
      <c r="W175" s="72"/>
      <c r="X175" s="73"/>
      <c r="Y175" s="35"/>
      <c r="Z175" s="35"/>
      <c r="AA175" s="35"/>
      <c r="AB175" s="35"/>
      <c r="AC175" s="35"/>
      <c r="AD175" s="35"/>
      <c r="AE175" s="35"/>
      <c r="AT175" s="18" t="s">
        <v>159</v>
      </c>
      <c r="AU175" s="18" t="s">
        <v>85</v>
      </c>
    </row>
    <row r="176" spans="2:63" s="12" customFormat="1" ht="25.9" customHeight="1">
      <c r="B176" s="173"/>
      <c r="C176" s="174"/>
      <c r="D176" s="175" t="s">
        <v>74</v>
      </c>
      <c r="E176" s="176" t="s">
        <v>1204</v>
      </c>
      <c r="F176" s="176" t="s">
        <v>1205</v>
      </c>
      <c r="G176" s="174"/>
      <c r="H176" s="174"/>
      <c r="I176" s="177"/>
      <c r="J176" s="177"/>
      <c r="K176" s="178">
        <f>BK176</f>
        <v>0</v>
      </c>
      <c r="L176" s="174"/>
      <c r="M176" s="179"/>
      <c r="N176" s="180"/>
      <c r="O176" s="181"/>
      <c r="P176" s="181"/>
      <c r="Q176" s="182">
        <f>SUM(Q177:Q196)</f>
        <v>0</v>
      </c>
      <c r="R176" s="182">
        <f>SUM(R177:R196)</f>
        <v>0</v>
      </c>
      <c r="S176" s="181"/>
      <c r="T176" s="183">
        <f>SUM(T177:T196)</f>
        <v>0</v>
      </c>
      <c r="U176" s="181"/>
      <c r="V176" s="183">
        <f>SUM(V177:V196)</f>
        <v>0</v>
      </c>
      <c r="W176" s="181"/>
      <c r="X176" s="184">
        <f>SUM(X177:X196)</f>
        <v>0</v>
      </c>
      <c r="AR176" s="185" t="s">
        <v>83</v>
      </c>
      <c r="AT176" s="186" t="s">
        <v>74</v>
      </c>
      <c r="AU176" s="186" t="s">
        <v>75</v>
      </c>
      <c r="AY176" s="185" t="s">
        <v>149</v>
      </c>
      <c r="BK176" s="187">
        <f>SUM(BK177:BK196)</f>
        <v>0</v>
      </c>
    </row>
    <row r="177" spans="1:65" s="2" customFormat="1" ht="24.2" customHeight="1">
      <c r="A177" s="35"/>
      <c r="B177" s="36"/>
      <c r="C177" s="190" t="s">
        <v>365</v>
      </c>
      <c r="D177" s="190" t="s">
        <v>152</v>
      </c>
      <c r="E177" s="191" t="s">
        <v>1206</v>
      </c>
      <c r="F177" s="192" t="s">
        <v>1207</v>
      </c>
      <c r="G177" s="193" t="s">
        <v>907</v>
      </c>
      <c r="H177" s="194">
        <v>1</v>
      </c>
      <c r="I177" s="195"/>
      <c r="J177" s="195"/>
      <c r="K177" s="196">
        <f>ROUND(P177*H177,2)</f>
        <v>0</v>
      </c>
      <c r="L177" s="192" t="s">
        <v>156</v>
      </c>
      <c r="M177" s="40"/>
      <c r="N177" s="197" t="s">
        <v>1</v>
      </c>
      <c r="O177" s="198" t="s">
        <v>38</v>
      </c>
      <c r="P177" s="199">
        <f>I177+J177</f>
        <v>0</v>
      </c>
      <c r="Q177" s="199">
        <f>ROUND(I177*H177,2)</f>
        <v>0</v>
      </c>
      <c r="R177" s="199">
        <f>ROUND(J177*H177,2)</f>
        <v>0</v>
      </c>
      <c r="S177" s="72"/>
      <c r="T177" s="200">
        <f>S177*H177</f>
        <v>0</v>
      </c>
      <c r="U177" s="200">
        <v>0</v>
      </c>
      <c r="V177" s="200">
        <f>U177*H177</f>
        <v>0</v>
      </c>
      <c r="W177" s="200">
        <v>0</v>
      </c>
      <c r="X177" s="201">
        <f>W177*H177</f>
        <v>0</v>
      </c>
      <c r="Y177" s="35"/>
      <c r="Z177" s="35"/>
      <c r="AA177" s="35"/>
      <c r="AB177" s="35"/>
      <c r="AC177" s="35"/>
      <c r="AD177" s="35"/>
      <c r="AE177" s="35"/>
      <c r="AR177" s="202" t="s">
        <v>157</v>
      </c>
      <c r="AT177" s="202" t="s">
        <v>152</v>
      </c>
      <c r="AU177" s="202" t="s">
        <v>83</v>
      </c>
      <c r="AY177" s="18" t="s">
        <v>149</v>
      </c>
      <c r="BE177" s="203">
        <f>IF(O177="základní",K177,0)</f>
        <v>0</v>
      </c>
      <c r="BF177" s="203">
        <f>IF(O177="snížená",K177,0)</f>
        <v>0</v>
      </c>
      <c r="BG177" s="203">
        <f>IF(O177="zákl. přenesená",K177,0)</f>
        <v>0</v>
      </c>
      <c r="BH177" s="203">
        <f>IF(O177="sníž. přenesená",K177,0)</f>
        <v>0</v>
      </c>
      <c r="BI177" s="203">
        <f>IF(O177="nulová",K177,0)</f>
        <v>0</v>
      </c>
      <c r="BJ177" s="18" t="s">
        <v>83</v>
      </c>
      <c r="BK177" s="203">
        <f>ROUND(P177*H177,2)</f>
        <v>0</v>
      </c>
      <c r="BL177" s="18" t="s">
        <v>157</v>
      </c>
      <c r="BM177" s="202" t="s">
        <v>1208</v>
      </c>
    </row>
    <row r="178" spans="1:47" s="2" customFormat="1" ht="11.25">
      <c r="A178" s="35"/>
      <c r="B178" s="36"/>
      <c r="C178" s="37"/>
      <c r="D178" s="204" t="s">
        <v>159</v>
      </c>
      <c r="E178" s="37"/>
      <c r="F178" s="205" t="s">
        <v>1207</v>
      </c>
      <c r="G178" s="37"/>
      <c r="H178" s="37"/>
      <c r="I178" s="206"/>
      <c r="J178" s="206"/>
      <c r="K178" s="37"/>
      <c r="L178" s="37"/>
      <c r="M178" s="40"/>
      <c r="N178" s="207"/>
      <c r="O178" s="208"/>
      <c r="P178" s="72"/>
      <c r="Q178" s="72"/>
      <c r="R178" s="72"/>
      <c r="S178" s="72"/>
      <c r="T178" s="72"/>
      <c r="U178" s="72"/>
      <c r="V178" s="72"/>
      <c r="W178" s="72"/>
      <c r="X178" s="73"/>
      <c r="Y178" s="35"/>
      <c r="Z178" s="35"/>
      <c r="AA178" s="35"/>
      <c r="AB178" s="35"/>
      <c r="AC178" s="35"/>
      <c r="AD178" s="35"/>
      <c r="AE178" s="35"/>
      <c r="AT178" s="18" t="s">
        <v>159</v>
      </c>
      <c r="AU178" s="18" t="s">
        <v>83</v>
      </c>
    </row>
    <row r="179" spans="1:65" s="2" customFormat="1" ht="16.5" customHeight="1">
      <c r="A179" s="35"/>
      <c r="B179" s="36"/>
      <c r="C179" s="190" t="s">
        <v>371</v>
      </c>
      <c r="D179" s="190" t="s">
        <v>152</v>
      </c>
      <c r="E179" s="191" t="s">
        <v>1209</v>
      </c>
      <c r="F179" s="192" t="s">
        <v>1210</v>
      </c>
      <c r="G179" s="193" t="s">
        <v>589</v>
      </c>
      <c r="H179" s="194">
        <v>1</v>
      </c>
      <c r="I179" s="195"/>
      <c r="J179" s="195"/>
      <c r="K179" s="196">
        <f>ROUND(P179*H179,2)</f>
        <v>0</v>
      </c>
      <c r="L179" s="192" t="s">
        <v>1</v>
      </c>
      <c r="M179" s="40"/>
      <c r="N179" s="197" t="s">
        <v>1</v>
      </c>
      <c r="O179" s="198" t="s">
        <v>38</v>
      </c>
      <c r="P179" s="199">
        <f>I179+J179</f>
        <v>0</v>
      </c>
      <c r="Q179" s="199">
        <f>ROUND(I179*H179,2)</f>
        <v>0</v>
      </c>
      <c r="R179" s="199">
        <f>ROUND(J179*H179,2)</f>
        <v>0</v>
      </c>
      <c r="S179" s="72"/>
      <c r="T179" s="200">
        <f>S179*H179</f>
        <v>0</v>
      </c>
      <c r="U179" s="200">
        <v>0</v>
      </c>
      <c r="V179" s="200">
        <f>U179*H179</f>
        <v>0</v>
      </c>
      <c r="W179" s="200">
        <v>0</v>
      </c>
      <c r="X179" s="201">
        <f>W179*H179</f>
        <v>0</v>
      </c>
      <c r="Y179" s="35"/>
      <c r="Z179" s="35"/>
      <c r="AA179" s="35"/>
      <c r="AB179" s="35"/>
      <c r="AC179" s="35"/>
      <c r="AD179" s="35"/>
      <c r="AE179" s="35"/>
      <c r="AR179" s="202" t="s">
        <v>157</v>
      </c>
      <c r="AT179" s="202" t="s">
        <v>152</v>
      </c>
      <c r="AU179" s="202" t="s">
        <v>83</v>
      </c>
      <c r="AY179" s="18" t="s">
        <v>149</v>
      </c>
      <c r="BE179" s="203">
        <f>IF(O179="základní",K179,0)</f>
        <v>0</v>
      </c>
      <c r="BF179" s="203">
        <f>IF(O179="snížená",K179,0)</f>
        <v>0</v>
      </c>
      <c r="BG179" s="203">
        <f>IF(O179="zákl. přenesená",K179,0)</f>
        <v>0</v>
      </c>
      <c r="BH179" s="203">
        <f>IF(O179="sníž. přenesená",K179,0)</f>
        <v>0</v>
      </c>
      <c r="BI179" s="203">
        <f>IF(O179="nulová",K179,0)</f>
        <v>0</v>
      </c>
      <c r="BJ179" s="18" t="s">
        <v>83</v>
      </c>
      <c r="BK179" s="203">
        <f>ROUND(P179*H179,2)</f>
        <v>0</v>
      </c>
      <c r="BL179" s="18" t="s">
        <v>157</v>
      </c>
      <c r="BM179" s="202" t="s">
        <v>1211</v>
      </c>
    </row>
    <row r="180" spans="1:47" s="2" customFormat="1" ht="11.25">
      <c r="A180" s="35"/>
      <c r="B180" s="36"/>
      <c r="C180" s="37"/>
      <c r="D180" s="204" t="s">
        <v>159</v>
      </c>
      <c r="E180" s="37"/>
      <c r="F180" s="205" t="s">
        <v>1210</v>
      </c>
      <c r="G180" s="37"/>
      <c r="H180" s="37"/>
      <c r="I180" s="206"/>
      <c r="J180" s="206"/>
      <c r="K180" s="37"/>
      <c r="L180" s="37"/>
      <c r="M180" s="40"/>
      <c r="N180" s="207"/>
      <c r="O180" s="208"/>
      <c r="P180" s="72"/>
      <c r="Q180" s="72"/>
      <c r="R180" s="72"/>
      <c r="S180" s="72"/>
      <c r="T180" s="72"/>
      <c r="U180" s="72"/>
      <c r="V180" s="72"/>
      <c r="W180" s="72"/>
      <c r="X180" s="73"/>
      <c r="Y180" s="35"/>
      <c r="Z180" s="35"/>
      <c r="AA180" s="35"/>
      <c r="AB180" s="35"/>
      <c r="AC180" s="35"/>
      <c r="AD180" s="35"/>
      <c r="AE180" s="35"/>
      <c r="AT180" s="18" t="s">
        <v>159</v>
      </c>
      <c r="AU180" s="18" t="s">
        <v>83</v>
      </c>
    </row>
    <row r="181" spans="1:65" s="2" customFormat="1" ht="16.5" customHeight="1">
      <c r="A181" s="35"/>
      <c r="B181" s="36"/>
      <c r="C181" s="241" t="s">
        <v>380</v>
      </c>
      <c r="D181" s="241" t="s">
        <v>491</v>
      </c>
      <c r="E181" s="242" t="s">
        <v>1212</v>
      </c>
      <c r="F181" s="243" t="s">
        <v>1213</v>
      </c>
      <c r="G181" s="244" t="s">
        <v>589</v>
      </c>
      <c r="H181" s="245">
        <v>1</v>
      </c>
      <c r="I181" s="246"/>
      <c r="J181" s="247"/>
      <c r="K181" s="248">
        <f>ROUND(P181*H181,2)</f>
        <v>0</v>
      </c>
      <c r="L181" s="243" t="s">
        <v>1</v>
      </c>
      <c r="M181" s="249"/>
      <c r="N181" s="250" t="s">
        <v>1</v>
      </c>
      <c r="O181" s="198" t="s">
        <v>38</v>
      </c>
      <c r="P181" s="199">
        <f>I181+J181</f>
        <v>0</v>
      </c>
      <c r="Q181" s="199">
        <f>ROUND(I181*H181,2)</f>
        <v>0</v>
      </c>
      <c r="R181" s="199">
        <f>ROUND(J181*H181,2)</f>
        <v>0</v>
      </c>
      <c r="S181" s="72"/>
      <c r="T181" s="200">
        <f>S181*H181</f>
        <v>0</v>
      </c>
      <c r="U181" s="200">
        <v>0</v>
      </c>
      <c r="V181" s="200">
        <f>U181*H181</f>
        <v>0</v>
      </c>
      <c r="W181" s="200">
        <v>0</v>
      </c>
      <c r="X181" s="201">
        <f>W181*H181</f>
        <v>0</v>
      </c>
      <c r="Y181" s="35"/>
      <c r="Z181" s="35"/>
      <c r="AA181" s="35"/>
      <c r="AB181" s="35"/>
      <c r="AC181" s="35"/>
      <c r="AD181" s="35"/>
      <c r="AE181" s="35"/>
      <c r="AR181" s="202" t="s">
        <v>249</v>
      </c>
      <c r="AT181" s="202" t="s">
        <v>491</v>
      </c>
      <c r="AU181" s="202" t="s">
        <v>83</v>
      </c>
      <c r="AY181" s="18" t="s">
        <v>149</v>
      </c>
      <c r="BE181" s="203">
        <f>IF(O181="základní",K181,0)</f>
        <v>0</v>
      </c>
      <c r="BF181" s="203">
        <f>IF(O181="snížená",K181,0)</f>
        <v>0</v>
      </c>
      <c r="BG181" s="203">
        <f>IF(O181="zákl. přenesená",K181,0)</f>
        <v>0</v>
      </c>
      <c r="BH181" s="203">
        <f>IF(O181="sníž. přenesená",K181,0)</f>
        <v>0</v>
      </c>
      <c r="BI181" s="203">
        <f>IF(O181="nulová",K181,0)</f>
        <v>0</v>
      </c>
      <c r="BJ181" s="18" t="s">
        <v>83</v>
      </c>
      <c r="BK181" s="203">
        <f>ROUND(P181*H181,2)</f>
        <v>0</v>
      </c>
      <c r="BL181" s="18" t="s">
        <v>157</v>
      </c>
      <c r="BM181" s="202" t="s">
        <v>1214</v>
      </c>
    </row>
    <row r="182" spans="1:47" s="2" customFormat="1" ht="11.25">
      <c r="A182" s="35"/>
      <c r="B182" s="36"/>
      <c r="C182" s="37"/>
      <c r="D182" s="204" t="s">
        <v>159</v>
      </c>
      <c r="E182" s="37"/>
      <c r="F182" s="205" t="s">
        <v>1213</v>
      </c>
      <c r="G182" s="37"/>
      <c r="H182" s="37"/>
      <c r="I182" s="206"/>
      <c r="J182" s="206"/>
      <c r="K182" s="37"/>
      <c r="L182" s="37"/>
      <c r="M182" s="40"/>
      <c r="N182" s="207"/>
      <c r="O182" s="208"/>
      <c r="P182" s="72"/>
      <c r="Q182" s="72"/>
      <c r="R182" s="72"/>
      <c r="S182" s="72"/>
      <c r="T182" s="72"/>
      <c r="U182" s="72"/>
      <c r="V182" s="72"/>
      <c r="W182" s="72"/>
      <c r="X182" s="73"/>
      <c r="Y182" s="35"/>
      <c r="Z182" s="35"/>
      <c r="AA182" s="35"/>
      <c r="AB182" s="35"/>
      <c r="AC182" s="35"/>
      <c r="AD182" s="35"/>
      <c r="AE182" s="35"/>
      <c r="AT182" s="18" t="s">
        <v>159</v>
      </c>
      <c r="AU182" s="18" t="s">
        <v>83</v>
      </c>
    </row>
    <row r="183" spans="1:65" s="2" customFormat="1" ht="16.5" customHeight="1">
      <c r="A183" s="35"/>
      <c r="B183" s="36"/>
      <c r="C183" s="241" t="s">
        <v>396</v>
      </c>
      <c r="D183" s="241" t="s">
        <v>491</v>
      </c>
      <c r="E183" s="242" t="s">
        <v>1215</v>
      </c>
      <c r="F183" s="243" t="s">
        <v>1216</v>
      </c>
      <c r="G183" s="244" t="s">
        <v>589</v>
      </c>
      <c r="H183" s="245">
        <v>1</v>
      </c>
      <c r="I183" s="246"/>
      <c r="J183" s="247"/>
      <c r="K183" s="248">
        <f>ROUND(P183*H183,2)</f>
        <v>0</v>
      </c>
      <c r="L183" s="243" t="s">
        <v>1</v>
      </c>
      <c r="M183" s="249"/>
      <c r="N183" s="250" t="s">
        <v>1</v>
      </c>
      <c r="O183" s="198" t="s">
        <v>38</v>
      </c>
      <c r="P183" s="199">
        <f>I183+J183</f>
        <v>0</v>
      </c>
      <c r="Q183" s="199">
        <f>ROUND(I183*H183,2)</f>
        <v>0</v>
      </c>
      <c r="R183" s="199">
        <f>ROUND(J183*H183,2)</f>
        <v>0</v>
      </c>
      <c r="S183" s="72"/>
      <c r="T183" s="200">
        <f>S183*H183</f>
        <v>0</v>
      </c>
      <c r="U183" s="200">
        <v>0</v>
      </c>
      <c r="V183" s="200">
        <f>U183*H183</f>
        <v>0</v>
      </c>
      <c r="W183" s="200">
        <v>0</v>
      </c>
      <c r="X183" s="201">
        <f>W183*H183</f>
        <v>0</v>
      </c>
      <c r="Y183" s="35"/>
      <c r="Z183" s="35"/>
      <c r="AA183" s="35"/>
      <c r="AB183" s="35"/>
      <c r="AC183" s="35"/>
      <c r="AD183" s="35"/>
      <c r="AE183" s="35"/>
      <c r="AR183" s="202" t="s">
        <v>249</v>
      </c>
      <c r="AT183" s="202" t="s">
        <v>491</v>
      </c>
      <c r="AU183" s="202" t="s">
        <v>83</v>
      </c>
      <c r="AY183" s="18" t="s">
        <v>149</v>
      </c>
      <c r="BE183" s="203">
        <f>IF(O183="základní",K183,0)</f>
        <v>0</v>
      </c>
      <c r="BF183" s="203">
        <f>IF(O183="snížená",K183,0)</f>
        <v>0</v>
      </c>
      <c r="BG183" s="203">
        <f>IF(O183="zákl. přenesená",K183,0)</f>
        <v>0</v>
      </c>
      <c r="BH183" s="203">
        <f>IF(O183="sníž. přenesená",K183,0)</f>
        <v>0</v>
      </c>
      <c r="BI183" s="203">
        <f>IF(O183="nulová",K183,0)</f>
        <v>0</v>
      </c>
      <c r="BJ183" s="18" t="s">
        <v>83</v>
      </c>
      <c r="BK183" s="203">
        <f>ROUND(P183*H183,2)</f>
        <v>0</v>
      </c>
      <c r="BL183" s="18" t="s">
        <v>157</v>
      </c>
      <c r="BM183" s="202" t="s">
        <v>1217</v>
      </c>
    </row>
    <row r="184" spans="1:47" s="2" customFormat="1" ht="11.25">
      <c r="A184" s="35"/>
      <c r="B184" s="36"/>
      <c r="C184" s="37"/>
      <c r="D184" s="204" t="s">
        <v>159</v>
      </c>
      <c r="E184" s="37"/>
      <c r="F184" s="205" t="s">
        <v>1216</v>
      </c>
      <c r="G184" s="37"/>
      <c r="H184" s="37"/>
      <c r="I184" s="206"/>
      <c r="J184" s="206"/>
      <c r="K184" s="37"/>
      <c r="L184" s="37"/>
      <c r="M184" s="40"/>
      <c r="N184" s="207"/>
      <c r="O184" s="208"/>
      <c r="P184" s="72"/>
      <c r="Q184" s="72"/>
      <c r="R184" s="72"/>
      <c r="S184" s="72"/>
      <c r="T184" s="72"/>
      <c r="U184" s="72"/>
      <c r="V184" s="72"/>
      <c r="W184" s="72"/>
      <c r="X184" s="73"/>
      <c r="Y184" s="35"/>
      <c r="Z184" s="35"/>
      <c r="AA184" s="35"/>
      <c r="AB184" s="35"/>
      <c r="AC184" s="35"/>
      <c r="AD184" s="35"/>
      <c r="AE184" s="35"/>
      <c r="AT184" s="18" t="s">
        <v>159</v>
      </c>
      <c r="AU184" s="18" t="s">
        <v>83</v>
      </c>
    </row>
    <row r="185" spans="1:65" s="2" customFormat="1" ht="16.5" customHeight="1">
      <c r="A185" s="35"/>
      <c r="B185" s="36"/>
      <c r="C185" s="241" t="s">
        <v>406</v>
      </c>
      <c r="D185" s="241" t="s">
        <v>491</v>
      </c>
      <c r="E185" s="242" t="s">
        <v>1218</v>
      </c>
      <c r="F185" s="243" t="s">
        <v>1219</v>
      </c>
      <c r="G185" s="244" t="s">
        <v>177</v>
      </c>
      <c r="H185" s="245">
        <v>1</v>
      </c>
      <c r="I185" s="246"/>
      <c r="J185" s="247"/>
      <c r="K185" s="248">
        <f>ROUND(P185*H185,2)</f>
        <v>0</v>
      </c>
      <c r="L185" s="243" t="s">
        <v>1</v>
      </c>
      <c r="M185" s="249"/>
      <c r="N185" s="250" t="s">
        <v>1</v>
      </c>
      <c r="O185" s="198" t="s">
        <v>38</v>
      </c>
      <c r="P185" s="199">
        <f>I185+J185</f>
        <v>0</v>
      </c>
      <c r="Q185" s="199">
        <f>ROUND(I185*H185,2)</f>
        <v>0</v>
      </c>
      <c r="R185" s="199">
        <f>ROUND(J185*H185,2)</f>
        <v>0</v>
      </c>
      <c r="S185" s="72"/>
      <c r="T185" s="200">
        <f>S185*H185</f>
        <v>0</v>
      </c>
      <c r="U185" s="200">
        <v>0</v>
      </c>
      <c r="V185" s="200">
        <f>U185*H185</f>
        <v>0</v>
      </c>
      <c r="W185" s="200">
        <v>0</v>
      </c>
      <c r="X185" s="201">
        <f>W185*H185</f>
        <v>0</v>
      </c>
      <c r="Y185" s="35"/>
      <c r="Z185" s="35"/>
      <c r="AA185" s="35"/>
      <c r="AB185" s="35"/>
      <c r="AC185" s="35"/>
      <c r="AD185" s="35"/>
      <c r="AE185" s="35"/>
      <c r="AR185" s="202" t="s">
        <v>249</v>
      </c>
      <c r="AT185" s="202" t="s">
        <v>491</v>
      </c>
      <c r="AU185" s="202" t="s">
        <v>83</v>
      </c>
      <c r="AY185" s="18" t="s">
        <v>149</v>
      </c>
      <c r="BE185" s="203">
        <f>IF(O185="základní",K185,0)</f>
        <v>0</v>
      </c>
      <c r="BF185" s="203">
        <f>IF(O185="snížená",K185,0)</f>
        <v>0</v>
      </c>
      <c r="BG185" s="203">
        <f>IF(O185="zákl. přenesená",K185,0)</f>
        <v>0</v>
      </c>
      <c r="BH185" s="203">
        <f>IF(O185="sníž. přenesená",K185,0)</f>
        <v>0</v>
      </c>
      <c r="BI185" s="203">
        <f>IF(O185="nulová",K185,0)</f>
        <v>0</v>
      </c>
      <c r="BJ185" s="18" t="s">
        <v>83</v>
      </c>
      <c r="BK185" s="203">
        <f>ROUND(P185*H185,2)</f>
        <v>0</v>
      </c>
      <c r="BL185" s="18" t="s">
        <v>157</v>
      </c>
      <c r="BM185" s="202" t="s">
        <v>1220</v>
      </c>
    </row>
    <row r="186" spans="1:47" s="2" customFormat="1" ht="11.25">
      <c r="A186" s="35"/>
      <c r="B186" s="36"/>
      <c r="C186" s="37"/>
      <c r="D186" s="204" t="s">
        <v>159</v>
      </c>
      <c r="E186" s="37"/>
      <c r="F186" s="205" t="s">
        <v>1219</v>
      </c>
      <c r="G186" s="37"/>
      <c r="H186" s="37"/>
      <c r="I186" s="206"/>
      <c r="J186" s="206"/>
      <c r="K186" s="37"/>
      <c r="L186" s="37"/>
      <c r="M186" s="40"/>
      <c r="N186" s="207"/>
      <c r="O186" s="208"/>
      <c r="P186" s="72"/>
      <c r="Q186" s="72"/>
      <c r="R186" s="72"/>
      <c r="S186" s="72"/>
      <c r="T186" s="72"/>
      <c r="U186" s="72"/>
      <c r="V186" s="72"/>
      <c r="W186" s="72"/>
      <c r="X186" s="73"/>
      <c r="Y186" s="35"/>
      <c r="Z186" s="35"/>
      <c r="AA186" s="35"/>
      <c r="AB186" s="35"/>
      <c r="AC186" s="35"/>
      <c r="AD186" s="35"/>
      <c r="AE186" s="35"/>
      <c r="AT186" s="18" t="s">
        <v>159</v>
      </c>
      <c r="AU186" s="18" t="s">
        <v>83</v>
      </c>
    </row>
    <row r="187" spans="1:65" s="2" customFormat="1" ht="16.5" customHeight="1">
      <c r="A187" s="35"/>
      <c r="B187" s="36"/>
      <c r="C187" s="241" t="s">
        <v>412</v>
      </c>
      <c r="D187" s="241" t="s">
        <v>491</v>
      </c>
      <c r="E187" s="242" t="s">
        <v>1221</v>
      </c>
      <c r="F187" s="243" t="s">
        <v>1222</v>
      </c>
      <c r="G187" s="244" t="s">
        <v>589</v>
      </c>
      <c r="H187" s="245">
        <v>1</v>
      </c>
      <c r="I187" s="246"/>
      <c r="J187" s="247"/>
      <c r="K187" s="248">
        <f>ROUND(P187*H187,2)</f>
        <v>0</v>
      </c>
      <c r="L187" s="243" t="s">
        <v>1</v>
      </c>
      <c r="M187" s="249"/>
      <c r="N187" s="250" t="s">
        <v>1</v>
      </c>
      <c r="O187" s="198" t="s">
        <v>38</v>
      </c>
      <c r="P187" s="199">
        <f>I187+J187</f>
        <v>0</v>
      </c>
      <c r="Q187" s="199">
        <f>ROUND(I187*H187,2)</f>
        <v>0</v>
      </c>
      <c r="R187" s="199">
        <f>ROUND(J187*H187,2)</f>
        <v>0</v>
      </c>
      <c r="S187" s="72"/>
      <c r="T187" s="200">
        <f>S187*H187</f>
        <v>0</v>
      </c>
      <c r="U187" s="200">
        <v>0</v>
      </c>
      <c r="V187" s="200">
        <f>U187*H187</f>
        <v>0</v>
      </c>
      <c r="W187" s="200">
        <v>0</v>
      </c>
      <c r="X187" s="201">
        <f>W187*H187</f>
        <v>0</v>
      </c>
      <c r="Y187" s="35"/>
      <c r="Z187" s="35"/>
      <c r="AA187" s="35"/>
      <c r="AB187" s="35"/>
      <c r="AC187" s="35"/>
      <c r="AD187" s="35"/>
      <c r="AE187" s="35"/>
      <c r="AR187" s="202" t="s">
        <v>249</v>
      </c>
      <c r="AT187" s="202" t="s">
        <v>491</v>
      </c>
      <c r="AU187" s="202" t="s">
        <v>83</v>
      </c>
      <c r="AY187" s="18" t="s">
        <v>149</v>
      </c>
      <c r="BE187" s="203">
        <f>IF(O187="základní",K187,0)</f>
        <v>0</v>
      </c>
      <c r="BF187" s="203">
        <f>IF(O187="snížená",K187,0)</f>
        <v>0</v>
      </c>
      <c r="BG187" s="203">
        <f>IF(O187="zákl. přenesená",K187,0)</f>
        <v>0</v>
      </c>
      <c r="BH187" s="203">
        <f>IF(O187="sníž. přenesená",K187,0)</f>
        <v>0</v>
      </c>
      <c r="BI187" s="203">
        <f>IF(O187="nulová",K187,0)</f>
        <v>0</v>
      </c>
      <c r="BJ187" s="18" t="s">
        <v>83</v>
      </c>
      <c r="BK187" s="203">
        <f>ROUND(P187*H187,2)</f>
        <v>0</v>
      </c>
      <c r="BL187" s="18" t="s">
        <v>157</v>
      </c>
      <c r="BM187" s="202" t="s">
        <v>1223</v>
      </c>
    </row>
    <row r="188" spans="1:47" s="2" customFormat="1" ht="11.25">
      <c r="A188" s="35"/>
      <c r="B188" s="36"/>
      <c r="C188" s="37"/>
      <c r="D188" s="204" t="s">
        <v>159</v>
      </c>
      <c r="E188" s="37"/>
      <c r="F188" s="205" t="s">
        <v>1222</v>
      </c>
      <c r="G188" s="37"/>
      <c r="H188" s="37"/>
      <c r="I188" s="206"/>
      <c r="J188" s="206"/>
      <c r="K188" s="37"/>
      <c r="L188" s="37"/>
      <c r="M188" s="40"/>
      <c r="N188" s="207"/>
      <c r="O188" s="208"/>
      <c r="P188" s="72"/>
      <c r="Q188" s="72"/>
      <c r="R188" s="72"/>
      <c r="S188" s="72"/>
      <c r="T188" s="72"/>
      <c r="U188" s="72"/>
      <c r="V188" s="72"/>
      <c r="W188" s="72"/>
      <c r="X188" s="73"/>
      <c r="Y188" s="35"/>
      <c r="Z188" s="35"/>
      <c r="AA188" s="35"/>
      <c r="AB188" s="35"/>
      <c r="AC188" s="35"/>
      <c r="AD188" s="35"/>
      <c r="AE188" s="35"/>
      <c r="AT188" s="18" t="s">
        <v>159</v>
      </c>
      <c r="AU188" s="18" t="s">
        <v>83</v>
      </c>
    </row>
    <row r="189" spans="1:65" s="2" customFormat="1" ht="16.5" customHeight="1">
      <c r="A189" s="35"/>
      <c r="B189" s="36"/>
      <c r="C189" s="241" t="s">
        <v>418</v>
      </c>
      <c r="D189" s="241" t="s">
        <v>491</v>
      </c>
      <c r="E189" s="242" t="s">
        <v>1224</v>
      </c>
      <c r="F189" s="243" t="s">
        <v>1225</v>
      </c>
      <c r="G189" s="244" t="s">
        <v>1226</v>
      </c>
      <c r="H189" s="245">
        <v>2</v>
      </c>
      <c r="I189" s="246"/>
      <c r="J189" s="247"/>
      <c r="K189" s="248">
        <f>ROUND(P189*H189,2)</f>
        <v>0</v>
      </c>
      <c r="L189" s="243" t="s">
        <v>1</v>
      </c>
      <c r="M189" s="249"/>
      <c r="N189" s="250" t="s">
        <v>1</v>
      </c>
      <c r="O189" s="198" t="s">
        <v>38</v>
      </c>
      <c r="P189" s="199">
        <f>I189+J189</f>
        <v>0</v>
      </c>
      <c r="Q189" s="199">
        <f>ROUND(I189*H189,2)</f>
        <v>0</v>
      </c>
      <c r="R189" s="199">
        <f>ROUND(J189*H189,2)</f>
        <v>0</v>
      </c>
      <c r="S189" s="72"/>
      <c r="T189" s="200">
        <f>S189*H189</f>
        <v>0</v>
      </c>
      <c r="U189" s="200">
        <v>0</v>
      </c>
      <c r="V189" s="200">
        <f>U189*H189</f>
        <v>0</v>
      </c>
      <c r="W189" s="200">
        <v>0</v>
      </c>
      <c r="X189" s="201">
        <f>W189*H189</f>
        <v>0</v>
      </c>
      <c r="Y189" s="35"/>
      <c r="Z189" s="35"/>
      <c r="AA189" s="35"/>
      <c r="AB189" s="35"/>
      <c r="AC189" s="35"/>
      <c r="AD189" s="35"/>
      <c r="AE189" s="35"/>
      <c r="AR189" s="202" t="s">
        <v>249</v>
      </c>
      <c r="AT189" s="202" t="s">
        <v>491</v>
      </c>
      <c r="AU189" s="202" t="s">
        <v>83</v>
      </c>
      <c r="AY189" s="18" t="s">
        <v>149</v>
      </c>
      <c r="BE189" s="203">
        <f>IF(O189="základní",K189,0)</f>
        <v>0</v>
      </c>
      <c r="BF189" s="203">
        <f>IF(O189="snížená",K189,0)</f>
        <v>0</v>
      </c>
      <c r="BG189" s="203">
        <f>IF(O189="zákl. přenesená",K189,0)</f>
        <v>0</v>
      </c>
      <c r="BH189" s="203">
        <f>IF(O189="sníž. přenesená",K189,0)</f>
        <v>0</v>
      </c>
      <c r="BI189" s="203">
        <f>IF(O189="nulová",K189,0)</f>
        <v>0</v>
      </c>
      <c r="BJ189" s="18" t="s">
        <v>83</v>
      </c>
      <c r="BK189" s="203">
        <f>ROUND(P189*H189,2)</f>
        <v>0</v>
      </c>
      <c r="BL189" s="18" t="s">
        <v>157</v>
      </c>
      <c r="BM189" s="202" t="s">
        <v>1227</v>
      </c>
    </row>
    <row r="190" spans="1:47" s="2" customFormat="1" ht="11.25">
      <c r="A190" s="35"/>
      <c r="B190" s="36"/>
      <c r="C190" s="37"/>
      <c r="D190" s="204" t="s">
        <v>159</v>
      </c>
      <c r="E190" s="37"/>
      <c r="F190" s="205" t="s">
        <v>1225</v>
      </c>
      <c r="G190" s="37"/>
      <c r="H190" s="37"/>
      <c r="I190" s="206"/>
      <c r="J190" s="206"/>
      <c r="K190" s="37"/>
      <c r="L190" s="37"/>
      <c r="M190" s="40"/>
      <c r="N190" s="207"/>
      <c r="O190" s="208"/>
      <c r="P190" s="72"/>
      <c r="Q190" s="72"/>
      <c r="R190" s="72"/>
      <c r="S190" s="72"/>
      <c r="T190" s="72"/>
      <c r="U190" s="72"/>
      <c r="V190" s="72"/>
      <c r="W190" s="72"/>
      <c r="X190" s="73"/>
      <c r="Y190" s="35"/>
      <c r="Z190" s="35"/>
      <c r="AA190" s="35"/>
      <c r="AB190" s="35"/>
      <c r="AC190" s="35"/>
      <c r="AD190" s="35"/>
      <c r="AE190" s="35"/>
      <c r="AT190" s="18" t="s">
        <v>159</v>
      </c>
      <c r="AU190" s="18" t="s">
        <v>83</v>
      </c>
    </row>
    <row r="191" spans="1:65" s="2" customFormat="1" ht="44.25" customHeight="1">
      <c r="A191" s="35"/>
      <c r="B191" s="36"/>
      <c r="C191" s="190" t="s">
        <v>422</v>
      </c>
      <c r="D191" s="190" t="s">
        <v>152</v>
      </c>
      <c r="E191" s="191" t="s">
        <v>1228</v>
      </c>
      <c r="F191" s="192" t="s">
        <v>1229</v>
      </c>
      <c r="G191" s="193" t="s">
        <v>305</v>
      </c>
      <c r="H191" s="194">
        <v>0.5</v>
      </c>
      <c r="I191" s="195"/>
      <c r="J191" s="195"/>
      <c r="K191" s="196">
        <f>ROUND(P191*H191,2)</f>
        <v>0</v>
      </c>
      <c r="L191" s="192" t="s">
        <v>156</v>
      </c>
      <c r="M191" s="40"/>
      <c r="N191" s="197" t="s">
        <v>1</v>
      </c>
      <c r="O191" s="198" t="s">
        <v>38</v>
      </c>
      <c r="P191" s="199">
        <f>I191+J191</f>
        <v>0</v>
      </c>
      <c r="Q191" s="199">
        <f>ROUND(I191*H191,2)</f>
        <v>0</v>
      </c>
      <c r="R191" s="199">
        <f>ROUND(J191*H191,2)</f>
        <v>0</v>
      </c>
      <c r="S191" s="72"/>
      <c r="T191" s="200">
        <f>S191*H191</f>
        <v>0</v>
      </c>
      <c r="U191" s="200">
        <v>0</v>
      </c>
      <c r="V191" s="200">
        <f>U191*H191</f>
        <v>0</v>
      </c>
      <c r="W191" s="200">
        <v>0</v>
      </c>
      <c r="X191" s="201">
        <f>W191*H191</f>
        <v>0</v>
      </c>
      <c r="Y191" s="35"/>
      <c r="Z191" s="35"/>
      <c r="AA191" s="35"/>
      <c r="AB191" s="35"/>
      <c r="AC191" s="35"/>
      <c r="AD191" s="35"/>
      <c r="AE191" s="35"/>
      <c r="AR191" s="202" t="s">
        <v>157</v>
      </c>
      <c r="AT191" s="202" t="s">
        <v>152</v>
      </c>
      <c r="AU191" s="202" t="s">
        <v>83</v>
      </c>
      <c r="AY191" s="18" t="s">
        <v>149</v>
      </c>
      <c r="BE191" s="203">
        <f>IF(O191="základní",K191,0)</f>
        <v>0</v>
      </c>
      <c r="BF191" s="203">
        <f>IF(O191="snížená",K191,0)</f>
        <v>0</v>
      </c>
      <c r="BG191" s="203">
        <f>IF(O191="zákl. přenesená",K191,0)</f>
        <v>0</v>
      </c>
      <c r="BH191" s="203">
        <f>IF(O191="sníž. přenesená",K191,0)</f>
        <v>0</v>
      </c>
      <c r="BI191" s="203">
        <f>IF(O191="nulová",K191,0)</f>
        <v>0</v>
      </c>
      <c r="BJ191" s="18" t="s">
        <v>83</v>
      </c>
      <c r="BK191" s="203">
        <f>ROUND(P191*H191,2)</f>
        <v>0</v>
      </c>
      <c r="BL191" s="18" t="s">
        <v>157</v>
      </c>
      <c r="BM191" s="202" t="s">
        <v>1230</v>
      </c>
    </row>
    <row r="192" spans="1:47" s="2" customFormat="1" ht="29.25">
      <c r="A192" s="35"/>
      <c r="B192" s="36"/>
      <c r="C192" s="37"/>
      <c r="D192" s="204" t="s">
        <v>159</v>
      </c>
      <c r="E192" s="37"/>
      <c r="F192" s="205" t="s">
        <v>1229</v>
      </c>
      <c r="G192" s="37"/>
      <c r="H192" s="37"/>
      <c r="I192" s="206"/>
      <c r="J192" s="206"/>
      <c r="K192" s="37"/>
      <c r="L192" s="37"/>
      <c r="M192" s="40"/>
      <c r="N192" s="207"/>
      <c r="O192" s="208"/>
      <c r="P192" s="72"/>
      <c r="Q192" s="72"/>
      <c r="R192" s="72"/>
      <c r="S192" s="72"/>
      <c r="T192" s="72"/>
      <c r="U192" s="72"/>
      <c r="V192" s="72"/>
      <c r="W192" s="72"/>
      <c r="X192" s="73"/>
      <c r="Y192" s="35"/>
      <c r="Z192" s="35"/>
      <c r="AA192" s="35"/>
      <c r="AB192" s="35"/>
      <c r="AC192" s="35"/>
      <c r="AD192" s="35"/>
      <c r="AE192" s="35"/>
      <c r="AT192" s="18" t="s">
        <v>159</v>
      </c>
      <c r="AU192" s="18" t="s">
        <v>83</v>
      </c>
    </row>
    <row r="193" spans="1:65" s="2" customFormat="1" ht="21.75" customHeight="1">
      <c r="A193" s="35"/>
      <c r="B193" s="36"/>
      <c r="C193" s="241" t="s">
        <v>429</v>
      </c>
      <c r="D193" s="241" t="s">
        <v>491</v>
      </c>
      <c r="E193" s="242" t="s">
        <v>1231</v>
      </c>
      <c r="F193" s="243" t="s">
        <v>1232</v>
      </c>
      <c r="G193" s="244" t="s">
        <v>589</v>
      </c>
      <c r="H193" s="245">
        <v>1</v>
      </c>
      <c r="I193" s="246"/>
      <c r="J193" s="247"/>
      <c r="K193" s="248">
        <f>ROUND(P193*H193,2)</f>
        <v>0</v>
      </c>
      <c r="L193" s="243" t="s">
        <v>1</v>
      </c>
      <c r="M193" s="249"/>
      <c r="N193" s="250" t="s">
        <v>1</v>
      </c>
      <c r="O193" s="198" t="s">
        <v>38</v>
      </c>
      <c r="P193" s="199">
        <f>I193+J193</f>
        <v>0</v>
      </c>
      <c r="Q193" s="199">
        <f>ROUND(I193*H193,2)</f>
        <v>0</v>
      </c>
      <c r="R193" s="199">
        <f>ROUND(J193*H193,2)</f>
        <v>0</v>
      </c>
      <c r="S193" s="72"/>
      <c r="T193" s="200">
        <f>S193*H193</f>
        <v>0</v>
      </c>
      <c r="U193" s="200">
        <v>0</v>
      </c>
      <c r="V193" s="200">
        <f>U193*H193</f>
        <v>0</v>
      </c>
      <c r="W193" s="200">
        <v>0</v>
      </c>
      <c r="X193" s="201">
        <f>W193*H193</f>
        <v>0</v>
      </c>
      <c r="Y193" s="35"/>
      <c r="Z193" s="35"/>
      <c r="AA193" s="35"/>
      <c r="AB193" s="35"/>
      <c r="AC193" s="35"/>
      <c r="AD193" s="35"/>
      <c r="AE193" s="35"/>
      <c r="AR193" s="202" t="s">
        <v>249</v>
      </c>
      <c r="AT193" s="202" t="s">
        <v>491</v>
      </c>
      <c r="AU193" s="202" t="s">
        <v>83</v>
      </c>
      <c r="AY193" s="18" t="s">
        <v>149</v>
      </c>
      <c r="BE193" s="203">
        <f>IF(O193="základní",K193,0)</f>
        <v>0</v>
      </c>
      <c r="BF193" s="203">
        <f>IF(O193="snížená",K193,0)</f>
        <v>0</v>
      </c>
      <c r="BG193" s="203">
        <f>IF(O193="zákl. přenesená",K193,0)</f>
        <v>0</v>
      </c>
      <c r="BH193" s="203">
        <f>IF(O193="sníž. přenesená",K193,0)</f>
        <v>0</v>
      </c>
      <c r="BI193" s="203">
        <f>IF(O193="nulová",K193,0)</f>
        <v>0</v>
      </c>
      <c r="BJ193" s="18" t="s">
        <v>83</v>
      </c>
      <c r="BK193" s="203">
        <f>ROUND(P193*H193,2)</f>
        <v>0</v>
      </c>
      <c r="BL193" s="18" t="s">
        <v>157</v>
      </c>
      <c r="BM193" s="202" t="s">
        <v>1233</v>
      </c>
    </row>
    <row r="194" spans="1:47" s="2" customFormat="1" ht="11.25">
      <c r="A194" s="35"/>
      <c r="B194" s="36"/>
      <c r="C194" s="37"/>
      <c r="D194" s="204" t="s">
        <v>159</v>
      </c>
      <c r="E194" s="37"/>
      <c r="F194" s="205" t="s">
        <v>1232</v>
      </c>
      <c r="G194" s="37"/>
      <c r="H194" s="37"/>
      <c r="I194" s="206"/>
      <c r="J194" s="206"/>
      <c r="K194" s="37"/>
      <c r="L194" s="37"/>
      <c r="M194" s="40"/>
      <c r="N194" s="207"/>
      <c r="O194" s="208"/>
      <c r="P194" s="72"/>
      <c r="Q194" s="72"/>
      <c r="R194" s="72"/>
      <c r="S194" s="72"/>
      <c r="T194" s="72"/>
      <c r="U194" s="72"/>
      <c r="V194" s="72"/>
      <c r="W194" s="72"/>
      <c r="X194" s="73"/>
      <c r="Y194" s="35"/>
      <c r="Z194" s="35"/>
      <c r="AA194" s="35"/>
      <c r="AB194" s="35"/>
      <c r="AC194" s="35"/>
      <c r="AD194" s="35"/>
      <c r="AE194" s="35"/>
      <c r="AT194" s="18" t="s">
        <v>159</v>
      </c>
      <c r="AU194" s="18" t="s">
        <v>83</v>
      </c>
    </row>
    <row r="195" spans="1:65" s="2" customFormat="1" ht="24.2" customHeight="1">
      <c r="A195" s="35"/>
      <c r="B195" s="36"/>
      <c r="C195" s="190" t="s">
        <v>433</v>
      </c>
      <c r="D195" s="190" t="s">
        <v>152</v>
      </c>
      <c r="E195" s="191" t="s">
        <v>1234</v>
      </c>
      <c r="F195" s="192" t="s">
        <v>1235</v>
      </c>
      <c r="G195" s="193" t="s">
        <v>589</v>
      </c>
      <c r="H195" s="194">
        <v>1</v>
      </c>
      <c r="I195" s="195"/>
      <c r="J195" s="195"/>
      <c r="K195" s="196">
        <f>ROUND(P195*H195,2)</f>
        <v>0</v>
      </c>
      <c r="L195" s="192" t="s">
        <v>1</v>
      </c>
      <c r="M195" s="40"/>
      <c r="N195" s="197" t="s">
        <v>1</v>
      </c>
      <c r="O195" s="198" t="s">
        <v>38</v>
      </c>
      <c r="P195" s="199">
        <f>I195+J195</f>
        <v>0</v>
      </c>
      <c r="Q195" s="199">
        <f>ROUND(I195*H195,2)</f>
        <v>0</v>
      </c>
      <c r="R195" s="199">
        <f>ROUND(J195*H195,2)</f>
        <v>0</v>
      </c>
      <c r="S195" s="72"/>
      <c r="T195" s="200">
        <f>S195*H195</f>
        <v>0</v>
      </c>
      <c r="U195" s="200">
        <v>0</v>
      </c>
      <c r="V195" s="200">
        <f>U195*H195</f>
        <v>0</v>
      </c>
      <c r="W195" s="200">
        <v>0</v>
      </c>
      <c r="X195" s="201">
        <f>W195*H195</f>
        <v>0</v>
      </c>
      <c r="Y195" s="35"/>
      <c r="Z195" s="35"/>
      <c r="AA195" s="35"/>
      <c r="AB195" s="35"/>
      <c r="AC195" s="35"/>
      <c r="AD195" s="35"/>
      <c r="AE195" s="35"/>
      <c r="AR195" s="202" t="s">
        <v>157</v>
      </c>
      <c r="AT195" s="202" t="s">
        <v>152</v>
      </c>
      <c r="AU195" s="202" t="s">
        <v>83</v>
      </c>
      <c r="AY195" s="18" t="s">
        <v>149</v>
      </c>
      <c r="BE195" s="203">
        <f>IF(O195="základní",K195,0)</f>
        <v>0</v>
      </c>
      <c r="BF195" s="203">
        <f>IF(O195="snížená",K195,0)</f>
        <v>0</v>
      </c>
      <c r="BG195" s="203">
        <f>IF(O195="zákl. přenesená",K195,0)</f>
        <v>0</v>
      </c>
      <c r="BH195" s="203">
        <f>IF(O195="sníž. přenesená",K195,0)</f>
        <v>0</v>
      </c>
      <c r="BI195" s="203">
        <f>IF(O195="nulová",K195,0)</f>
        <v>0</v>
      </c>
      <c r="BJ195" s="18" t="s">
        <v>83</v>
      </c>
      <c r="BK195" s="203">
        <f>ROUND(P195*H195,2)</f>
        <v>0</v>
      </c>
      <c r="BL195" s="18" t="s">
        <v>157</v>
      </c>
      <c r="BM195" s="202" t="s">
        <v>1236</v>
      </c>
    </row>
    <row r="196" spans="1:47" s="2" customFormat="1" ht="19.5">
      <c r="A196" s="35"/>
      <c r="B196" s="36"/>
      <c r="C196" s="37"/>
      <c r="D196" s="204" t="s">
        <v>159</v>
      </c>
      <c r="E196" s="37"/>
      <c r="F196" s="205" t="s">
        <v>1235</v>
      </c>
      <c r="G196" s="37"/>
      <c r="H196" s="37"/>
      <c r="I196" s="206"/>
      <c r="J196" s="206"/>
      <c r="K196" s="37"/>
      <c r="L196" s="37"/>
      <c r="M196" s="40"/>
      <c r="N196" s="207"/>
      <c r="O196" s="208"/>
      <c r="P196" s="72"/>
      <c r="Q196" s="72"/>
      <c r="R196" s="72"/>
      <c r="S196" s="72"/>
      <c r="T196" s="72"/>
      <c r="U196" s="72"/>
      <c r="V196" s="72"/>
      <c r="W196" s="72"/>
      <c r="X196" s="73"/>
      <c r="Y196" s="35"/>
      <c r="Z196" s="35"/>
      <c r="AA196" s="35"/>
      <c r="AB196" s="35"/>
      <c r="AC196" s="35"/>
      <c r="AD196" s="35"/>
      <c r="AE196" s="35"/>
      <c r="AT196" s="18" t="s">
        <v>159</v>
      </c>
      <c r="AU196" s="18" t="s">
        <v>83</v>
      </c>
    </row>
    <row r="197" spans="2:63" s="12" customFormat="1" ht="25.9" customHeight="1">
      <c r="B197" s="173"/>
      <c r="C197" s="174"/>
      <c r="D197" s="175" t="s">
        <v>74</v>
      </c>
      <c r="E197" s="176" t="s">
        <v>477</v>
      </c>
      <c r="F197" s="176" t="s">
        <v>478</v>
      </c>
      <c r="G197" s="174"/>
      <c r="H197" s="174"/>
      <c r="I197" s="177"/>
      <c r="J197" s="177"/>
      <c r="K197" s="178">
        <f>BK197</f>
        <v>0</v>
      </c>
      <c r="L197" s="174"/>
      <c r="M197" s="179"/>
      <c r="N197" s="180"/>
      <c r="O197" s="181"/>
      <c r="P197" s="181"/>
      <c r="Q197" s="182">
        <f>Q198</f>
        <v>0</v>
      </c>
      <c r="R197" s="182">
        <f>R198</f>
        <v>0</v>
      </c>
      <c r="S197" s="181"/>
      <c r="T197" s="183">
        <f>T198</f>
        <v>0</v>
      </c>
      <c r="U197" s="181"/>
      <c r="V197" s="183">
        <f>V198</f>
        <v>0</v>
      </c>
      <c r="W197" s="181"/>
      <c r="X197" s="184">
        <f>X198</f>
        <v>0</v>
      </c>
      <c r="AR197" s="185" t="s">
        <v>85</v>
      </c>
      <c r="AT197" s="186" t="s">
        <v>74</v>
      </c>
      <c r="AU197" s="186" t="s">
        <v>75</v>
      </c>
      <c r="AY197" s="185" t="s">
        <v>149</v>
      </c>
      <c r="BK197" s="187">
        <f>BK198</f>
        <v>0</v>
      </c>
    </row>
    <row r="198" spans="2:63" s="12" customFormat="1" ht="22.9" customHeight="1">
      <c r="B198" s="173"/>
      <c r="C198" s="174"/>
      <c r="D198" s="175" t="s">
        <v>74</v>
      </c>
      <c r="E198" s="188" t="s">
        <v>1237</v>
      </c>
      <c r="F198" s="188" t="s">
        <v>1238</v>
      </c>
      <c r="G198" s="174"/>
      <c r="H198" s="174"/>
      <c r="I198" s="177"/>
      <c r="J198" s="177"/>
      <c r="K198" s="189">
        <f>BK198</f>
        <v>0</v>
      </c>
      <c r="L198" s="174"/>
      <c r="M198" s="179"/>
      <c r="N198" s="180"/>
      <c r="O198" s="181"/>
      <c r="P198" s="181"/>
      <c r="Q198" s="182">
        <f>SUM(Q199:Q200)</f>
        <v>0</v>
      </c>
      <c r="R198" s="182">
        <f>SUM(R199:R200)</f>
        <v>0</v>
      </c>
      <c r="S198" s="181"/>
      <c r="T198" s="183">
        <f>SUM(T199:T200)</f>
        <v>0</v>
      </c>
      <c r="U198" s="181"/>
      <c r="V198" s="183">
        <f>SUM(V199:V200)</f>
        <v>0</v>
      </c>
      <c r="W198" s="181"/>
      <c r="X198" s="184">
        <f>SUM(X199:X200)</f>
        <v>0</v>
      </c>
      <c r="AR198" s="185" t="s">
        <v>85</v>
      </c>
      <c r="AT198" s="186" t="s">
        <v>74</v>
      </c>
      <c r="AU198" s="186" t="s">
        <v>83</v>
      </c>
      <c r="AY198" s="185" t="s">
        <v>149</v>
      </c>
      <c r="BK198" s="187">
        <f>SUM(BK199:BK200)</f>
        <v>0</v>
      </c>
    </row>
    <row r="199" spans="1:65" s="2" customFormat="1" ht="24.2" customHeight="1">
      <c r="A199" s="35"/>
      <c r="B199" s="36"/>
      <c r="C199" s="190" t="s">
        <v>437</v>
      </c>
      <c r="D199" s="190" t="s">
        <v>152</v>
      </c>
      <c r="E199" s="191" t="s">
        <v>1239</v>
      </c>
      <c r="F199" s="192" t="s">
        <v>1240</v>
      </c>
      <c r="G199" s="193" t="s">
        <v>521</v>
      </c>
      <c r="H199" s="194">
        <v>3</v>
      </c>
      <c r="I199" s="195"/>
      <c r="J199" s="195"/>
      <c r="K199" s="196">
        <f>ROUND(P199*H199,2)</f>
        <v>0</v>
      </c>
      <c r="L199" s="192" t="s">
        <v>1</v>
      </c>
      <c r="M199" s="40"/>
      <c r="N199" s="197" t="s">
        <v>1</v>
      </c>
      <c r="O199" s="198" t="s">
        <v>38</v>
      </c>
      <c r="P199" s="199">
        <f>I199+J199</f>
        <v>0</v>
      </c>
      <c r="Q199" s="199">
        <f>ROUND(I199*H199,2)</f>
        <v>0</v>
      </c>
      <c r="R199" s="199">
        <f>ROUND(J199*H199,2)</f>
        <v>0</v>
      </c>
      <c r="S199" s="72"/>
      <c r="T199" s="200">
        <f>S199*H199</f>
        <v>0</v>
      </c>
      <c r="U199" s="200">
        <v>0</v>
      </c>
      <c r="V199" s="200">
        <f>U199*H199</f>
        <v>0</v>
      </c>
      <c r="W199" s="200">
        <v>0</v>
      </c>
      <c r="X199" s="201">
        <f>W199*H199</f>
        <v>0</v>
      </c>
      <c r="Y199" s="35"/>
      <c r="Z199" s="35"/>
      <c r="AA199" s="35"/>
      <c r="AB199" s="35"/>
      <c r="AC199" s="35"/>
      <c r="AD199" s="35"/>
      <c r="AE199" s="35"/>
      <c r="AR199" s="202" t="s">
        <v>329</v>
      </c>
      <c r="AT199" s="202" t="s">
        <v>152</v>
      </c>
      <c r="AU199" s="202" t="s">
        <v>85</v>
      </c>
      <c r="AY199" s="18" t="s">
        <v>149</v>
      </c>
      <c r="BE199" s="203">
        <f>IF(O199="základní",K199,0)</f>
        <v>0</v>
      </c>
      <c r="BF199" s="203">
        <f>IF(O199="snížená",K199,0)</f>
        <v>0</v>
      </c>
      <c r="BG199" s="203">
        <f>IF(O199="zákl. přenesená",K199,0)</f>
        <v>0</v>
      </c>
      <c r="BH199" s="203">
        <f>IF(O199="sníž. přenesená",K199,0)</f>
        <v>0</v>
      </c>
      <c r="BI199" s="203">
        <f>IF(O199="nulová",K199,0)</f>
        <v>0</v>
      </c>
      <c r="BJ199" s="18" t="s">
        <v>83</v>
      </c>
      <c r="BK199" s="203">
        <f>ROUND(P199*H199,2)</f>
        <v>0</v>
      </c>
      <c r="BL199" s="18" t="s">
        <v>329</v>
      </c>
      <c r="BM199" s="202" t="s">
        <v>1241</v>
      </c>
    </row>
    <row r="200" spans="1:47" s="2" customFormat="1" ht="39">
      <c r="A200" s="35"/>
      <c r="B200" s="36"/>
      <c r="C200" s="37"/>
      <c r="D200" s="204" t="s">
        <v>159</v>
      </c>
      <c r="E200" s="37"/>
      <c r="F200" s="205" t="s">
        <v>1242</v>
      </c>
      <c r="G200" s="37"/>
      <c r="H200" s="37"/>
      <c r="I200" s="206"/>
      <c r="J200" s="206"/>
      <c r="K200" s="37"/>
      <c r="L200" s="37"/>
      <c r="M200" s="40"/>
      <c r="N200" s="266"/>
      <c r="O200" s="267"/>
      <c r="P200" s="268"/>
      <c r="Q200" s="268"/>
      <c r="R200" s="268"/>
      <c r="S200" s="268"/>
      <c r="T200" s="268"/>
      <c r="U200" s="268"/>
      <c r="V200" s="268"/>
      <c r="W200" s="268"/>
      <c r="X200" s="269"/>
      <c r="Y200" s="35"/>
      <c r="Z200" s="35"/>
      <c r="AA200" s="35"/>
      <c r="AB200" s="35"/>
      <c r="AC200" s="35"/>
      <c r="AD200" s="35"/>
      <c r="AE200" s="35"/>
      <c r="AT200" s="18" t="s">
        <v>159</v>
      </c>
      <c r="AU200" s="18" t="s">
        <v>85</v>
      </c>
    </row>
    <row r="201" spans="1:31" s="2" customFormat="1" ht="6.95" customHeight="1">
      <c r="A201" s="35"/>
      <c r="B201" s="55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40"/>
      <c r="N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</row>
  </sheetData>
  <sheetProtection algorithmName="SHA-512" hashValue="/1MV0MF/JlxiqbUqF77WtugWsG9Sv2gjGZwc3zuFU2Eq9AA6WqMmI1gc7psNl4c2qluY0Hou5PWmxvhrqh0x6Q==" saltValue="cvKZUdCc9tY6ZM4q7QYoi5M6vzhUr1G39NrnNFsH7BbCG6QVU4gXmESsHFToPwVR4qCI4d89JlV4I1d86frJNw==" spinCount="100000" sheet="1" objects="1" scenarios="1" formatColumns="0" formatRows="0" autoFilter="0"/>
  <autoFilter ref="C124:L200"/>
  <mergeCells count="9">
    <mergeCell ref="E87:H87"/>
    <mergeCell ref="E115:H115"/>
    <mergeCell ref="E117:H117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3"/>
  <sheetViews>
    <sheetView showGridLines="0" workbookViewId="0" topLeftCell="A96">
      <selection activeCell="Z107" sqref="Z10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T2" s="18" t="s">
        <v>101</v>
      </c>
    </row>
    <row r="3" spans="2:46" s="1" customFormat="1" ht="6.95" customHeight="1" hidden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21"/>
      <c r="AT3" s="18" t="s">
        <v>85</v>
      </c>
    </row>
    <row r="4" spans="2:46" s="1" customFormat="1" ht="24.95" customHeight="1" hidden="1">
      <c r="B4" s="21"/>
      <c r="D4" s="112" t="s">
        <v>102</v>
      </c>
      <c r="M4" s="21"/>
      <c r="N4" s="113" t="s">
        <v>11</v>
      </c>
      <c r="AT4" s="18" t="s">
        <v>4</v>
      </c>
    </row>
    <row r="5" spans="2:13" s="1" customFormat="1" ht="6.95" customHeight="1" hidden="1">
      <c r="B5" s="21"/>
      <c r="M5" s="21"/>
    </row>
    <row r="6" spans="2:13" s="1" customFormat="1" ht="12" customHeight="1" hidden="1">
      <c r="B6" s="21"/>
      <c r="D6" s="114" t="s">
        <v>17</v>
      </c>
      <c r="M6" s="21"/>
    </row>
    <row r="7" spans="2:13" s="1" customFormat="1" ht="16.5" customHeight="1" hidden="1">
      <c r="B7" s="21"/>
      <c r="E7" s="311" t="str">
        <f>'Rekapitulace stavby'!K6</f>
        <v>ZŠ ŠVERMOVA PAVILON B - SOCIÁLNÍ ZAŘÍZENÍ 20.12.</v>
      </c>
      <c r="F7" s="312"/>
      <c r="G7" s="312"/>
      <c r="H7" s="312"/>
      <c r="M7" s="21"/>
    </row>
    <row r="8" spans="1:31" s="2" customFormat="1" ht="12" customHeight="1" hidden="1">
      <c r="A8" s="35"/>
      <c r="B8" s="40"/>
      <c r="C8" s="35"/>
      <c r="D8" s="114" t="s">
        <v>103</v>
      </c>
      <c r="E8" s="35"/>
      <c r="F8" s="35"/>
      <c r="G8" s="35"/>
      <c r="H8" s="35"/>
      <c r="I8" s="35"/>
      <c r="J8" s="35"/>
      <c r="K8" s="35"/>
      <c r="L8" s="35"/>
      <c r="M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0"/>
      <c r="C9" s="35"/>
      <c r="D9" s="35"/>
      <c r="E9" s="313" t="s">
        <v>1278</v>
      </c>
      <c r="F9" s="314"/>
      <c r="G9" s="314"/>
      <c r="H9" s="314"/>
      <c r="I9" s="35"/>
      <c r="J9" s="35"/>
      <c r="K9" s="35"/>
      <c r="L9" s="35"/>
      <c r="M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 hidden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14" t="s">
        <v>19</v>
      </c>
      <c r="E11" s="35"/>
      <c r="F11" s="115" t="s">
        <v>1</v>
      </c>
      <c r="G11" s="35"/>
      <c r="H11" s="35"/>
      <c r="I11" s="114" t="s">
        <v>20</v>
      </c>
      <c r="J11" s="115" t="s">
        <v>1</v>
      </c>
      <c r="K11" s="35"/>
      <c r="L11" s="35"/>
      <c r="M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14" t="s">
        <v>21</v>
      </c>
      <c r="E12" s="35"/>
      <c r="F12" s="115" t="s">
        <v>22</v>
      </c>
      <c r="G12" s="35"/>
      <c r="H12" s="35"/>
      <c r="I12" s="114" t="s">
        <v>23</v>
      </c>
      <c r="J12" s="116" t="str">
        <f>'Rekapitulace stavby'!AN8</f>
        <v>22.12.2021</v>
      </c>
      <c r="K12" s="35"/>
      <c r="L12" s="35"/>
      <c r="M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 hidden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14" t="s">
        <v>25</v>
      </c>
      <c r="E14" s="35"/>
      <c r="F14" s="35"/>
      <c r="G14" s="35"/>
      <c r="H14" s="35"/>
      <c r="I14" s="114" t="s">
        <v>26</v>
      </c>
      <c r="J14" s="115" t="s">
        <v>1</v>
      </c>
      <c r="K14" s="35"/>
      <c r="L14" s="35"/>
      <c r="M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15" t="s">
        <v>22</v>
      </c>
      <c r="F15" s="35"/>
      <c r="G15" s="35"/>
      <c r="H15" s="35"/>
      <c r="I15" s="114" t="s">
        <v>27</v>
      </c>
      <c r="J15" s="115" t="s">
        <v>1</v>
      </c>
      <c r="K15" s="35"/>
      <c r="L15" s="35"/>
      <c r="M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14" t="s">
        <v>28</v>
      </c>
      <c r="E17" s="35"/>
      <c r="F17" s="35"/>
      <c r="G17" s="35"/>
      <c r="H17" s="35"/>
      <c r="I17" s="114" t="s">
        <v>26</v>
      </c>
      <c r="J17" s="31" t="str">
        <f>'Rekapitulace stavby'!AN13</f>
        <v>Vyplň údaj</v>
      </c>
      <c r="K17" s="35"/>
      <c r="L17" s="35"/>
      <c r="M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4" t="s">
        <v>27</v>
      </c>
      <c r="J18" s="31" t="str">
        <f>'Rekapitulace stavby'!AN14</f>
        <v>Vyplň údaj</v>
      </c>
      <c r="K18" s="35"/>
      <c r="L18" s="35"/>
      <c r="M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14" t="s">
        <v>30</v>
      </c>
      <c r="E20" s="35"/>
      <c r="F20" s="35"/>
      <c r="G20" s="35"/>
      <c r="H20" s="35"/>
      <c r="I20" s="114" t="s">
        <v>26</v>
      </c>
      <c r="J20" s="115" t="s">
        <v>1</v>
      </c>
      <c r="K20" s="35"/>
      <c r="L20" s="35"/>
      <c r="M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15" t="s">
        <v>22</v>
      </c>
      <c r="F21" s="35"/>
      <c r="G21" s="35"/>
      <c r="H21" s="35"/>
      <c r="I21" s="114" t="s">
        <v>27</v>
      </c>
      <c r="J21" s="115" t="s">
        <v>1</v>
      </c>
      <c r="K21" s="35"/>
      <c r="L21" s="35"/>
      <c r="M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14" t="s">
        <v>31</v>
      </c>
      <c r="E23" s="35"/>
      <c r="F23" s="35"/>
      <c r="G23" s="35"/>
      <c r="H23" s="35"/>
      <c r="I23" s="114" t="s">
        <v>26</v>
      </c>
      <c r="J23" s="115" t="s">
        <v>1</v>
      </c>
      <c r="K23" s="35"/>
      <c r="L23" s="35"/>
      <c r="M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15" t="s">
        <v>22</v>
      </c>
      <c r="F24" s="35"/>
      <c r="G24" s="35"/>
      <c r="H24" s="35"/>
      <c r="I24" s="114" t="s">
        <v>27</v>
      </c>
      <c r="J24" s="115" t="s">
        <v>1</v>
      </c>
      <c r="K24" s="35"/>
      <c r="L24" s="35"/>
      <c r="M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14" t="s">
        <v>32</v>
      </c>
      <c r="E26" s="35"/>
      <c r="F26" s="35"/>
      <c r="G26" s="35"/>
      <c r="H26" s="35"/>
      <c r="I26" s="35"/>
      <c r="J26" s="35"/>
      <c r="K26" s="35"/>
      <c r="L26" s="35"/>
      <c r="M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7"/>
      <c r="B27" s="118"/>
      <c r="C27" s="117"/>
      <c r="D27" s="117"/>
      <c r="E27" s="317" t="s">
        <v>1</v>
      </c>
      <c r="F27" s="317"/>
      <c r="G27" s="317"/>
      <c r="H27" s="317"/>
      <c r="I27" s="117"/>
      <c r="J27" s="117"/>
      <c r="K27" s="117"/>
      <c r="L27" s="117"/>
      <c r="M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 hidden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120"/>
      <c r="M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.75" hidden="1">
      <c r="A30" s="35"/>
      <c r="B30" s="40"/>
      <c r="C30" s="35"/>
      <c r="D30" s="35"/>
      <c r="E30" s="114" t="s">
        <v>105</v>
      </c>
      <c r="F30" s="35"/>
      <c r="G30" s="35"/>
      <c r="H30" s="35"/>
      <c r="I30" s="35"/>
      <c r="J30" s="35"/>
      <c r="K30" s="121">
        <f>I96</f>
        <v>0</v>
      </c>
      <c r="L30" s="35"/>
      <c r="M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2.75" hidden="1">
      <c r="A31" s="35"/>
      <c r="B31" s="40"/>
      <c r="C31" s="35"/>
      <c r="D31" s="35"/>
      <c r="E31" s="114" t="s">
        <v>106</v>
      </c>
      <c r="F31" s="35"/>
      <c r="G31" s="35"/>
      <c r="H31" s="35"/>
      <c r="I31" s="35"/>
      <c r="J31" s="35"/>
      <c r="K31" s="121">
        <f>J96</f>
        <v>0</v>
      </c>
      <c r="L31" s="35"/>
      <c r="M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 hidden="1">
      <c r="A32" s="35"/>
      <c r="B32" s="40"/>
      <c r="C32" s="35"/>
      <c r="D32" s="122" t="s">
        <v>33</v>
      </c>
      <c r="E32" s="35"/>
      <c r="F32" s="35"/>
      <c r="G32" s="35"/>
      <c r="H32" s="35"/>
      <c r="I32" s="35"/>
      <c r="J32" s="35"/>
      <c r="K32" s="123">
        <f>ROUND(K118,2)</f>
        <v>0</v>
      </c>
      <c r="L32" s="35"/>
      <c r="M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 hidden="1">
      <c r="A33" s="35"/>
      <c r="B33" s="40"/>
      <c r="C33" s="35"/>
      <c r="D33" s="120"/>
      <c r="E33" s="120"/>
      <c r="F33" s="120"/>
      <c r="G33" s="120"/>
      <c r="H33" s="120"/>
      <c r="I33" s="120"/>
      <c r="J33" s="120"/>
      <c r="K33" s="120"/>
      <c r="L33" s="120"/>
      <c r="M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35"/>
      <c r="F34" s="124" t="s">
        <v>35</v>
      </c>
      <c r="G34" s="35"/>
      <c r="H34" s="35"/>
      <c r="I34" s="124" t="s">
        <v>34</v>
      </c>
      <c r="J34" s="35"/>
      <c r="K34" s="124" t="s">
        <v>36</v>
      </c>
      <c r="L34" s="35"/>
      <c r="M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125" t="s">
        <v>37</v>
      </c>
      <c r="E35" s="114" t="s">
        <v>38</v>
      </c>
      <c r="F35" s="121">
        <f>ROUND((SUM(BE118:BE122)),2)</f>
        <v>0</v>
      </c>
      <c r="G35" s="35"/>
      <c r="H35" s="35"/>
      <c r="I35" s="126">
        <v>0.21</v>
      </c>
      <c r="J35" s="35"/>
      <c r="K35" s="121">
        <f>ROUND(((SUM(BE118:BE122))*I35),2)</f>
        <v>0</v>
      </c>
      <c r="L35" s="35"/>
      <c r="M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4" t="s">
        <v>39</v>
      </c>
      <c r="F36" s="121">
        <f>ROUND((SUM(BF118:BF122)),2)</f>
        <v>0</v>
      </c>
      <c r="G36" s="35"/>
      <c r="H36" s="35"/>
      <c r="I36" s="126">
        <v>0.15</v>
      </c>
      <c r="J36" s="35"/>
      <c r="K36" s="121">
        <f>ROUND(((SUM(BF118:BF122))*I36),2)</f>
        <v>0</v>
      </c>
      <c r="L36" s="35"/>
      <c r="M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4" t="s">
        <v>40</v>
      </c>
      <c r="F37" s="121">
        <f>ROUND((SUM(BG118:BG122)),2)</f>
        <v>0</v>
      </c>
      <c r="G37" s="35"/>
      <c r="H37" s="35"/>
      <c r="I37" s="126">
        <v>0.21</v>
      </c>
      <c r="J37" s="35"/>
      <c r="K37" s="121">
        <f>0</f>
        <v>0</v>
      </c>
      <c r="L37" s="35"/>
      <c r="M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4" t="s">
        <v>41</v>
      </c>
      <c r="F38" s="121">
        <f>ROUND((SUM(BH118:BH122)),2)</f>
        <v>0</v>
      </c>
      <c r="G38" s="35"/>
      <c r="H38" s="35"/>
      <c r="I38" s="126">
        <v>0.15</v>
      </c>
      <c r="J38" s="35"/>
      <c r="K38" s="121">
        <f>0</f>
        <v>0</v>
      </c>
      <c r="L38" s="35"/>
      <c r="M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4" t="s">
        <v>42</v>
      </c>
      <c r="F39" s="121">
        <f>ROUND((SUM(BI118:BI122)),2)</f>
        <v>0</v>
      </c>
      <c r="G39" s="35"/>
      <c r="H39" s="35"/>
      <c r="I39" s="126">
        <v>0</v>
      </c>
      <c r="J39" s="35"/>
      <c r="K39" s="121">
        <f>0</f>
        <v>0</v>
      </c>
      <c r="L39" s="35"/>
      <c r="M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 hidden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 hidden="1">
      <c r="A41" s="35"/>
      <c r="B41" s="40"/>
      <c r="C41" s="127"/>
      <c r="D41" s="128" t="s">
        <v>43</v>
      </c>
      <c r="E41" s="129"/>
      <c r="F41" s="129"/>
      <c r="G41" s="130" t="s">
        <v>44</v>
      </c>
      <c r="H41" s="131" t="s">
        <v>45</v>
      </c>
      <c r="I41" s="129"/>
      <c r="J41" s="129"/>
      <c r="K41" s="132">
        <f>SUM(K32:K39)</f>
        <v>0</v>
      </c>
      <c r="L41" s="133"/>
      <c r="M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 hidden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3" s="1" customFormat="1" ht="14.45" customHeight="1" hidden="1">
      <c r="B43" s="21"/>
      <c r="M43" s="21"/>
    </row>
    <row r="44" spans="2:13" s="1" customFormat="1" ht="14.45" customHeight="1" hidden="1">
      <c r="B44" s="21"/>
      <c r="M44" s="21"/>
    </row>
    <row r="45" spans="2:13" s="1" customFormat="1" ht="14.45" customHeight="1" hidden="1">
      <c r="B45" s="21"/>
      <c r="M45" s="21"/>
    </row>
    <row r="46" spans="2:13" s="1" customFormat="1" ht="14.45" customHeight="1" hidden="1">
      <c r="B46" s="21"/>
      <c r="M46" s="21"/>
    </row>
    <row r="47" spans="2:13" s="1" customFormat="1" ht="14.45" customHeight="1" hidden="1">
      <c r="B47" s="21"/>
      <c r="M47" s="21"/>
    </row>
    <row r="48" spans="2:13" s="1" customFormat="1" ht="14.45" customHeight="1" hidden="1">
      <c r="B48" s="21"/>
      <c r="M48" s="21"/>
    </row>
    <row r="49" spans="2:13" s="1" customFormat="1" ht="14.45" customHeight="1" hidden="1">
      <c r="B49" s="21"/>
      <c r="M49" s="21"/>
    </row>
    <row r="50" spans="2:13" s="2" customFormat="1" ht="14.45" customHeight="1" hidden="1">
      <c r="B50" s="52"/>
      <c r="D50" s="134" t="s">
        <v>46</v>
      </c>
      <c r="E50" s="135"/>
      <c r="F50" s="135"/>
      <c r="G50" s="134" t="s">
        <v>47</v>
      </c>
      <c r="H50" s="135"/>
      <c r="I50" s="135"/>
      <c r="J50" s="135"/>
      <c r="K50" s="135"/>
      <c r="L50" s="135"/>
      <c r="M50" s="52"/>
    </row>
    <row r="51" spans="2:13" ht="11.25" hidden="1">
      <c r="B51" s="21"/>
      <c r="M51" s="21"/>
    </row>
    <row r="52" spans="2:13" ht="11.25" hidden="1">
      <c r="B52" s="21"/>
      <c r="M52" s="21"/>
    </row>
    <row r="53" spans="2:13" ht="11.25" hidden="1">
      <c r="B53" s="21"/>
      <c r="M53" s="21"/>
    </row>
    <row r="54" spans="2:13" ht="11.25" hidden="1">
      <c r="B54" s="21"/>
      <c r="M54" s="21"/>
    </row>
    <row r="55" spans="2:13" ht="11.25" hidden="1">
      <c r="B55" s="21"/>
      <c r="M55" s="21"/>
    </row>
    <row r="56" spans="2:13" ht="11.25" hidden="1">
      <c r="B56" s="21"/>
      <c r="M56" s="21"/>
    </row>
    <row r="57" spans="2:13" ht="11.25" hidden="1">
      <c r="B57" s="21"/>
      <c r="M57" s="21"/>
    </row>
    <row r="58" spans="2:13" ht="11.25" hidden="1">
      <c r="B58" s="21"/>
      <c r="M58" s="21"/>
    </row>
    <row r="59" spans="2:13" ht="11.25" hidden="1">
      <c r="B59" s="21"/>
      <c r="M59" s="21"/>
    </row>
    <row r="60" spans="2:13" ht="11.25" hidden="1">
      <c r="B60" s="21"/>
      <c r="M60" s="21"/>
    </row>
    <row r="61" spans="1:31" s="2" customFormat="1" ht="12.75" hidden="1">
      <c r="A61" s="35"/>
      <c r="B61" s="40"/>
      <c r="C61" s="35"/>
      <c r="D61" s="136" t="s">
        <v>48</v>
      </c>
      <c r="E61" s="137"/>
      <c r="F61" s="138" t="s">
        <v>49</v>
      </c>
      <c r="G61" s="136" t="s">
        <v>48</v>
      </c>
      <c r="H61" s="137"/>
      <c r="I61" s="137"/>
      <c r="J61" s="139" t="s">
        <v>49</v>
      </c>
      <c r="K61" s="137"/>
      <c r="L61" s="137"/>
      <c r="M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3" ht="11.25" hidden="1">
      <c r="B62" s="21"/>
      <c r="M62" s="21"/>
    </row>
    <row r="63" spans="2:13" ht="11.25" hidden="1">
      <c r="B63" s="21"/>
      <c r="M63" s="21"/>
    </row>
    <row r="64" spans="2:13" ht="11.25" hidden="1">
      <c r="B64" s="21"/>
      <c r="M64" s="21"/>
    </row>
    <row r="65" spans="1:31" s="2" customFormat="1" ht="12.75" hidden="1">
      <c r="A65" s="35"/>
      <c r="B65" s="40"/>
      <c r="C65" s="35"/>
      <c r="D65" s="134" t="s">
        <v>50</v>
      </c>
      <c r="E65" s="140"/>
      <c r="F65" s="140"/>
      <c r="G65" s="134" t="s">
        <v>51</v>
      </c>
      <c r="H65" s="140"/>
      <c r="I65" s="140"/>
      <c r="J65" s="140"/>
      <c r="K65" s="140"/>
      <c r="L65" s="140"/>
      <c r="M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3" ht="11.25" hidden="1">
      <c r="B66" s="21"/>
      <c r="M66" s="21"/>
    </row>
    <row r="67" spans="2:13" ht="11.25" hidden="1">
      <c r="B67" s="21"/>
      <c r="M67" s="21"/>
    </row>
    <row r="68" spans="2:13" ht="11.25" hidden="1">
      <c r="B68" s="21"/>
      <c r="M68" s="21"/>
    </row>
    <row r="69" spans="2:13" ht="11.25" hidden="1">
      <c r="B69" s="21"/>
      <c r="M69" s="21"/>
    </row>
    <row r="70" spans="2:13" ht="11.25" hidden="1">
      <c r="B70" s="21"/>
      <c r="M70" s="21"/>
    </row>
    <row r="71" spans="2:13" ht="11.25" hidden="1">
      <c r="B71" s="21"/>
      <c r="M71" s="21"/>
    </row>
    <row r="72" spans="2:13" ht="11.25" hidden="1">
      <c r="B72" s="21"/>
      <c r="M72" s="21"/>
    </row>
    <row r="73" spans="2:13" ht="11.25" hidden="1">
      <c r="B73" s="21"/>
      <c r="M73" s="21"/>
    </row>
    <row r="74" spans="2:13" ht="11.25" hidden="1">
      <c r="B74" s="21"/>
      <c r="M74" s="21"/>
    </row>
    <row r="75" spans="2:13" ht="11.25" hidden="1">
      <c r="B75" s="21"/>
      <c r="M75" s="21"/>
    </row>
    <row r="76" spans="1:31" s="2" customFormat="1" ht="12.75" hidden="1">
      <c r="A76" s="35"/>
      <c r="B76" s="40"/>
      <c r="C76" s="35"/>
      <c r="D76" s="136" t="s">
        <v>48</v>
      </c>
      <c r="E76" s="137"/>
      <c r="F76" s="138" t="s">
        <v>49</v>
      </c>
      <c r="G76" s="136" t="s">
        <v>48</v>
      </c>
      <c r="H76" s="137"/>
      <c r="I76" s="137"/>
      <c r="J76" s="139" t="s">
        <v>49</v>
      </c>
      <c r="K76" s="137"/>
      <c r="L76" s="137"/>
      <c r="M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 hidden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1.25" hidden="1"/>
    <row r="79" ht="11.25" hidden="1"/>
    <row r="80" ht="11.25" hidden="1"/>
    <row r="81" spans="1:31" s="2" customFormat="1" ht="6.95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107</v>
      </c>
      <c r="D82" s="37"/>
      <c r="E82" s="37"/>
      <c r="F82" s="37"/>
      <c r="G82" s="37"/>
      <c r="H82" s="37"/>
      <c r="I82" s="37"/>
      <c r="J82" s="37"/>
      <c r="K82" s="37"/>
      <c r="L82" s="37"/>
      <c r="M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17</v>
      </c>
      <c r="D84" s="37"/>
      <c r="E84" s="37"/>
      <c r="F84" s="37"/>
      <c r="G84" s="37"/>
      <c r="H84" s="37"/>
      <c r="I84" s="37"/>
      <c r="J84" s="37"/>
      <c r="K84" s="37"/>
      <c r="L84" s="37"/>
      <c r="M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8" t="str">
        <f>E7</f>
        <v>ZŠ ŠVERMOVA PAVILON B - SOCIÁLNÍ ZAŘÍZENÍ 20.12.</v>
      </c>
      <c r="F85" s="319"/>
      <c r="G85" s="319"/>
      <c r="H85" s="319"/>
      <c r="I85" s="37"/>
      <c r="J85" s="37"/>
      <c r="K85" s="37"/>
      <c r="L85" s="37"/>
      <c r="M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103</v>
      </c>
      <c r="D86" s="37"/>
      <c r="E86" s="37"/>
      <c r="F86" s="37"/>
      <c r="G86" s="37"/>
      <c r="H86" s="37"/>
      <c r="I86" s="37"/>
      <c r="J86" s="37"/>
      <c r="K86" s="37"/>
      <c r="L86" s="37"/>
      <c r="M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0" t="str">
        <f>E9</f>
        <v>D.1.4.C - Vzduchotechnika</v>
      </c>
      <c r="F87" s="320"/>
      <c r="G87" s="320"/>
      <c r="H87" s="320"/>
      <c r="I87" s="37"/>
      <c r="J87" s="37"/>
      <c r="K87" s="37"/>
      <c r="L87" s="37"/>
      <c r="M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21</v>
      </c>
      <c r="D89" s="37"/>
      <c r="E89" s="37"/>
      <c r="F89" s="28" t="str">
        <f>F12</f>
        <v xml:space="preserve"> </v>
      </c>
      <c r="G89" s="37"/>
      <c r="H89" s="37"/>
      <c r="I89" s="30" t="s">
        <v>23</v>
      </c>
      <c r="J89" s="67" t="str">
        <f>IF(J12="","",J12)</f>
        <v>22.12.2021</v>
      </c>
      <c r="K89" s="37"/>
      <c r="L89" s="37"/>
      <c r="M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25</v>
      </c>
      <c r="D91" s="37"/>
      <c r="E91" s="37"/>
      <c r="F91" s="28" t="str">
        <f>E15</f>
        <v xml:space="preserve"> </v>
      </c>
      <c r="G91" s="37"/>
      <c r="H91" s="37"/>
      <c r="I91" s="30" t="s">
        <v>30</v>
      </c>
      <c r="J91" s="33" t="str">
        <f>E21</f>
        <v xml:space="preserve"> </v>
      </c>
      <c r="K91" s="37"/>
      <c r="L91" s="37"/>
      <c r="M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37"/>
      <c r="M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5" t="s">
        <v>108</v>
      </c>
      <c r="D94" s="146"/>
      <c r="E94" s="146"/>
      <c r="F94" s="146"/>
      <c r="G94" s="146"/>
      <c r="H94" s="146"/>
      <c r="I94" s="147" t="s">
        <v>109</v>
      </c>
      <c r="J94" s="147" t="s">
        <v>110</v>
      </c>
      <c r="K94" s="147" t="s">
        <v>111</v>
      </c>
      <c r="L94" s="146"/>
      <c r="M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8" t="s">
        <v>112</v>
      </c>
      <c r="D96" s="37"/>
      <c r="E96" s="37"/>
      <c r="F96" s="37"/>
      <c r="G96" s="37"/>
      <c r="H96" s="37"/>
      <c r="I96" s="85">
        <f aca="true" t="shared" si="0" ref="I96:J98">Q118</f>
        <v>0</v>
      </c>
      <c r="J96" s="85">
        <f t="shared" si="0"/>
        <v>0</v>
      </c>
      <c r="K96" s="85">
        <f>K118</f>
        <v>0</v>
      </c>
      <c r="L96" s="37"/>
      <c r="M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113</v>
      </c>
    </row>
    <row r="97" spans="2:13" s="9" customFormat="1" ht="24.95" customHeight="1">
      <c r="B97" s="149"/>
      <c r="C97" s="150"/>
      <c r="D97" s="151" t="s">
        <v>120</v>
      </c>
      <c r="E97" s="152"/>
      <c r="F97" s="152"/>
      <c r="G97" s="152"/>
      <c r="H97" s="152"/>
      <c r="I97" s="153">
        <f t="shared" si="0"/>
        <v>0</v>
      </c>
      <c r="J97" s="153">
        <f t="shared" si="0"/>
        <v>0</v>
      </c>
      <c r="K97" s="153">
        <f>K119</f>
        <v>0</v>
      </c>
      <c r="L97" s="150"/>
      <c r="M97" s="154"/>
    </row>
    <row r="98" spans="2:13" s="10" customFormat="1" ht="19.9" customHeight="1">
      <c r="B98" s="155"/>
      <c r="C98" s="156"/>
      <c r="D98" s="157" t="s">
        <v>1279</v>
      </c>
      <c r="E98" s="158"/>
      <c r="F98" s="158"/>
      <c r="G98" s="158"/>
      <c r="H98" s="158"/>
      <c r="I98" s="159">
        <f t="shared" si="0"/>
        <v>0</v>
      </c>
      <c r="J98" s="159">
        <f t="shared" si="0"/>
        <v>0</v>
      </c>
      <c r="K98" s="159">
        <f>K120</f>
        <v>0</v>
      </c>
      <c r="L98" s="156"/>
      <c r="M98" s="160"/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130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17</v>
      </c>
      <c r="D107" s="37"/>
      <c r="E107" s="37"/>
      <c r="F107" s="37"/>
      <c r="G107" s="37"/>
      <c r="H107" s="37"/>
      <c r="I107" s="37"/>
      <c r="J107" s="37"/>
      <c r="K107" s="37"/>
      <c r="L107" s="37"/>
      <c r="M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18" t="str">
        <f>E7</f>
        <v>ZŠ ŠVERMOVA PAVILON B - SOCIÁLNÍ ZAŘÍZENÍ 20.12.</v>
      </c>
      <c r="F108" s="319"/>
      <c r="G108" s="319"/>
      <c r="H108" s="319"/>
      <c r="I108" s="37"/>
      <c r="J108" s="37"/>
      <c r="K108" s="37"/>
      <c r="L108" s="37"/>
      <c r="M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103</v>
      </c>
      <c r="D109" s="37"/>
      <c r="E109" s="37"/>
      <c r="F109" s="37"/>
      <c r="G109" s="37"/>
      <c r="H109" s="37"/>
      <c r="I109" s="37"/>
      <c r="J109" s="37"/>
      <c r="K109" s="37"/>
      <c r="L109" s="37"/>
      <c r="M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270" t="str">
        <f>E9</f>
        <v>D.1.4.C - Vzduchotechnika</v>
      </c>
      <c r="F110" s="320"/>
      <c r="G110" s="320"/>
      <c r="H110" s="320"/>
      <c r="I110" s="37"/>
      <c r="J110" s="37"/>
      <c r="K110" s="37"/>
      <c r="L110" s="37"/>
      <c r="M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21</v>
      </c>
      <c r="D112" s="37"/>
      <c r="E112" s="37"/>
      <c r="F112" s="28" t="str">
        <f>F12</f>
        <v xml:space="preserve"> </v>
      </c>
      <c r="G112" s="37"/>
      <c r="H112" s="37"/>
      <c r="I112" s="30" t="s">
        <v>23</v>
      </c>
      <c r="J112" s="67" t="str">
        <f>IF(J12="","",J12)</f>
        <v>22.12.2021</v>
      </c>
      <c r="K112" s="37"/>
      <c r="L112" s="37"/>
      <c r="M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25</v>
      </c>
      <c r="D114" s="37"/>
      <c r="E114" s="37"/>
      <c r="F114" s="28" t="str">
        <f>E15</f>
        <v xml:space="preserve"> </v>
      </c>
      <c r="G114" s="37"/>
      <c r="H114" s="37"/>
      <c r="I114" s="30" t="s">
        <v>30</v>
      </c>
      <c r="J114" s="33" t="str">
        <f>E21</f>
        <v xml:space="preserve"> </v>
      </c>
      <c r="K114" s="37"/>
      <c r="L114" s="37"/>
      <c r="M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28</v>
      </c>
      <c r="D115" s="37"/>
      <c r="E115" s="37"/>
      <c r="F115" s="28" t="str">
        <f>IF(E18="","",E18)</f>
        <v>Vyplň údaj</v>
      </c>
      <c r="G115" s="37"/>
      <c r="H115" s="37"/>
      <c r="I115" s="30" t="s">
        <v>31</v>
      </c>
      <c r="J115" s="33" t="str">
        <f>E24</f>
        <v xml:space="preserve"> </v>
      </c>
      <c r="K115" s="37"/>
      <c r="L115" s="37"/>
      <c r="M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1" customFormat="1" ht="29.25" customHeight="1">
      <c r="A117" s="161"/>
      <c r="B117" s="162"/>
      <c r="C117" s="163" t="s">
        <v>131</v>
      </c>
      <c r="D117" s="164" t="s">
        <v>58</v>
      </c>
      <c r="E117" s="164" t="s">
        <v>54</v>
      </c>
      <c r="F117" s="164" t="s">
        <v>55</v>
      </c>
      <c r="G117" s="164" t="s">
        <v>132</v>
      </c>
      <c r="H117" s="164" t="s">
        <v>133</v>
      </c>
      <c r="I117" s="164" t="s">
        <v>134</v>
      </c>
      <c r="J117" s="164" t="s">
        <v>135</v>
      </c>
      <c r="K117" s="164" t="s">
        <v>111</v>
      </c>
      <c r="L117" s="165" t="s">
        <v>136</v>
      </c>
      <c r="M117" s="166"/>
      <c r="N117" s="76" t="s">
        <v>1</v>
      </c>
      <c r="O117" s="77" t="s">
        <v>37</v>
      </c>
      <c r="P117" s="77" t="s">
        <v>137</v>
      </c>
      <c r="Q117" s="77" t="s">
        <v>138</v>
      </c>
      <c r="R117" s="77" t="s">
        <v>139</v>
      </c>
      <c r="S117" s="77" t="s">
        <v>140</v>
      </c>
      <c r="T117" s="77" t="s">
        <v>141</v>
      </c>
      <c r="U117" s="77" t="s">
        <v>142</v>
      </c>
      <c r="V117" s="77" t="s">
        <v>143</v>
      </c>
      <c r="W117" s="77" t="s">
        <v>144</v>
      </c>
      <c r="X117" s="78" t="s">
        <v>145</v>
      </c>
      <c r="Y117" s="161"/>
      <c r="Z117" s="161"/>
      <c r="AA117" s="161"/>
      <c r="AB117" s="161"/>
      <c r="AC117" s="161"/>
      <c r="AD117" s="161"/>
      <c r="AE117" s="161"/>
    </row>
    <row r="118" spans="1:63" s="2" customFormat="1" ht="22.9" customHeight="1">
      <c r="A118" s="35"/>
      <c r="B118" s="36"/>
      <c r="C118" s="83" t="s">
        <v>146</v>
      </c>
      <c r="D118" s="37"/>
      <c r="E118" s="37"/>
      <c r="F118" s="37"/>
      <c r="G118" s="37"/>
      <c r="H118" s="37"/>
      <c r="I118" s="37"/>
      <c r="J118" s="37"/>
      <c r="K118" s="167">
        <f>BK118</f>
        <v>0</v>
      </c>
      <c r="L118" s="37"/>
      <c r="M118" s="40"/>
      <c r="N118" s="79"/>
      <c r="O118" s="168"/>
      <c r="P118" s="80"/>
      <c r="Q118" s="169">
        <f>Q119</f>
        <v>0</v>
      </c>
      <c r="R118" s="169">
        <f>R119</f>
        <v>0</v>
      </c>
      <c r="S118" s="80"/>
      <c r="T118" s="170">
        <f>T119</f>
        <v>0</v>
      </c>
      <c r="U118" s="80"/>
      <c r="V118" s="170">
        <f>V119</f>
        <v>0</v>
      </c>
      <c r="W118" s="80"/>
      <c r="X118" s="171">
        <f>X119</f>
        <v>0</v>
      </c>
      <c r="Y118" s="35"/>
      <c r="Z118" s="35"/>
      <c r="AA118" s="35"/>
      <c r="AB118" s="35"/>
      <c r="AC118" s="35"/>
      <c r="AD118" s="35"/>
      <c r="AE118" s="35"/>
      <c r="AT118" s="18" t="s">
        <v>74</v>
      </c>
      <c r="AU118" s="18" t="s">
        <v>113</v>
      </c>
      <c r="BK118" s="172">
        <f>BK119</f>
        <v>0</v>
      </c>
    </row>
    <row r="119" spans="2:63" s="12" customFormat="1" ht="25.9" customHeight="1">
      <c r="B119" s="173"/>
      <c r="C119" s="174"/>
      <c r="D119" s="175" t="s">
        <v>74</v>
      </c>
      <c r="E119" s="176" t="s">
        <v>477</v>
      </c>
      <c r="F119" s="176" t="s">
        <v>478</v>
      </c>
      <c r="G119" s="174"/>
      <c r="H119" s="174"/>
      <c r="I119" s="177"/>
      <c r="J119" s="177"/>
      <c r="K119" s="178">
        <f>BK119</f>
        <v>0</v>
      </c>
      <c r="L119" s="174"/>
      <c r="M119" s="179"/>
      <c r="N119" s="180"/>
      <c r="O119" s="181"/>
      <c r="P119" s="181"/>
      <c r="Q119" s="182">
        <f>Q120</f>
        <v>0</v>
      </c>
      <c r="R119" s="182">
        <f>R120</f>
        <v>0</v>
      </c>
      <c r="S119" s="181"/>
      <c r="T119" s="183">
        <f>T120</f>
        <v>0</v>
      </c>
      <c r="U119" s="181"/>
      <c r="V119" s="183">
        <f>V120</f>
        <v>0</v>
      </c>
      <c r="W119" s="181"/>
      <c r="X119" s="184">
        <f>X120</f>
        <v>0</v>
      </c>
      <c r="AR119" s="185" t="s">
        <v>85</v>
      </c>
      <c r="AT119" s="186" t="s">
        <v>74</v>
      </c>
      <c r="AU119" s="186" t="s">
        <v>75</v>
      </c>
      <c r="AY119" s="185" t="s">
        <v>149</v>
      </c>
      <c r="BK119" s="187">
        <f>BK120</f>
        <v>0</v>
      </c>
    </row>
    <row r="120" spans="2:63" s="12" customFormat="1" ht="22.9" customHeight="1">
      <c r="B120" s="173"/>
      <c r="C120" s="174"/>
      <c r="D120" s="175" t="s">
        <v>74</v>
      </c>
      <c r="E120" s="188" t="s">
        <v>1280</v>
      </c>
      <c r="F120" s="188" t="s">
        <v>100</v>
      </c>
      <c r="G120" s="174"/>
      <c r="H120" s="174"/>
      <c r="I120" s="177"/>
      <c r="J120" s="177"/>
      <c r="K120" s="189">
        <f>BK120</f>
        <v>0</v>
      </c>
      <c r="L120" s="174"/>
      <c r="M120" s="179"/>
      <c r="N120" s="180"/>
      <c r="O120" s="181"/>
      <c r="P120" s="181"/>
      <c r="Q120" s="182">
        <f>SUM(Q121:Q122)</f>
        <v>0</v>
      </c>
      <c r="R120" s="182">
        <f>SUM(R121:R122)</f>
        <v>0</v>
      </c>
      <c r="S120" s="181"/>
      <c r="T120" s="183">
        <f>SUM(T121:T122)</f>
        <v>0</v>
      </c>
      <c r="U120" s="181"/>
      <c r="V120" s="183">
        <f>SUM(V121:V122)</f>
        <v>0</v>
      </c>
      <c r="W120" s="181"/>
      <c r="X120" s="184">
        <f>SUM(X121:X122)</f>
        <v>0</v>
      </c>
      <c r="AR120" s="185" t="s">
        <v>85</v>
      </c>
      <c r="AT120" s="186" t="s">
        <v>74</v>
      </c>
      <c r="AU120" s="186" t="s">
        <v>83</v>
      </c>
      <c r="AY120" s="185" t="s">
        <v>149</v>
      </c>
      <c r="BK120" s="187">
        <f>SUM(BK121:BK122)</f>
        <v>0</v>
      </c>
    </row>
    <row r="121" spans="1:65" s="2" customFormat="1" ht="24.2" customHeight="1">
      <c r="A121" s="35"/>
      <c r="B121" s="36"/>
      <c r="C121" s="190" t="s">
        <v>83</v>
      </c>
      <c r="D121" s="190" t="s">
        <v>152</v>
      </c>
      <c r="E121" s="191" t="s">
        <v>1281</v>
      </c>
      <c r="F121" s="192" t="s">
        <v>1282</v>
      </c>
      <c r="G121" s="193" t="s">
        <v>907</v>
      </c>
      <c r="H121" s="194">
        <v>1</v>
      </c>
      <c r="I121" s="195"/>
      <c r="J121" s="195"/>
      <c r="K121" s="196">
        <f>ROUND(P121*H121,2)</f>
        <v>0</v>
      </c>
      <c r="L121" s="192" t="s">
        <v>1</v>
      </c>
      <c r="M121" s="40"/>
      <c r="N121" s="197" t="s">
        <v>1</v>
      </c>
      <c r="O121" s="198" t="s">
        <v>38</v>
      </c>
      <c r="P121" s="199">
        <f>I121+J121</f>
        <v>0</v>
      </c>
      <c r="Q121" s="199">
        <f>ROUND(I121*H121,2)</f>
        <v>0</v>
      </c>
      <c r="R121" s="199">
        <f>ROUND(J121*H121,2)</f>
        <v>0</v>
      </c>
      <c r="S121" s="72"/>
      <c r="T121" s="200">
        <f>S121*H121</f>
        <v>0</v>
      </c>
      <c r="U121" s="200">
        <v>0</v>
      </c>
      <c r="V121" s="200">
        <f>U121*H121</f>
        <v>0</v>
      </c>
      <c r="W121" s="200">
        <v>0</v>
      </c>
      <c r="X121" s="201">
        <f>W121*H121</f>
        <v>0</v>
      </c>
      <c r="Y121" s="35"/>
      <c r="Z121" s="35"/>
      <c r="AA121" s="35"/>
      <c r="AB121" s="35"/>
      <c r="AC121" s="35"/>
      <c r="AD121" s="35"/>
      <c r="AE121" s="35"/>
      <c r="AR121" s="202" t="s">
        <v>329</v>
      </c>
      <c r="AT121" s="202" t="s">
        <v>152</v>
      </c>
      <c r="AU121" s="202" t="s">
        <v>85</v>
      </c>
      <c r="AY121" s="18" t="s">
        <v>149</v>
      </c>
      <c r="BE121" s="203">
        <f>IF(O121="základní",K121,0)</f>
        <v>0</v>
      </c>
      <c r="BF121" s="203">
        <f>IF(O121="snížená",K121,0)</f>
        <v>0</v>
      </c>
      <c r="BG121" s="203">
        <f>IF(O121="zákl. přenesená",K121,0)</f>
        <v>0</v>
      </c>
      <c r="BH121" s="203">
        <f>IF(O121="sníž. přenesená",K121,0)</f>
        <v>0</v>
      </c>
      <c r="BI121" s="203">
        <f>IF(O121="nulová",K121,0)</f>
        <v>0</v>
      </c>
      <c r="BJ121" s="18" t="s">
        <v>83</v>
      </c>
      <c r="BK121" s="203">
        <f>ROUND(P121*H121,2)</f>
        <v>0</v>
      </c>
      <c r="BL121" s="18" t="s">
        <v>329</v>
      </c>
      <c r="BM121" s="202" t="s">
        <v>1283</v>
      </c>
    </row>
    <row r="122" spans="1:47" s="2" customFormat="1" ht="19.5">
      <c r="A122" s="35"/>
      <c r="B122" s="36"/>
      <c r="C122" s="37"/>
      <c r="D122" s="204" t="s">
        <v>159</v>
      </c>
      <c r="E122" s="37"/>
      <c r="F122" s="205" t="s">
        <v>1282</v>
      </c>
      <c r="G122" s="37"/>
      <c r="H122" s="37"/>
      <c r="I122" s="206"/>
      <c r="J122" s="206"/>
      <c r="K122" s="37"/>
      <c r="L122" s="37"/>
      <c r="M122" s="40"/>
      <c r="N122" s="266"/>
      <c r="O122" s="267"/>
      <c r="P122" s="268"/>
      <c r="Q122" s="268"/>
      <c r="R122" s="268"/>
      <c r="S122" s="268"/>
      <c r="T122" s="268"/>
      <c r="U122" s="268"/>
      <c r="V122" s="268"/>
      <c r="W122" s="268"/>
      <c r="X122" s="269"/>
      <c r="Y122" s="35"/>
      <c r="Z122" s="35"/>
      <c r="AA122" s="35"/>
      <c r="AB122" s="35"/>
      <c r="AC122" s="35"/>
      <c r="AD122" s="35"/>
      <c r="AE122" s="35"/>
      <c r="AT122" s="18" t="s">
        <v>159</v>
      </c>
      <c r="AU122" s="18" t="s">
        <v>85</v>
      </c>
    </row>
    <row r="123" spans="1:31" s="2" customFormat="1" ht="6.95" customHeight="1">
      <c r="A123" s="35"/>
      <c r="B123" s="55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40"/>
      <c r="N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</sheetData>
  <sheetProtection algorithmName="SHA-512" hashValue="9d0jMME2k3cByj+I7zM7WNW0xJ9tfesLu0t66CeGpYp8Fr0v6XEfTtEhgirSSZ3inaqNqER03URcmF9F/XnmfA==" saltValue="Nii5CRyCEVG/DQqVsyzYf1JVEF/JSp5JBaQbDRqBS8tz5iYhTWv8RveQyMR7yVKgB6yZQw1WL4kR/FQFHuKEnw==" spinCount="100000" sheet="1" objects="1" scenarios="1" formatColumns="0" formatRows="0" autoFilter="0"/>
  <autoFilter ref="C117:L122"/>
  <mergeCells count="9">
    <mergeCell ref="E87:H87"/>
    <mergeCell ref="E108:H108"/>
    <mergeCell ref="E110:H110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9"/>
  <sheetViews>
    <sheetView showGridLines="0" workbookViewId="0" topLeftCell="A120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T2" s="18" t="s">
        <v>98</v>
      </c>
    </row>
    <row r="3" spans="2:46" s="1" customFormat="1" ht="6.95" customHeight="1" hidden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21"/>
      <c r="AT3" s="18" t="s">
        <v>85</v>
      </c>
    </row>
    <row r="4" spans="2:46" s="1" customFormat="1" ht="24.95" customHeight="1" hidden="1">
      <c r="B4" s="21"/>
      <c r="D4" s="112" t="s">
        <v>102</v>
      </c>
      <c r="M4" s="21"/>
      <c r="N4" s="113" t="s">
        <v>11</v>
      </c>
      <c r="AT4" s="18" t="s">
        <v>4</v>
      </c>
    </row>
    <row r="5" spans="2:13" s="1" customFormat="1" ht="6.95" customHeight="1" hidden="1">
      <c r="B5" s="21"/>
      <c r="M5" s="21"/>
    </row>
    <row r="6" spans="2:13" s="1" customFormat="1" ht="12" customHeight="1" hidden="1">
      <c r="B6" s="21"/>
      <c r="D6" s="114" t="s">
        <v>17</v>
      </c>
      <c r="M6" s="21"/>
    </row>
    <row r="7" spans="2:13" s="1" customFormat="1" ht="16.5" customHeight="1" hidden="1">
      <c r="B7" s="21"/>
      <c r="E7" s="311" t="str">
        <f>'Rekapitulace stavby'!K6</f>
        <v>ZŠ ŠVERMOVA PAVILON B - SOCIÁLNÍ ZAŘÍZENÍ 20.12.</v>
      </c>
      <c r="F7" s="312"/>
      <c r="G7" s="312"/>
      <c r="H7" s="312"/>
      <c r="M7" s="21"/>
    </row>
    <row r="8" spans="1:31" s="2" customFormat="1" ht="12" customHeight="1" hidden="1">
      <c r="A8" s="35"/>
      <c r="B8" s="40"/>
      <c r="C8" s="35"/>
      <c r="D8" s="114" t="s">
        <v>103</v>
      </c>
      <c r="E8" s="35"/>
      <c r="F8" s="35"/>
      <c r="G8" s="35"/>
      <c r="H8" s="35"/>
      <c r="I8" s="35"/>
      <c r="J8" s="35"/>
      <c r="K8" s="35"/>
      <c r="L8" s="35"/>
      <c r="M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0"/>
      <c r="C9" s="35"/>
      <c r="D9" s="35"/>
      <c r="E9" s="313" t="s">
        <v>1243</v>
      </c>
      <c r="F9" s="314"/>
      <c r="G9" s="314"/>
      <c r="H9" s="314"/>
      <c r="I9" s="35"/>
      <c r="J9" s="35"/>
      <c r="K9" s="35"/>
      <c r="L9" s="35"/>
      <c r="M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 hidden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14" t="s">
        <v>19</v>
      </c>
      <c r="E11" s="35"/>
      <c r="F11" s="115" t="s">
        <v>1</v>
      </c>
      <c r="G11" s="35"/>
      <c r="H11" s="35"/>
      <c r="I11" s="114" t="s">
        <v>20</v>
      </c>
      <c r="J11" s="115" t="s">
        <v>1</v>
      </c>
      <c r="K11" s="35"/>
      <c r="L11" s="35"/>
      <c r="M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14" t="s">
        <v>21</v>
      </c>
      <c r="E12" s="35"/>
      <c r="F12" s="115" t="s">
        <v>22</v>
      </c>
      <c r="G12" s="35"/>
      <c r="H12" s="35"/>
      <c r="I12" s="114" t="s">
        <v>23</v>
      </c>
      <c r="J12" s="116" t="str">
        <f>'Rekapitulace stavby'!AN8</f>
        <v>22.12.2021</v>
      </c>
      <c r="K12" s="35"/>
      <c r="L12" s="35"/>
      <c r="M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 hidden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14" t="s">
        <v>25</v>
      </c>
      <c r="E14" s="35"/>
      <c r="F14" s="35"/>
      <c r="G14" s="35"/>
      <c r="H14" s="35"/>
      <c r="I14" s="114" t="s">
        <v>26</v>
      </c>
      <c r="J14" s="115" t="s">
        <v>1</v>
      </c>
      <c r="K14" s="35"/>
      <c r="L14" s="35"/>
      <c r="M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15" t="s">
        <v>22</v>
      </c>
      <c r="F15" s="35"/>
      <c r="G15" s="35"/>
      <c r="H15" s="35"/>
      <c r="I15" s="114" t="s">
        <v>27</v>
      </c>
      <c r="J15" s="115" t="s">
        <v>1</v>
      </c>
      <c r="K15" s="35"/>
      <c r="L15" s="35"/>
      <c r="M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14" t="s">
        <v>28</v>
      </c>
      <c r="E17" s="35"/>
      <c r="F17" s="35"/>
      <c r="G17" s="35"/>
      <c r="H17" s="35"/>
      <c r="I17" s="114" t="s">
        <v>26</v>
      </c>
      <c r="J17" s="31" t="str">
        <f>'Rekapitulace stavby'!AN13</f>
        <v>Vyplň údaj</v>
      </c>
      <c r="K17" s="35"/>
      <c r="L17" s="35"/>
      <c r="M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4" t="s">
        <v>27</v>
      </c>
      <c r="J18" s="31" t="str">
        <f>'Rekapitulace stavby'!AN14</f>
        <v>Vyplň údaj</v>
      </c>
      <c r="K18" s="35"/>
      <c r="L18" s="35"/>
      <c r="M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14" t="s">
        <v>30</v>
      </c>
      <c r="E20" s="35"/>
      <c r="F20" s="35"/>
      <c r="G20" s="35"/>
      <c r="H20" s="35"/>
      <c r="I20" s="114" t="s">
        <v>26</v>
      </c>
      <c r="J20" s="115" t="s">
        <v>1</v>
      </c>
      <c r="K20" s="35"/>
      <c r="L20" s="35"/>
      <c r="M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15" t="s">
        <v>22</v>
      </c>
      <c r="F21" s="35"/>
      <c r="G21" s="35"/>
      <c r="H21" s="35"/>
      <c r="I21" s="114" t="s">
        <v>27</v>
      </c>
      <c r="J21" s="115" t="s">
        <v>1</v>
      </c>
      <c r="K21" s="35"/>
      <c r="L21" s="35"/>
      <c r="M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14" t="s">
        <v>31</v>
      </c>
      <c r="E23" s="35"/>
      <c r="F23" s="35"/>
      <c r="G23" s="35"/>
      <c r="H23" s="35"/>
      <c r="I23" s="114" t="s">
        <v>26</v>
      </c>
      <c r="J23" s="115" t="s">
        <v>1</v>
      </c>
      <c r="K23" s="35"/>
      <c r="L23" s="35"/>
      <c r="M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15" t="s">
        <v>22</v>
      </c>
      <c r="F24" s="35"/>
      <c r="G24" s="35"/>
      <c r="H24" s="35"/>
      <c r="I24" s="114" t="s">
        <v>27</v>
      </c>
      <c r="J24" s="115" t="s">
        <v>1</v>
      </c>
      <c r="K24" s="35"/>
      <c r="L24" s="35"/>
      <c r="M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14" t="s">
        <v>32</v>
      </c>
      <c r="E26" s="35"/>
      <c r="F26" s="35"/>
      <c r="G26" s="35"/>
      <c r="H26" s="35"/>
      <c r="I26" s="35"/>
      <c r="J26" s="35"/>
      <c r="K26" s="35"/>
      <c r="L26" s="35"/>
      <c r="M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7"/>
      <c r="B27" s="118"/>
      <c r="C27" s="117"/>
      <c r="D27" s="117"/>
      <c r="E27" s="317" t="s">
        <v>1</v>
      </c>
      <c r="F27" s="317"/>
      <c r="G27" s="317"/>
      <c r="H27" s="317"/>
      <c r="I27" s="117"/>
      <c r="J27" s="117"/>
      <c r="K27" s="117"/>
      <c r="L27" s="117"/>
      <c r="M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 hidden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120"/>
      <c r="M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.75" hidden="1">
      <c r="A30" s="35"/>
      <c r="B30" s="40"/>
      <c r="C30" s="35"/>
      <c r="D30" s="35"/>
      <c r="E30" s="114" t="s">
        <v>105</v>
      </c>
      <c r="F30" s="35"/>
      <c r="G30" s="35"/>
      <c r="H30" s="35"/>
      <c r="I30" s="35"/>
      <c r="J30" s="35"/>
      <c r="K30" s="121">
        <f>I96</f>
        <v>0</v>
      </c>
      <c r="L30" s="35"/>
      <c r="M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2.75" hidden="1">
      <c r="A31" s="35"/>
      <c r="B31" s="40"/>
      <c r="C31" s="35"/>
      <c r="D31" s="35"/>
      <c r="E31" s="114" t="s">
        <v>106</v>
      </c>
      <c r="F31" s="35"/>
      <c r="G31" s="35"/>
      <c r="H31" s="35"/>
      <c r="I31" s="35"/>
      <c r="J31" s="35"/>
      <c r="K31" s="121">
        <f>J96</f>
        <v>0</v>
      </c>
      <c r="L31" s="35"/>
      <c r="M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 hidden="1">
      <c r="A32" s="35"/>
      <c r="B32" s="40"/>
      <c r="C32" s="35"/>
      <c r="D32" s="122" t="s">
        <v>33</v>
      </c>
      <c r="E32" s="35"/>
      <c r="F32" s="35"/>
      <c r="G32" s="35"/>
      <c r="H32" s="35"/>
      <c r="I32" s="35"/>
      <c r="J32" s="35"/>
      <c r="K32" s="123">
        <f>ROUND(K122,2)</f>
        <v>0</v>
      </c>
      <c r="L32" s="35"/>
      <c r="M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 hidden="1">
      <c r="A33" s="35"/>
      <c r="B33" s="40"/>
      <c r="C33" s="35"/>
      <c r="D33" s="120"/>
      <c r="E33" s="120"/>
      <c r="F33" s="120"/>
      <c r="G33" s="120"/>
      <c r="H33" s="120"/>
      <c r="I33" s="120"/>
      <c r="J33" s="120"/>
      <c r="K33" s="120"/>
      <c r="L33" s="120"/>
      <c r="M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35"/>
      <c r="F34" s="124" t="s">
        <v>35</v>
      </c>
      <c r="G34" s="35"/>
      <c r="H34" s="35"/>
      <c r="I34" s="124" t="s">
        <v>34</v>
      </c>
      <c r="J34" s="35"/>
      <c r="K34" s="124" t="s">
        <v>36</v>
      </c>
      <c r="L34" s="35"/>
      <c r="M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125" t="s">
        <v>37</v>
      </c>
      <c r="E35" s="114" t="s">
        <v>38</v>
      </c>
      <c r="F35" s="121">
        <f>ROUND((SUM(BE122:BE138)),2)</f>
        <v>0</v>
      </c>
      <c r="G35" s="35"/>
      <c r="H35" s="35"/>
      <c r="I35" s="126">
        <v>0.21</v>
      </c>
      <c r="J35" s="35"/>
      <c r="K35" s="121">
        <f>ROUND(((SUM(BE122:BE138))*I35),2)</f>
        <v>0</v>
      </c>
      <c r="L35" s="35"/>
      <c r="M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4" t="s">
        <v>39</v>
      </c>
      <c r="F36" s="121">
        <f>ROUND((SUM(BF122:BF138)),2)</f>
        <v>0</v>
      </c>
      <c r="G36" s="35"/>
      <c r="H36" s="35"/>
      <c r="I36" s="126">
        <v>0.15</v>
      </c>
      <c r="J36" s="35"/>
      <c r="K36" s="121">
        <f>ROUND(((SUM(BF122:BF138))*I36),2)</f>
        <v>0</v>
      </c>
      <c r="L36" s="35"/>
      <c r="M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4" t="s">
        <v>40</v>
      </c>
      <c r="F37" s="121">
        <f>ROUND((SUM(BG122:BG138)),2)</f>
        <v>0</v>
      </c>
      <c r="G37" s="35"/>
      <c r="H37" s="35"/>
      <c r="I37" s="126">
        <v>0.21</v>
      </c>
      <c r="J37" s="35"/>
      <c r="K37" s="121">
        <f>0</f>
        <v>0</v>
      </c>
      <c r="L37" s="35"/>
      <c r="M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4" t="s">
        <v>41</v>
      </c>
      <c r="F38" s="121">
        <f>ROUND((SUM(BH122:BH138)),2)</f>
        <v>0</v>
      </c>
      <c r="G38" s="35"/>
      <c r="H38" s="35"/>
      <c r="I38" s="126">
        <v>0.15</v>
      </c>
      <c r="J38" s="35"/>
      <c r="K38" s="121">
        <f>0</f>
        <v>0</v>
      </c>
      <c r="L38" s="35"/>
      <c r="M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4" t="s">
        <v>42</v>
      </c>
      <c r="F39" s="121">
        <f>ROUND((SUM(BI122:BI138)),2)</f>
        <v>0</v>
      </c>
      <c r="G39" s="35"/>
      <c r="H39" s="35"/>
      <c r="I39" s="126">
        <v>0</v>
      </c>
      <c r="J39" s="35"/>
      <c r="K39" s="121">
        <f>0</f>
        <v>0</v>
      </c>
      <c r="L39" s="35"/>
      <c r="M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 hidden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 hidden="1">
      <c r="A41" s="35"/>
      <c r="B41" s="40"/>
      <c r="C41" s="127"/>
      <c r="D41" s="128" t="s">
        <v>43</v>
      </c>
      <c r="E41" s="129"/>
      <c r="F41" s="129"/>
      <c r="G41" s="130" t="s">
        <v>44</v>
      </c>
      <c r="H41" s="131" t="s">
        <v>45</v>
      </c>
      <c r="I41" s="129"/>
      <c r="J41" s="129"/>
      <c r="K41" s="132">
        <f>SUM(K32:K39)</f>
        <v>0</v>
      </c>
      <c r="L41" s="133"/>
      <c r="M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 hidden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3" s="1" customFormat="1" ht="14.45" customHeight="1" hidden="1">
      <c r="B43" s="21"/>
      <c r="M43" s="21"/>
    </row>
    <row r="44" spans="2:13" s="1" customFormat="1" ht="14.45" customHeight="1" hidden="1">
      <c r="B44" s="21"/>
      <c r="M44" s="21"/>
    </row>
    <row r="45" spans="2:13" s="1" customFormat="1" ht="14.45" customHeight="1" hidden="1">
      <c r="B45" s="21"/>
      <c r="M45" s="21"/>
    </row>
    <row r="46" spans="2:13" s="1" customFormat="1" ht="14.45" customHeight="1" hidden="1">
      <c r="B46" s="21"/>
      <c r="M46" s="21"/>
    </row>
    <row r="47" spans="2:13" s="1" customFormat="1" ht="14.45" customHeight="1" hidden="1">
      <c r="B47" s="21"/>
      <c r="M47" s="21"/>
    </row>
    <row r="48" spans="2:13" s="1" customFormat="1" ht="14.45" customHeight="1" hidden="1">
      <c r="B48" s="21"/>
      <c r="M48" s="21"/>
    </row>
    <row r="49" spans="2:13" s="1" customFormat="1" ht="14.45" customHeight="1" hidden="1">
      <c r="B49" s="21"/>
      <c r="M49" s="21"/>
    </row>
    <row r="50" spans="2:13" s="2" customFormat="1" ht="14.45" customHeight="1" hidden="1">
      <c r="B50" s="52"/>
      <c r="D50" s="134" t="s">
        <v>46</v>
      </c>
      <c r="E50" s="135"/>
      <c r="F50" s="135"/>
      <c r="G50" s="134" t="s">
        <v>47</v>
      </c>
      <c r="H50" s="135"/>
      <c r="I50" s="135"/>
      <c r="J50" s="135"/>
      <c r="K50" s="135"/>
      <c r="L50" s="135"/>
      <c r="M50" s="52"/>
    </row>
    <row r="51" spans="2:13" ht="11.25" hidden="1">
      <c r="B51" s="21"/>
      <c r="M51" s="21"/>
    </row>
    <row r="52" spans="2:13" ht="11.25" hidden="1">
      <c r="B52" s="21"/>
      <c r="M52" s="21"/>
    </row>
    <row r="53" spans="2:13" ht="11.25" hidden="1">
      <c r="B53" s="21"/>
      <c r="M53" s="21"/>
    </row>
    <row r="54" spans="2:13" ht="11.25" hidden="1">
      <c r="B54" s="21"/>
      <c r="M54" s="21"/>
    </row>
    <row r="55" spans="2:13" ht="11.25" hidden="1">
      <c r="B55" s="21"/>
      <c r="M55" s="21"/>
    </row>
    <row r="56" spans="2:13" ht="11.25" hidden="1">
      <c r="B56" s="21"/>
      <c r="M56" s="21"/>
    </row>
    <row r="57" spans="2:13" ht="11.25" hidden="1">
      <c r="B57" s="21"/>
      <c r="M57" s="21"/>
    </row>
    <row r="58" spans="2:13" ht="11.25" hidden="1">
      <c r="B58" s="21"/>
      <c r="M58" s="21"/>
    </row>
    <row r="59" spans="2:13" ht="11.25" hidden="1">
      <c r="B59" s="21"/>
      <c r="M59" s="21"/>
    </row>
    <row r="60" spans="2:13" ht="11.25" hidden="1">
      <c r="B60" s="21"/>
      <c r="M60" s="21"/>
    </row>
    <row r="61" spans="1:31" s="2" customFormat="1" ht="12.75" hidden="1">
      <c r="A61" s="35"/>
      <c r="B61" s="40"/>
      <c r="C61" s="35"/>
      <c r="D61" s="136" t="s">
        <v>48</v>
      </c>
      <c r="E61" s="137"/>
      <c r="F61" s="138" t="s">
        <v>49</v>
      </c>
      <c r="G61" s="136" t="s">
        <v>48</v>
      </c>
      <c r="H61" s="137"/>
      <c r="I61" s="137"/>
      <c r="J61" s="139" t="s">
        <v>49</v>
      </c>
      <c r="K61" s="137"/>
      <c r="L61" s="137"/>
      <c r="M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3" ht="11.25" hidden="1">
      <c r="B62" s="21"/>
      <c r="M62" s="21"/>
    </row>
    <row r="63" spans="2:13" ht="11.25" hidden="1">
      <c r="B63" s="21"/>
      <c r="M63" s="21"/>
    </row>
    <row r="64" spans="2:13" ht="11.25" hidden="1">
      <c r="B64" s="21"/>
      <c r="M64" s="21"/>
    </row>
    <row r="65" spans="1:31" s="2" customFormat="1" ht="12.75" hidden="1">
      <c r="A65" s="35"/>
      <c r="B65" s="40"/>
      <c r="C65" s="35"/>
      <c r="D65" s="134" t="s">
        <v>50</v>
      </c>
      <c r="E65" s="140"/>
      <c r="F65" s="140"/>
      <c r="G65" s="134" t="s">
        <v>51</v>
      </c>
      <c r="H65" s="140"/>
      <c r="I65" s="140"/>
      <c r="J65" s="140"/>
      <c r="K65" s="140"/>
      <c r="L65" s="140"/>
      <c r="M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3" ht="11.25" hidden="1">
      <c r="B66" s="21"/>
      <c r="M66" s="21"/>
    </row>
    <row r="67" spans="2:13" ht="11.25" hidden="1">
      <c r="B67" s="21"/>
      <c r="M67" s="21"/>
    </row>
    <row r="68" spans="2:13" ht="11.25" hidden="1">
      <c r="B68" s="21"/>
      <c r="M68" s="21"/>
    </row>
    <row r="69" spans="2:13" ht="11.25" hidden="1">
      <c r="B69" s="21"/>
      <c r="M69" s="21"/>
    </row>
    <row r="70" spans="2:13" ht="11.25" hidden="1">
      <c r="B70" s="21"/>
      <c r="M70" s="21"/>
    </row>
    <row r="71" spans="2:13" ht="11.25" hidden="1">
      <c r="B71" s="21"/>
      <c r="M71" s="21"/>
    </row>
    <row r="72" spans="2:13" ht="11.25" hidden="1">
      <c r="B72" s="21"/>
      <c r="M72" s="21"/>
    </row>
    <row r="73" spans="2:13" ht="11.25" hidden="1">
      <c r="B73" s="21"/>
      <c r="M73" s="21"/>
    </row>
    <row r="74" spans="2:13" ht="11.25" hidden="1">
      <c r="B74" s="21"/>
      <c r="M74" s="21"/>
    </row>
    <row r="75" spans="2:13" ht="11.25" hidden="1">
      <c r="B75" s="21"/>
      <c r="M75" s="21"/>
    </row>
    <row r="76" spans="1:31" s="2" customFormat="1" ht="12.75" hidden="1">
      <c r="A76" s="35"/>
      <c r="B76" s="40"/>
      <c r="C76" s="35"/>
      <c r="D76" s="136" t="s">
        <v>48</v>
      </c>
      <c r="E76" s="137"/>
      <c r="F76" s="138" t="s">
        <v>49</v>
      </c>
      <c r="G76" s="136" t="s">
        <v>48</v>
      </c>
      <c r="H76" s="137"/>
      <c r="I76" s="137"/>
      <c r="J76" s="139" t="s">
        <v>49</v>
      </c>
      <c r="K76" s="137"/>
      <c r="L76" s="137"/>
      <c r="M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 hidden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1.25" hidden="1"/>
    <row r="79" ht="11.25" hidden="1"/>
    <row r="80" ht="11.25" hidden="1"/>
    <row r="81" spans="1:31" s="2" customFormat="1" ht="6.95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107</v>
      </c>
      <c r="D82" s="37"/>
      <c r="E82" s="37"/>
      <c r="F82" s="37"/>
      <c r="G82" s="37"/>
      <c r="H82" s="37"/>
      <c r="I82" s="37"/>
      <c r="J82" s="37"/>
      <c r="K82" s="37"/>
      <c r="L82" s="37"/>
      <c r="M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17</v>
      </c>
      <c r="D84" s="37"/>
      <c r="E84" s="37"/>
      <c r="F84" s="37"/>
      <c r="G84" s="37"/>
      <c r="H84" s="37"/>
      <c r="I84" s="37"/>
      <c r="J84" s="37"/>
      <c r="K84" s="37"/>
      <c r="L84" s="37"/>
      <c r="M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8" t="str">
        <f>E7</f>
        <v>ZŠ ŠVERMOVA PAVILON B - SOCIÁLNÍ ZAŘÍZENÍ 20.12.</v>
      </c>
      <c r="F85" s="319"/>
      <c r="G85" s="319"/>
      <c r="H85" s="319"/>
      <c r="I85" s="37"/>
      <c r="J85" s="37"/>
      <c r="K85" s="37"/>
      <c r="L85" s="37"/>
      <c r="M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103</v>
      </c>
      <c r="D86" s="37"/>
      <c r="E86" s="37"/>
      <c r="F86" s="37"/>
      <c r="G86" s="37"/>
      <c r="H86" s="37"/>
      <c r="I86" s="37"/>
      <c r="J86" s="37"/>
      <c r="K86" s="37"/>
      <c r="L86" s="37"/>
      <c r="M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0" t="str">
        <f>E9</f>
        <v>VRN - Vedlejší a ostatní ...</v>
      </c>
      <c r="F87" s="320"/>
      <c r="G87" s="320"/>
      <c r="H87" s="320"/>
      <c r="I87" s="37"/>
      <c r="J87" s="37"/>
      <c r="K87" s="37"/>
      <c r="L87" s="37"/>
      <c r="M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21</v>
      </c>
      <c r="D89" s="37"/>
      <c r="E89" s="37"/>
      <c r="F89" s="28" t="str">
        <f>F12</f>
        <v xml:space="preserve"> </v>
      </c>
      <c r="G89" s="37"/>
      <c r="H89" s="37"/>
      <c r="I89" s="30" t="s">
        <v>23</v>
      </c>
      <c r="J89" s="67" t="str">
        <f>IF(J12="","",J12)</f>
        <v>22.12.2021</v>
      </c>
      <c r="K89" s="37"/>
      <c r="L89" s="37"/>
      <c r="M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25</v>
      </c>
      <c r="D91" s="37"/>
      <c r="E91" s="37"/>
      <c r="F91" s="28" t="str">
        <f>E15</f>
        <v xml:space="preserve"> </v>
      </c>
      <c r="G91" s="37"/>
      <c r="H91" s="37"/>
      <c r="I91" s="30" t="s">
        <v>30</v>
      </c>
      <c r="J91" s="33" t="str">
        <f>E21</f>
        <v xml:space="preserve"> </v>
      </c>
      <c r="K91" s="37"/>
      <c r="L91" s="37"/>
      <c r="M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37"/>
      <c r="M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5" t="s">
        <v>108</v>
      </c>
      <c r="D94" s="146"/>
      <c r="E94" s="146"/>
      <c r="F94" s="146"/>
      <c r="G94" s="146"/>
      <c r="H94" s="146"/>
      <c r="I94" s="147" t="s">
        <v>109</v>
      </c>
      <c r="J94" s="147" t="s">
        <v>110</v>
      </c>
      <c r="K94" s="147" t="s">
        <v>111</v>
      </c>
      <c r="L94" s="146"/>
      <c r="M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8" t="s">
        <v>112</v>
      </c>
      <c r="D96" s="37"/>
      <c r="E96" s="37"/>
      <c r="F96" s="37"/>
      <c r="G96" s="37"/>
      <c r="H96" s="37"/>
      <c r="I96" s="85">
        <f aca="true" t="shared" si="0" ref="I96:J98">Q122</f>
        <v>0</v>
      </c>
      <c r="J96" s="85">
        <f t="shared" si="0"/>
        <v>0</v>
      </c>
      <c r="K96" s="85">
        <f>K122</f>
        <v>0</v>
      </c>
      <c r="L96" s="37"/>
      <c r="M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113</v>
      </c>
    </row>
    <row r="97" spans="2:13" s="9" customFormat="1" ht="24.95" customHeight="1">
      <c r="B97" s="149"/>
      <c r="C97" s="150"/>
      <c r="D97" s="151" t="s">
        <v>1244</v>
      </c>
      <c r="E97" s="152"/>
      <c r="F97" s="152"/>
      <c r="G97" s="152"/>
      <c r="H97" s="152"/>
      <c r="I97" s="153">
        <f t="shared" si="0"/>
        <v>0</v>
      </c>
      <c r="J97" s="153">
        <f t="shared" si="0"/>
        <v>0</v>
      </c>
      <c r="K97" s="153">
        <f>K123</f>
        <v>0</v>
      </c>
      <c r="L97" s="150"/>
      <c r="M97" s="154"/>
    </row>
    <row r="98" spans="2:13" s="10" customFormat="1" ht="19.9" customHeight="1">
      <c r="B98" s="155"/>
      <c r="C98" s="156"/>
      <c r="D98" s="157" t="s">
        <v>1245</v>
      </c>
      <c r="E98" s="158"/>
      <c r="F98" s="158"/>
      <c r="G98" s="158"/>
      <c r="H98" s="158"/>
      <c r="I98" s="159">
        <f t="shared" si="0"/>
        <v>0</v>
      </c>
      <c r="J98" s="159">
        <f t="shared" si="0"/>
        <v>0</v>
      </c>
      <c r="K98" s="159">
        <f>K124</f>
        <v>0</v>
      </c>
      <c r="L98" s="156"/>
      <c r="M98" s="160"/>
    </row>
    <row r="99" spans="2:13" s="10" customFormat="1" ht="19.9" customHeight="1">
      <c r="B99" s="155"/>
      <c r="C99" s="156"/>
      <c r="D99" s="157" t="s">
        <v>1246</v>
      </c>
      <c r="E99" s="158"/>
      <c r="F99" s="158"/>
      <c r="G99" s="158"/>
      <c r="H99" s="158"/>
      <c r="I99" s="159">
        <f>Q127</f>
        <v>0</v>
      </c>
      <c r="J99" s="159">
        <f>R127</f>
        <v>0</v>
      </c>
      <c r="K99" s="159">
        <f>K127</f>
        <v>0</v>
      </c>
      <c r="L99" s="156"/>
      <c r="M99" s="160"/>
    </row>
    <row r="100" spans="2:13" s="10" customFormat="1" ht="19.9" customHeight="1">
      <c r="B100" s="155"/>
      <c r="C100" s="156"/>
      <c r="D100" s="157" t="s">
        <v>1247</v>
      </c>
      <c r="E100" s="158"/>
      <c r="F100" s="158"/>
      <c r="G100" s="158"/>
      <c r="H100" s="158"/>
      <c r="I100" s="159">
        <f>Q130</f>
        <v>0</v>
      </c>
      <c r="J100" s="159">
        <f>R130</f>
        <v>0</v>
      </c>
      <c r="K100" s="159">
        <f>K130</f>
        <v>0</v>
      </c>
      <c r="L100" s="156"/>
      <c r="M100" s="160"/>
    </row>
    <row r="101" spans="2:13" s="10" customFormat="1" ht="19.9" customHeight="1">
      <c r="B101" s="155"/>
      <c r="C101" s="156"/>
      <c r="D101" s="157" t="s">
        <v>1248</v>
      </c>
      <c r="E101" s="158"/>
      <c r="F101" s="158"/>
      <c r="G101" s="158"/>
      <c r="H101" s="158"/>
      <c r="I101" s="159">
        <f>Q133</f>
        <v>0</v>
      </c>
      <c r="J101" s="159">
        <f>R133</f>
        <v>0</v>
      </c>
      <c r="K101" s="159">
        <f>K133</f>
        <v>0</v>
      </c>
      <c r="L101" s="156"/>
      <c r="M101" s="160"/>
    </row>
    <row r="102" spans="2:13" s="10" customFormat="1" ht="19.9" customHeight="1">
      <c r="B102" s="155"/>
      <c r="C102" s="156"/>
      <c r="D102" s="157" t="s">
        <v>1249</v>
      </c>
      <c r="E102" s="158"/>
      <c r="F102" s="158"/>
      <c r="G102" s="158"/>
      <c r="H102" s="158"/>
      <c r="I102" s="159">
        <f>Q136</f>
        <v>0</v>
      </c>
      <c r="J102" s="159">
        <f>R136</f>
        <v>0</v>
      </c>
      <c r="K102" s="159">
        <f>K136</f>
        <v>0</v>
      </c>
      <c r="L102" s="156"/>
      <c r="M102" s="160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130</v>
      </c>
      <c r="D109" s="37"/>
      <c r="E109" s="37"/>
      <c r="F109" s="37"/>
      <c r="G109" s="37"/>
      <c r="H109" s="37"/>
      <c r="I109" s="37"/>
      <c r="J109" s="37"/>
      <c r="K109" s="37"/>
      <c r="L109" s="37"/>
      <c r="M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17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18" t="str">
        <f>E7</f>
        <v>ZŠ ŠVERMOVA PAVILON B - SOCIÁLNÍ ZAŘÍZENÍ 20.12.</v>
      </c>
      <c r="F112" s="319"/>
      <c r="G112" s="319"/>
      <c r="H112" s="319"/>
      <c r="I112" s="37"/>
      <c r="J112" s="37"/>
      <c r="K112" s="37"/>
      <c r="L112" s="37"/>
      <c r="M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103</v>
      </c>
      <c r="D113" s="37"/>
      <c r="E113" s="37"/>
      <c r="F113" s="37"/>
      <c r="G113" s="37"/>
      <c r="H113" s="37"/>
      <c r="I113" s="37"/>
      <c r="J113" s="37"/>
      <c r="K113" s="37"/>
      <c r="L113" s="37"/>
      <c r="M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270" t="str">
        <f>E9</f>
        <v>VRN - Vedlejší a ostatní ...</v>
      </c>
      <c r="F114" s="320"/>
      <c r="G114" s="320"/>
      <c r="H114" s="320"/>
      <c r="I114" s="37"/>
      <c r="J114" s="37"/>
      <c r="K114" s="37"/>
      <c r="L114" s="37"/>
      <c r="M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21</v>
      </c>
      <c r="D116" s="37"/>
      <c r="E116" s="37"/>
      <c r="F116" s="28" t="str">
        <f>F12</f>
        <v xml:space="preserve"> </v>
      </c>
      <c r="G116" s="37"/>
      <c r="H116" s="37"/>
      <c r="I116" s="30" t="s">
        <v>23</v>
      </c>
      <c r="J116" s="67" t="str">
        <f>IF(J12="","",J12)</f>
        <v>22.12.2021</v>
      </c>
      <c r="K116" s="37"/>
      <c r="L116" s="37"/>
      <c r="M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2" customHeight="1">
      <c r="A118" s="35"/>
      <c r="B118" s="36"/>
      <c r="C118" s="30" t="s">
        <v>25</v>
      </c>
      <c r="D118" s="37"/>
      <c r="E118" s="37"/>
      <c r="F118" s="28" t="str">
        <f>E15</f>
        <v xml:space="preserve"> </v>
      </c>
      <c r="G118" s="37"/>
      <c r="H118" s="37"/>
      <c r="I118" s="30" t="s">
        <v>30</v>
      </c>
      <c r="J118" s="33" t="str">
        <f>E21</f>
        <v xml:space="preserve"> </v>
      </c>
      <c r="K118" s="37"/>
      <c r="L118" s="37"/>
      <c r="M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28</v>
      </c>
      <c r="D119" s="37"/>
      <c r="E119" s="37"/>
      <c r="F119" s="28" t="str">
        <f>IF(E18="","",E18)</f>
        <v>Vyplň údaj</v>
      </c>
      <c r="G119" s="37"/>
      <c r="H119" s="37"/>
      <c r="I119" s="30" t="s">
        <v>31</v>
      </c>
      <c r="J119" s="33" t="str">
        <f>E24</f>
        <v xml:space="preserve"> </v>
      </c>
      <c r="K119" s="37"/>
      <c r="L119" s="37"/>
      <c r="M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61"/>
      <c r="B121" s="162"/>
      <c r="C121" s="163" t="s">
        <v>131</v>
      </c>
      <c r="D121" s="164" t="s">
        <v>58</v>
      </c>
      <c r="E121" s="164" t="s">
        <v>54</v>
      </c>
      <c r="F121" s="164" t="s">
        <v>55</v>
      </c>
      <c r="G121" s="164" t="s">
        <v>132</v>
      </c>
      <c r="H121" s="164" t="s">
        <v>133</v>
      </c>
      <c r="I121" s="164" t="s">
        <v>134</v>
      </c>
      <c r="J121" s="164" t="s">
        <v>135</v>
      </c>
      <c r="K121" s="164" t="s">
        <v>111</v>
      </c>
      <c r="L121" s="165" t="s">
        <v>136</v>
      </c>
      <c r="M121" s="166"/>
      <c r="N121" s="76" t="s">
        <v>1</v>
      </c>
      <c r="O121" s="77" t="s">
        <v>37</v>
      </c>
      <c r="P121" s="77" t="s">
        <v>137</v>
      </c>
      <c r="Q121" s="77" t="s">
        <v>138</v>
      </c>
      <c r="R121" s="77" t="s">
        <v>139</v>
      </c>
      <c r="S121" s="77" t="s">
        <v>140</v>
      </c>
      <c r="T121" s="77" t="s">
        <v>141</v>
      </c>
      <c r="U121" s="77" t="s">
        <v>142</v>
      </c>
      <c r="V121" s="77" t="s">
        <v>143</v>
      </c>
      <c r="W121" s="77" t="s">
        <v>144</v>
      </c>
      <c r="X121" s="78" t="s">
        <v>145</v>
      </c>
      <c r="Y121" s="161"/>
      <c r="Z121" s="161"/>
      <c r="AA121" s="161"/>
      <c r="AB121" s="161"/>
      <c r="AC121" s="161"/>
      <c r="AD121" s="161"/>
      <c r="AE121" s="161"/>
    </row>
    <row r="122" spans="1:63" s="2" customFormat="1" ht="22.9" customHeight="1">
      <c r="A122" s="35"/>
      <c r="B122" s="36"/>
      <c r="C122" s="83" t="s">
        <v>146</v>
      </c>
      <c r="D122" s="37"/>
      <c r="E122" s="37"/>
      <c r="F122" s="37"/>
      <c r="G122" s="37"/>
      <c r="H122" s="37"/>
      <c r="I122" s="37"/>
      <c r="J122" s="37"/>
      <c r="K122" s="167">
        <f>BK122</f>
        <v>0</v>
      </c>
      <c r="L122" s="37"/>
      <c r="M122" s="40"/>
      <c r="N122" s="79"/>
      <c r="O122" s="168"/>
      <c r="P122" s="80"/>
      <c r="Q122" s="169">
        <f>Q123</f>
        <v>0</v>
      </c>
      <c r="R122" s="169">
        <f>R123</f>
        <v>0</v>
      </c>
      <c r="S122" s="80"/>
      <c r="T122" s="170">
        <f>T123</f>
        <v>0</v>
      </c>
      <c r="U122" s="80"/>
      <c r="V122" s="170">
        <f>V123</f>
        <v>0</v>
      </c>
      <c r="W122" s="80"/>
      <c r="X122" s="171">
        <f>X123</f>
        <v>0</v>
      </c>
      <c r="Y122" s="35"/>
      <c r="Z122" s="35"/>
      <c r="AA122" s="35"/>
      <c r="AB122" s="35"/>
      <c r="AC122" s="35"/>
      <c r="AD122" s="35"/>
      <c r="AE122" s="35"/>
      <c r="AT122" s="18" t="s">
        <v>74</v>
      </c>
      <c r="AU122" s="18" t="s">
        <v>113</v>
      </c>
      <c r="BK122" s="172">
        <f>BK123</f>
        <v>0</v>
      </c>
    </row>
    <row r="123" spans="2:63" s="12" customFormat="1" ht="25.9" customHeight="1">
      <c r="B123" s="173"/>
      <c r="C123" s="174"/>
      <c r="D123" s="175" t="s">
        <v>74</v>
      </c>
      <c r="E123" s="176" t="s">
        <v>95</v>
      </c>
      <c r="F123" s="176" t="s">
        <v>1250</v>
      </c>
      <c r="G123" s="174"/>
      <c r="H123" s="174"/>
      <c r="I123" s="177"/>
      <c r="J123" s="177"/>
      <c r="K123" s="178">
        <f>BK123</f>
        <v>0</v>
      </c>
      <c r="L123" s="174"/>
      <c r="M123" s="179"/>
      <c r="N123" s="180"/>
      <c r="O123" s="181"/>
      <c r="P123" s="181"/>
      <c r="Q123" s="182">
        <f>Q124+Q127+Q130+Q133+Q136</f>
        <v>0</v>
      </c>
      <c r="R123" s="182">
        <f>R124+R127+R130+R133+R136</f>
        <v>0</v>
      </c>
      <c r="S123" s="181"/>
      <c r="T123" s="183">
        <f>T124+T127+T130+T133+T136</f>
        <v>0</v>
      </c>
      <c r="U123" s="181"/>
      <c r="V123" s="183">
        <f>V124+V127+V130+V133+V136</f>
        <v>0</v>
      </c>
      <c r="W123" s="181"/>
      <c r="X123" s="184">
        <f>X124+X127+X130+X133+X136</f>
        <v>0</v>
      </c>
      <c r="AR123" s="185" t="s">
        <v>188</v>
      </c>
      <c r="AT123" s="186" t="s">
        <v>74</v>
      </c>
      <c r="AU123" s="186" t="s">
        <v>75</v>
      </c>
      <c r="AY123" s="185" t="s">
        <v>149</v>
      </c>
      <c r="BK123" s="187">
        <f>BK124+BK127+BK130+BK133+BK136</f>
        <v>0</v>
      </c>
    </row>
    <row r="124" spans="2:63" s="12" customFormat="1" ht="22.9" customHeight="1">
      <c r="B124" s="173"/>
      <c r="C124" s="174"/>
      <c r="D124" s="175" t="s">
        <v>74</v>
      </c>
      <c r="E124" s="188" t="s">
        <v>1251</v>
      </c>
      <c r="F124" s="188" t="s">
        <v>1252</v>
      </c>
      <c r="G124" s="174"/>
      <c r="H124" s="174"/>
      <c r="I124" s="177"/>
      <c r="J124" s="177"/>
      <c r="K124" s="189">
        <f>BK124</f>
        <v>0</v>
      </c>
      <c r="L124" s="174"/>
      <c r="M124" s="179"/>
      <c r="N124" s="180"/>
      <c r="O124" s="181"/>
      <c r="P124" s="181"/>
      <c r="Q124" s="182">
        <f>SUM(Q125:Q126)</f>
        <v>0</v>
      </c>
      <c r="R124" s="182">
        <f>SUM(R125:R126)</f>
        <v>0</v>
      </c>
      <c r="S124" s="181"/>
      <c r="T124" s="183">
        <f>SUM(T125:T126)</f>
        <v>0</v>
      </c>
      <c r="U124" s="181"/>
      <c r="V124" s="183">
        <f>SUM(V125:V126)</f>
        <v>0</v>
      </c>
      <c r="W124" s="181"/>
      <c r="X124" s="184">
        <f>SUM(X125:X126)</f>
        <v>0</v>
      </c>
      <c r="AR124" s="185" t="s">
        <v>188</v>
      </c>
      <c r="AT124" s="186" t="s">
        <v>74</v>
      </c>
      <c r="AU124" s="186" t="s">
        <v>83</v>
      </c>
      <c r="AY124" s="185" t="s">
        <v>149</v>
      </c>
      <c r="BK124" s="187">
        <f>SUM(BK125:BK126)</f>
        <v>0</v>
      </c>
    </row>
    <row r="125" spans="1:65" s="2" customFormat="1" ht="37.9" customHeight="1">
      <c r="A125" s="35"/>
      <c r="B125" s="36"/>
      <c r="C125" s="190" t="s">
        <v>83</v>
      </c>
      <c r="D125" s="190" t="s">
        <v>152</v>
      </c>
      <c r="E125" s="191" t="s">
        <v>1253</v>
      </c>
      <c r="F125" s="192" t="s">
        <v>1254</v>
      </c>
      <c r="G125" s="193" t="s">
        <v>1255</v>
      </c>
      <c r="H125" s="194">
        <v>1</v>
      </c>
      <c r="I125" s="195"/>
      <c r="J125" s="195"/>
      <c r="K125" s="196">
        <f>ROUND(P125*H125,2)</f>
        <v>0</v>
      </c>
      <c r="L125" s="192" t="s">
        <v>1</v>
      </c>
      <c r="M125" s="40"/>
      <c r="N125" s="197" t="s">
        <v>1</v>
      </c>
      <c r="O125" s="198" t="s">
        <v>38</v>
      </c>
      <c r="P125" s="199">
        <f>I125+J125</f>
        <v>0</v>
      </c>
      <c r="Q125" s="199">
        <f>ROUND(I125*H125,2)</f>
        <v>0</v>
      </c>
      <c r="R125" s="199">
        <f>ROUND(J125*H125,2)</f>
        <v>0</v>
      </c>
      <c r="S125" s="72"/>
      <c r="T125" s="200">
        <f>S125*H125</f>
        <v>0</v>
      </c>
      <c r="U125" s="200">
        <v>0</v>
      </c>
      <c r="V125" s="200">
        <f>U125*H125</f>
        <v>0</v>
      </c>
      <c r="W125" s="200">
        <v>0</v>
      </c>
      <c r="X125" s="201">
        <f>W125*H125</f>
        <v>0</v>
      </c>
      <c r="Y125" s="35"/>
      <c r="Z125" s="35"/>
      <c r="AA125" s="35"/>
      <c r="AB125" s="35"/>
      <c r="AC125" s="35"/>
      <c r="AD125" s="35"/>
      <c r="AE125" s="35"/>
      <c r="AR125" s="202" t="s">
        <v>157</v>
      </c>
      <c r="AT125" s="202" t="s">
        <v>152</v>
      </c>
      <c r="AU125" s="202" t="s">
        <v>85</v>
      </c>
      <c r="AY125" s="18" t="s">
        <v>149</v>
      </c>
      <c r="BE125" s="203">
        <f>IF(O125="základní",K125,0)</f>
        <v>0</v>
      </c>
      <c r="BF125" s="203">
        <f>IF(O125="snížená",K125,0)</f>
        <v>0</v>
      </c>
      <c r="BG125" s="203">
        <f>IF(O125="zákl. přenesená",K125,0)</f>
        <v>0</v>
      </c>
      <c r="BH125" s="203">
        <f>IF(O125="sníž. přenesená",K125,0)</f>
        <v>0</v>
      </c>
      <c r="BI125" s="203">
        <f>IF(O125="nulová",K125,0)</f>
        <v>0</v>
      </c>
      <c r="BJ125" s="18" t="s">
        <v>83</v>
      </c>
      <c r="BK125" s="203">
        <f>ROUND(P125*H125,2)</f>
        <v>0</v>
      </c>
      <c r="BL125" s="18" t="s">
        <v>157</v>
      </c>
      <c r="BM125" s="202" t="s">
        <v>1256</v>
      </c>
    </row>
    <row r="126" spans="1:47" s="2" customFormat="1" ht="29.25">
      <c r="A126" s="35"/>
      <c r="B126" s="36"/>
      <c r="C126" s="37"/>
      <c r="D126" s="204" t="s">
        <v>159</v>
      </c>
      <c r="E126" s="37"/>
      <c r="F126" s="205" t="s">
        <v>1254</v>
      </c>
      <c r="G126" s="37"/>
      <c r="H126" s="37"/>
      <c r="I126" s="206"/>
      <c r="J126" s="206"/>
      <c r="K126" s="37"/>
      <c r="L126" s="37"/>
      <c r="M126" s="40"/>
      <c r="N126" s="207"/>
      <c r="O126" s="208"/>
      <c r="P126" s="72"/>
      <c r="Q126" s="72"/>
      <c r="R126" s="72"/>
      <c r="S126" s="72"/>
      <c r="T126" s="72"/>
      <c r="U126" s="72"/>
      <c r="V126" s="72"/>
      <c r="W126" s="72"/>
      <c r="X126" s="73"/>
      <c r="Y126" s="35"/>
      <c r="Z126" s="35"/>
      <c r="AA126" s="35"/>
      <c r="AB126" s="35"/>
      <c r="AC126" s="35"/>
      <c r="AD126" s="35"/>
      <c r="AE126" s="35"/>
      <c r="AT126" s="18" t="s">
        <v>159</v>
      </c>
      <c r="AU126" s="18" t="s">
        <v>85</v>
      </c>
    </row>
    <row r="127" spans="2:63" s="12" customFormat="1" ht="22.9" customHeight="1">
      <c r="B127" s="173"/>
      <c r="C127" s="174"/>
      <c r="D127" s="175" t="s">
        <v>74</v>
      </c>
      <c r="E127" s="188" t="s">
        <v>1257</v>
      </c>
      <c r="F127" s="188" t="s">
        <v>1258</v>
      </c>
      <c r="G127" s="174"/>
      <c r="H127" s="174"/>
      <c r="I127" s="177"/>
      <c r="J127" s="177"/>
      <c r="K127" s="189">
        <f>BK127</f>
        <v>0</v>
      </c>
      <c r="L127" s="174"/>
      <c r="M127" s="179"/>
      <c r="N127" s="180"/>
      <c r="O127" s="181"/>
      <c r="P127" s="181"/>
      <c r="Q127" s="182">
        <f>SUM(Q128:Q129)</f>
        <v>0</v>
      </c>
      <c r="R127" s="182">
        <f>SUM(R128:R129)</f>
        <v>0</v>
      </c>
      <c r="S127" s="181"/>
      <c r="T127" s="183">
        <f>SUM(T128:T129)</f>
        <v>0</v>
      </c>
      <c r="U127" s="181"/>
      <c r="V127" s="183">
        <f>SUM(V128:V129)</f>
        <v>0</v>
      </c>
      <c r="W127" s="181"/>
      <c r="X127" s="184">
        <f>SUM(X128:X129)</f>
        <v>0</v>
      </c>
      <c r="AR127" s="185" t="s">
        <v>188</v>
      </c>
      <c r="AT127" s="186" t="s">
        <v>74</v>
      </c>
      <c r="AU127" s="186" t="s">
        <v>83</v>
      </c>
      <c r="AY127" s="185" t="s">
        <v>149</v>
      </c>
      <c r="BK127" s="187">
        <f>SUM(BK128:BK129)</f>
        <v>0</v>
      </c>
    </row>
    <row r="128" spans="1:65" s="2" customFormat="1" ht="24.2" customHeight="1">
      <c r="A128" s="35"/>
      <c r="B128" s="36"/>
      <c r="C128" s="190" t="s">
        <v>85</v>
      </c>
      <c r="D128" s="190" t="s">
        <v>152</v>
      </c>
      <c r="E128" s="191" t="s">
        <v>1259</v>
      </c>
      <c r="F128" s="192" t="s">
        <v>1258</v>
      </c>
      <c r="G128" s="193" t="s">
        <v>1255</v>
      </c>
      <c r="H128" s="194">
        <v>1</v>
      </c>
      <c r="I128" s="195"/>
      <c r="J128" s="195"/>
      <c r="K128" s="196">
        <f>ROUND(P128*H128,2)</f>
        <v>0</v>
      </c>
      <c r="L128" s="192" t="s">
        <v>1260</v>
      </c>
      <c r="M128" s="40"/>
      <c r="N128" s="197" t="s">
        <v>1</v>
      </c>
      <c r="O128" s="198" t="s">
        <v>38</v>
      </c>
      <c r="P128" s="199">
        <f>I128+J128</f>
        <v>0</v>
      </c>
      <c r="Q128" s="199">
        <f>ROUND(I128*H128,2)</f>
        <v>0</v>
      </c>
      <c r="R128" s="199">
        <f>ROUND(J128*H128,2)</f>
        <v>0</v>
      </c>
      <c r="S128" s="72"/>
      <c r="T128" s="200">
        <f>S128*H128</f>
        <v>0</v>
      </c>
      <c r="U128" s="200">
        <v>0</v>
      </c>
      <c r="V128" s="200">
        <f>U128*H128</f>
        <v>0</v>
      </c>
      <c r="W128" s="200">
        <v>0</v>
      </c>
      <c r="X128" s="201">
        <f>W128*H128</f>
        <v>0</v>
      </c>
      <c r="Y128" s="35"/>
      <c r="Z128" s="35"/>
      <c r="AA128" s="35"/>
      <c r="AB128" s="35"/>
      <c r="AC128" s="35"/>
      <c r="AD128" s="35"/>
      <c r="AE128" s="35"/>
      <c r="AR128" s="202" t="s">
        <v>157</v>
      </c>
      <c r="AT128" s="202" t="s">
        <v>152</v>
      </c>
      <c r="AU128" s="202" t="s">
        <v>85</v>
      </c>
      <c r="AY128" s="18" t="s">
        <v>149</v>
      </c>
      <c r="BE128" s="203">
        <f>IF(O128="základní",K128,0)</f>
        <v>0</v>
      </c>
      <c r="BF128" s="203">
        <f>IF(O128="snížená",K128,0)</f>
        <v>0</v>
      </c>
      <c r="BG128" s="203">
        <f>IF(O128="zákl. přenesená",K128,0)</f>
        <v>0</v>
      </c>
      <c r="BH128" s="203">
        <f>IF(O128="sníž. přenesená",K128,0)</f>
        <v>0</v>
      </c>
      <c r="BI128" s="203">
        <f>IF(O128="nulová",K128,0)</f>
        <v>0</v>
      </c>
      <c r="BJ128" s="18" t="s">
        <v>83</v>
      </c>
      <c r="BK128" s="203">
        <f>ROUND(P128*H128,2)</f>
        <v>0</v>
      </c>
      <c r="BL128" s="18" t="s">
        <v>157</v>
      </c>
      <c r="BM128" s="202" t="s">
        <v>1261</v>
      </c>
    </row>
    <row r="129" spans="1:47" s="2" customFormat="1" ht="11.25">
      <c r="A129" s="35"/>
      <c r="B129" s="36"/>
      <c r="C129" s="37"/>
      <c r="D129" s="204" t="s">
        <v>159</v>
      </c>
      <c r="E129" s="37"/>
      <c r="F129" s="205" t="s">
        <v>1258</v>
      </c>
      <c r="G129" s="37"/>
      <c r="H129" s="37"/>
      <c r="I129" s="206"/>
      <c r="J129" s="206"/>
      <c r="K129" s="37"/>
      <c r="L129" s="37"/>
      <c r="M129" s="40"/>
      <c r="N129" s="207"/>
      <c r="O129" s="208"/>
      <c r="P129" s="72"/>
      <c r="Q129" s="72"/>
      <c r="R129" s="72"/>
      <c r="S129" s="72"/>
      <c r="T129" s="72"/>
      <c r="U129" s="72"/>
      <c r="V129" s="72"/>
      <c r="W129" s="72"/>
      <c r="X129" s="73"/>
      <c r="Y129" s="35"/>
      <c r="Z129" s="35"/>
      <c r="AA129" s="35"/>
      <c r="AB129" s="35"/>
      <c r="AC129" s="35"/>
      <c r="AD129" s="35"/>
      <c r="AE129" s="35"/>
      <c r="AT129" s="18" t="s">
        <v>159</v>
      </c>
      <c r="AU129" s="18" t="s">
        <v>85</v>
      </c>
    </row>
    <row r="130" spans="2:63" s="12" customFormat="1" ht="22.9" customHeight="1">
      <c r="B130" s="173"/>
      <c r="C130" s="174"/>
      <c r="D130" s="175" t="s">
        <v>74</v>
      </c>
      <c r="E130" s="188" t="s">
        <v>1262</v>
      </c>
      <c r="F130" s="188" t="s">
        <v>1263</v>
      </c>
      <c r="G130" s="174"/>
      <c r="H130" s="174"/>
      <c r="I130" s="177"/>
      <c r="J130" s="177"/>
      <c r="K130" s="189">
        <f>BK130</f>
        <v>0</v>
      </c>
      <c r="L130" s="174"/>
      <c r="M130" s="179"/>
      <c r="N130" s="180"/>
      <c r="O130" s="181"/>
      <c r="P130" s="181"/>
      <c r="Q130" s="182">
        <f>SUM(Q131:Q132)</f>
        <v>0</v>
      </c>
      <c r="R130" s="182">
        <f>SUM(R131:R132)</f>
        <v>0</v>
      </c>
      <c r="S130" s="181"/>
      <c r="T130" s="183">
        <f>SUM(T131:T132)</f>
        <v>0</v>
      </c>
      <c r="U130" s="181"/>
      <c r="V130" s="183">
        <f>SUM(V131:V132)</f>
        <v>0</v>
      </c>
      <c r="W130" s="181"/>
      <c r="X130" s="184">
        <f>SUM(X131:X132)</f>
        <v>0</v>
      </c>
      <c r="AR130" s="185" t="s">
        <v>188</v>
      </c>
      <c r="AT130" s="186" t="s">
        <v>74</v>
      </c>
      <c r="AU130" s="186" t="s">
        <v>83</v>
      </c>
      <c r="AY130" s="185" t="s">
        <v>149</v>
      </c>
      <c r="BK130" s="187">
        <f>SUM(BK131:BK132)</f>
        <v>0</v>
      </c>
    </row>
    <row r="131" spans="1:65" s="2" customFormat="1" ht="33" customHeight="1">
      <c r="A131" s="35"/>
      <c r="B131" s="36"/>
      <c r="C131" s="190" t="s">
        <v>150</v>
      </c>
      <c r="D131" s="190" t="s">
        <v>152</v>
      </c>
      <c r="E131" s="191" t="s">
        <v>1264</v>
      </c>
      <c r="F131" s="192" t="s">
        <v>1265</v>
      </c>
      <c r="G131" s="193" t="s">
        <v>1255</v>
      </c>
      <c r="H131" s="194">
        <v>1</v>
      </c>
      <c r="I131" s="195"/>
      <c r="J131" s="195"/>
      <c r="K131" s="196">
        <f>ROUND(P131*H131,2)</f>
        <v>0</v>
      </c>
      <c r="L131" s="192" t="s">
        <v>1260</v>
      </c>
      <c r="M131" s="40"/>
      <c r="N131" s="197" t="s">
        <v>1</v>
      </c>
      <c r="O131" s="198" t="s">
        <v>38</v>
      </c>
      <c r="P131" s="199">
        <f>I131+J131</f>
        <v>0</v>
      </c>
      <c r="Q131" s="199">
        <f>ROUND(I131*H131,2)</f>
        <v>0</v>
      </c>
      <c r="R131" s="199">
        <f>ROUND(J131*H131,2)</f>
        <v>0</v>
      </c>
      <c r="S131" s="72"/>
      <c r="T131" s="200">
        <f>S131*H131</f>
        <v>0</v>
      </c>
      <c r="U131" s="200">
        <v>0</v>
      </c>
      <c r="V131" s="200">
        <f>U131*H131</f>
        <v>0</v>
      </c>
      <c r="W131" s="200">
        <v>0</v>
      </c>
      <c r="X131" s="201">
        <f>W131*H131</f>
        <v>0</v>
      </c>
      <c r="Y131" s="35"/>
      <c r="Z131" s="35"/>
      <c r="AA131" s="35"/>
      <c r="AB131" s="35"/>
      <c r="AC131" s="35"/>
      <c r="AD131" s="35"/>
      <c r="AE131" s="35"/>
      <c r="AR131" s="202" t="s">
        <v>157</v>
      </c>
      <c r="AT131" s="202" t="s">
        <v>152</v>
      </c>
      <c r="AU131" s="202" t="s">
        <v>85</v>
      </c>
      <c r="AY131" s="18" t="s">
        <v>149</v>
      </c>
      <c r="BE131" s="203">
        <f>IF(O131="základní",K131,0)</f>
        <v>0</v>
      </c>
      <c r="BF131" s="203">
        <f>IF(O131="snížená",K131,0)</f>
        <v>0</v>
      </c>
      <c r="BG131" s="203">
        <f>IF(O131="zákl. přenesená",K131,0)</f>
        <v>0</v>
      </c>
      <c r="BH131" s="203">
        <f>IF(O131="sníž. přenesená",K131,0)</f>
        <v>0</v>
      </c>
      <c r="BI131" s="203">
        <f>IF(O131="nulová",K131,0)</f>
        <v>0</v>
      </c>
      <c r="BJ131" s="18" t="s">
        <v>83</v>
      </c>
      <c r="BK131" s="203">
        <f>ROUND(P131*H131,2)</f>
        <v>0</v>
      </c>
      <c r="BL131" s="18" t="s">
        <v>157</v>
      </c>
      <c r="BM131" s="202" t="s">
        <v>1266</v>
      </c>
    </row>
    <row r="132" spans="1:47" s="2" customFormat="1" ht="19.5">
      <c r="A132" s="35"/>
      <c r="B132" s="36"/>
      <c r="C132" s="37"/>
      <c r="D132" s="204" t="s">
        <v>159</v>
      </c>
      <c r="E132" s="37"/>
      <c r="F132" s="205" t="s">
        <v>1265</v>
      </c>
      <c r="G132" s="37"/>
      <c r="H132" s="37"/>
      <c r="I132" s="206"/>
      <c r="J132" s="206"/>
      <c r="K132" s="37"/>
      <c r="L132" s="37"/>
      <c r="M132" s="40"/>
      <c r="N132" s="207"/>
      <c r="O132" s="208"/>
      <c r="P132" s="72"/>
      <c r="Q132" s="72"/>
      <c r="R132" s="72"/>
      <c r="S132" s="72"/>
      <c r="T132" s="72"/>
      <c r="U132" s="72"/>
      <c r="V132" s="72"/>
      <c r="W132" s="72"/>
      <c r="X132" s="73"/>
      <c r="Y132" s="35"/>
      <c r="Z132" s="35"/>
      <c r="AA132" s="35"/>
      <c r="AB132" s="35"/>
      <c r="AC132" s="35"/>
      <c r="AD132" s="35"/>
      <c r="AE132" s="35"/>
      <c r="AT132" s="18" t="s">
        <v>159</v>
      </c>
      <c r="AU132" s="18" t="s">
        <v>85</v>
      </c>
    </row>
    <row r="133" spans="2:63" s="12" customFormat="1" ht="22.9" customHeight="1">
      <c r="B133" s="173"/>
      <c r="C133" s="174"/>
      <c r="D133" s="175" t="s">
        <v>74</v>
      </c>
      <c r="E133" s="188" t="s">
        <v>1267</v>
      </c>
      <c r="F133" s="188" t="s">
        <v>1268</v>
      </c>
      <c r="G133" s="174"/>
      <c r="H133" s="174"/>
      <c r="I133" s="177"/>
      <c r="J133" s="177"/>
      <c r="K133" s="189">
        <f>BK133</f>
        <v>0</v>
      </c>
      <c r="L133" s="174"/>
      <c r="M133" s="179"/>
      <c r="N133" s="180"/>
      <c r="O133" s="181"/>
      <c r="P133" s="181"/>
      <c r="Q133" s="182">
        <f>SUM(Q134:Q135)</f>
        <v>0</v>
      </c>
      <c r="R133" s="182">
        <f>SUM(R134:R135)</f>
        <v>0</v>
      </c>
      <c r="S133" s="181"/>
      <c r="T133" s="183">
        <f>SUM(T134:T135)</f>
        <v>0</v>
      </c>
      <c r="U133" s="181"/>
      <c r="V133" s="183">
        <f>SUM(V134:V135)</f>
        <v>0</v>
      </c>
      <c r="W133" s="181"/>
      <c r="X133" s="184">
        <f>SUM(X134:X135)</f>
        <v>0</v>
      </c>
      <c r="AR133" s="185" t="s">
        <v>188</v>
      </c>
      <c r="AT133" s="186" t="s">
        <v>74</v>
      </c>
      <c r="AU133" s="186" t="s">
        <v>83</v>
      </c>
      <c r="AY133" s="185" t="s">
        <v>149</v>
      </c>
      <c r="BK133" s="187">
        <f>SUM(BK134:BK135)</f>
        <v>0</v>
      </c>
    </row>
    <row r="134" spans="1:65" s="2" customFormat="1" ht="24.2" customHeight="1">
      <c r="A134" s="35"/>
      <c r="B134" s="36"/>
      <c r="C134" s="190" t="s">
        <v>157</v>
      </c>
      <c r="D134" s="190" t="s">
        <v>152</v>
      </c>
      <c r="E134" s="191" t="s">
        <v>1269</v>
      </c>
      <c r="F134" s="192" t="s">
        <v>1270</v>
      </c>
      <c r="G134" s="193" t="s">
        <v>1255</v>
      </c>
      <c r="H134" s="194">
        <v>1</v>
      </c>
      <c r="I134" s="195"/>
      <c r="J134" s="195"/>
      <c r="K134" s="196">
        <f>ROUND(P134*H134,2)</f>
        <v>0</v>
      </c>
      <c r="L134" s="192" t="s">
        <v>1260</v>
      </c>
      <c r="M134" s="40"/>
      <c r="N134" s="197" t="s">
        <v>1</v>
      </c>
      <c r="O134" s="198" t="s">
        <v>38</v>
      </c>
      <c r="P134" s="199">
        <f>I134+J134</f>
        <v>0</v>
      </c>
      <c r="Q134" s="199">
        <f>ROUND(I134*H134,2)</f>
        <v>0</v>
      </c>
      <c r="R134" s="199">
        <f>ROUND(J134*H134,2)</f>
        <v>0</v>
      </c>
      <c r="S134" s="72"/>
      <c r="T134" s="200">
        <f>S134*H134</f>
        <v>0</v>
      </c>
      <c r="U134" s="200">
        <v>0</v>
      </c>
      <c r="V134" s="200">
        <f>U134*H134</f>
        <v>0</v>
      </c>
      <c r="W134" s="200">
        <v>0</v>
      </c>
      <c r="X134" s="201">
        <f>W134*H134</f>
        <v>0</v>
      </c>
      <c r="Y134" s="35"/>
      <c r="Z134" s="35"/>
      <c r="AA134" s="35"/>
      <c r="AB134" s="35"/>
      <c r="AC134" s="35"/>
      <c r="AD134" s="35"/>
      <c r="AE134" s="35"/>
      <c r="AR134" s="202" t="s">
        <v>157</v>
      </c>
      <c r="AT134" s="202" t="s">
        <v>152</v>
      </c>
      <c r="AU134" s="202" t="s">
        <v>85</v>
      </c>
      <c r="AY134" s="18" t="s">
        <v>149</v>
      </c>
      <c r="BE134" s="203">
        <f>IF(O134="základní",K134,0)</f>
        <v>0</v>
      </c>
      <c r="BF134" s="203">
        <f>IF(O134="snížená",K134,0)</f>
        <v>0</v>
      </c>
      <c r="BG134" s="203">
        <f>IF(O134="zákl. přenesená",K134,0)</f>
        <v>0</v>
      </c>
      <c r="BH134" s="203">
        <f>IF(O134="sníž. přenesená",K134,0)</f>
        <v>0</v>
      </c>
      <c r="BI134" s="203">
        <f>IF(O134="nulová",K134,0)</f>
        <v>0</v>
      </c>
      <c r="BJ134" s="18" t="s">
        <v>83</v>
      </c>
      <c r="BK134" s="203">
        <f>ROUND(P134*H134,2)</f>
        <v>0</v>
      </c>
      <c r="BL134" s="18" t="s">
        <v>157</v>
      </c>
      <c r="BM134" s="202" t="s">
        <v>1271</v>
      </c>
    </row>
    <row r="135" spans="1:47" s="2" customFormat="1" ht="11.25">
      <c r="A135" s="35"/>
      <c r="B135" s="36"/>
      <c r="C135" s="37"/>
      <c r="D135" s="204" t="s">
        <v>159</v>
      </c>
      <c r="E135" s="37"/>
      <c r="F135" s="205" t="s">
        <v>1270</v>
      </c>
      <c r="G135" s="37"/>
      <c r="H135" s="37"/>
      <c r="I135" s="206"/>
      <c r="J135" s="206"/>
      <c r="K135" s="37"/>
      <c r="L135" s="37"/>
      <c r="M135" s="40"/>
      <c r="N135" s="207"/>
      <c r="O135" s="208"/>
      <c r="P135" s="72"/>
      <c r="Q135" s="72"/>
      <c r="R135" s="72"/>
      <c r="S135" s="72"/>
      <c r="T135" s="72"/>
      <c r="U135" s="72"/>
      <c r="V135" s="72"/>
      <c r="W135" s="72"/>
      <c r="X135" s="73"/>
      <c r="Y135" s="35"/>
      <c r="Z135" s="35"/>
      <c r="AA135" s="35"/>
      <c r="AB135" s="35"/>
      <c r="AC135" s="35"/>
      <c r="AD135" s="35"/>
      <c r="AE135" s="35"/>
      <c r="AT135" s="18" t="s">
        <v>159</v>
      </c>
      <c r="AU135" s="18" t="s">
        <v>85</v>
      </c>
    </row>
    <row r="136" spans="2:63" s="12" customFormat="1" ht="22.9" customHeight="1">
      <c r="B136" s="173"/>
      <c r="C136" s="174"/>
      <c r="D136" s="175" t="s">
        <v>74</v>
      </c>
      <c r="E136" s="188" t="s">
        <v>1272</v>
      </c>
      <c r="F136" s="188" t="s">
        <v>1273</v>
      </c>
      <c r="G136" s="174"/>
      <c r="H136" s="174"/>
      <c r="I136" s="177"/>
      <c r="J136" s="177"/>
      <c r="K136" s="189">
        <f>BK136</f>
        <v>0</v>
      </c>
      <c r="L136" s="174"/>
      <c r="M136" s="179"/>
      <c r="N136" s="180"/>
      <c r="O136" s="181"/>
      <c r="P136" s="181"/>
      <c r="Q136" s="182">
        <f>SUM(Q137:Q138)</f>
        <v>0</v>
      </c>
      <c r="R136" s="182">
        <f>SUM(R137:R138)</f>
        <v>0</v>
      </c>
      <c r="S136" s="181"/>
      <c r="T136" s="183">
        <f>SUM(T137:T138)</f>
        <v>0</v>
      </c>
      <c r="U136" s="181"/>
      <c r="V136" s="183">
        <f>SUM(V137:V138)</f>
        <v>0</v>
      </c>
      <c r="W136" s="181"/>
      <c r="X136" s="184">
        <f>SUM(X137:X138)</f>
        <v>0</v>
      </c>
      <c r="AR136" s="185" t="s">
        <v>188</v>
      </c>
      <c r="AT136" s="186" t="s">
        <v>74</v>
      </c>
      <c r="AU136" s="186" t="s">
        <v>83</v>
      </c>
      <c r="AY136" s="185" t="s">
        <v>149</v>
      </c>
      <c r="BK136" s="187">
        <f>SUM(BK137:BK138)</f>
        <v>0</v>
      </c>
    </row>
    <row r="137" spans="1:65" s="2" customFormat="1" ht="24.2" customHeight="1">
      <c r="A137" s="35"/>
      <c r="B137" s="36"/>
      <c r="C137" s="190" t="s">
        <v>188</v>
      </c>
      <c r="D137" s="190" t="s">
        <v>152</v>
      </c>
      <c r="E137" s="191" t="s">
        <v>1274</v>
      </c>
      <c r="F137" s="192" t="s">
        <v>1275</v>
      </c>
      <c r="G137" s="193" t="s">
        <v>521</v>
      </c>
      <c r="H137" s="194">
        <v>1</v>
      </c>
      <c r="I137" s="195"/>
      <c r="J137" s="195"/>
      <c r="K137" s="196">
        <f>ROUND(P137*H137,2)</f>
        <v>0</v>
      </c>
      <c r="L137" s="192" t="s">
        <v>156</v>
      </c>
      <c r="M137" s="40"/>
      <c r="N137" s="197" t="s">
        <v>1</v>
      </c>
      <c r="O137" s="198" t="s">
        <v>38</v>
      </c>
      <c r="P137" s="199">
        <f>I137+J137</f>
        <v>0</v>
      </c>
      <c r="Q137" s="199">
        <f>ROUND(I137*H137,2)</f>
        <v>0</v>
      </c>
      <c r="R137" s="199">
        <f>ROUND(J137*H137,2)</f>
        <v>0</v>
      </c>
      <c r="S137" s="72"/>
      <c r="T137" s="200">
        <f>S137*H137</f>
        <v>0</v>
      </c>
      <c r="U137" s="200">
        <v>0</v>
      </c>
      <c r="V137" s="200">
        <f>U137*H137</f>
        <v>0</v>
      </c>
      <c r="W137" s="200">
        <v>0</v>
      </c>
      <c r="X137" s="201">
        <f>W137*H137</f>
        <v>0</v>
      </c>
      <c r="Y137" s="35"/>
      <c r="Z137" s="35"/>
      <c r="AA137" s="35"/>
      <c r="AB137" s="35"/>
      <c r="AC137" s="35"/>
      <c r="AD137" s="35"/>
      <c r="AE137" s="35"/>
      <c r="AR137" s="202" t="s">
        <v>1276</v>
      </c>
      <c r="AT137" s="202" t="s">
        <v>152</v>
      </c>
      <c r="AU137" s="202" t="s">
        <v>85</v>
      </c>
      <c r="AY137" s="18" t="s">
        <v>149</v>
      </c>
      <c r="BE137" s="203">
        <f>IF(O137="základní",K137,0)</f>
        <v>0</v>
      </c>
      <c r="BF137" s="203">
        <f>IF(O137="snížená",K137,0)</f>
        <v>0</v>
      </c>
      <c r="BG137" s="203">
        <f>IF(O137="zákl. přenesená",K137,0)</f>
        <v>0</v>
      </c>
      <c r="BH137" s="203">
        <f>IF(O137="sníž. přenesená",K137,0)</f>
        <v>0</v>
      </c>
      <c r="BI137" s="203">
        <f>IF(O137="nulová",K137,0)</f>
        <v>0</v>
      </c>
      <c r="BJ137" s="18" t="s">
        <v>83</v>
      </c>
      <c r="BK137" s="203">
        <f>ROUND(P137*H137,2)</f>
        <v>0</v>
      </c>
      <c r="BL137" s="18" t="s">
        <v>1276</v>
      </c>
      <c r="BM137" s="202" t="s">
        <v>1277</v>
      </c>
    </row>
    <row r="138" spans="1:47" s="2" customFormat="1" ht="11.25">
      <c r="A138" s="35"/>
      <c r="B138" s="36"/>
      <c r="C138" s="37"/>
      <c r="D138" s="204" t="s">
        <v>159</v>
      </c>
      <c r="E138" s="37"/>
      <c r="F138" s="205" t="s">
        <v>1275</v>
      </c>
      <c r="G138" s="37"/>
      <c r="H138" s="37"/>
      <c r="I138" s="206"/>
      <c r="J138" s="206"/>
      <c r="K138" s="37"/>
      <c r="L138" s="37"/>
      <c r="M138" s="40"/>
      <c r="N138" s="266"/>
      <c r="O138" s="267"/>
      <c r="P138" s="268"/>
      <c r="Q138" s="268"/>
      <c r="R138" s="268"/>
      <c r="S138" s="268"/>
      <c r="T138" s="268"/>
      <c r="U138" s="268"/>
      <c r="V138" s="268"/>
      <c r="W138" s="268"/>
      <c r="X138" s="269"/>
      <c r="Y138" s="35"/>
      <c r="Z138" s="35"/>
      <c r="AA138" s="35"/>
      <c r="AB138" s="35"/>
      <c r="AC138" s="35"/>
      <c r="AD138" s="35"/>
      <c r="AE138" s="35"/>
      <c r="AT138" s="18" t="s">
        <v>159</v>
      </c>
      <c r="AU138" s="18" t="s">
        <v>85</v>
      </c>
    </row>
    <row r="139" spans="1:31" s="2" customFormat="1" ht="6.95" customHeight="1">
      <c r="A139" s="35"/>
      <c r="B139" s="55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40"/>
      <c r="N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</sheetData>
  <sheetProtection algorithmName="SHA-512" hashValue="dQZvyFRNwwtxDGrQotgLQnVVAgyAJliwlkOQb57zhOlOQL182HG3uBdSDGoF170jdPTSI4hQjP8tZfyt0YCZlA==" saltValue="TZ1m8vebJELA8edI9ME2fSAnsQFqov2KhODfIYRpxIWipDgwleBdxRuWLDHzmpDlxKgDLOGKn1bKHALXdHQCNA==" spinCount="100000" sheet="1" objects="1" scenarios="1" formatColumns="0" formatRows="0" autoFilter="0"/>
  <autoFilter ref="C121:L138"/>
  <mergeCells count="9">
    <mergeCell ref="E87:H87"/>
    <mergeCell ref="E112:H112"/>
    <mergeCell ref="E114:H114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Machatý Petr</dc:creator>
  <cp:keywords/>
  <dc:description/>
  <cp:lastModifiedBy>Veselská Štěpánka</cp:lastModifiedBy>
  <dcterms:created xsi:type="dcterms:W3CDTF">2022-03-09T14:19:49Z</dcterms:created>
  <dcterms:modified xsi:type="dcterms:W3CDTF">2022-03-09T14:23:44Z</dcterms:modified>
  <cp:category/>
  <cp:version/>
  <cp:contentType/>
  <cp:contentStatus/>
</cp:coreProperties>
</file>