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0" yWindow="465" windowWidth="33600" windowHeight="20535" activeTab="0"/>
  </bookViews>
  <sheets>
    <sheet name="Stavební rozpočet" sheetId="1" r:id="rId1"/>
    <sheet name="Stavební rozpočet - součet" sheetId="2" r:id="rId2"/>
    <sheet name="Krycí list rozpočtu" sheetId="3" r:id="rId3"/>
  </sheets>
  <definedNames/>
  <calcPr calcId="152511"/>
  <extLst/>
</workbook>
</file>

<file path=xl/sharedStrings.xml><?xml version="1.0" encoding="utf-8"?>
<sst xmlns="http://schemas.openxmlformats.org/spreadsheetml/2006/main" count="424" uniqueCount="186">
  <si>
    <t>Položkový rozpočet</t>
  </si>
  <si>
    <t>Název stavby:</t>
  </si>
  <si>
    <t>Druh stavby:</t>
  </si>
  <si>
    <t>Lokalita:</t>
  </si>
  <si>
    <t>JKSO:</t>
  </si>
  <si>
    <t>Č</t>
  </si>
  <si>
    <t xml:space="preserve">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</si>
  <si>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</si>
  <si>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</si>
  <si>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</si>
  <si>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</si>
  <si>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</si>
  <si>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</si>
  <si>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</si>
  <si>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</si>
  <si>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</si>
  <si>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</si>
  <si>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</si>
  <si>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</si>
  <si>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</si>
  <si>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</si>
  <si>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</si>
  <si>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</si>
  <si>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</si>
  <si>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</si>
  <si>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Poznámka:</t>
  </si>
  <si>
    <t>Objekt</t>
  </si>
  <si>
    <t>MOB</t>
  </si>
  <si>
    <t>REKONSTRUKCE LIEBIEGOVA PALÁCE pro potřeby polyfunkčního komunitního centra</t>
  </si>
  <si>
    <t>Vnitřní vybavení rev 10 uznatelné elektro</t>
  </si>
  <si>
    <t>Kód</t>
  </si>
  <si>
    <t>900</t>
  </si>
  <si>
    <t>Vv_71</t>
  </si>
  <si>
    <t>Vv_81a</t>
  </si>
  <si>
    <t>Vv_81b</t>
  </si>
  <si>
    <t>Vv_81c</t>
  </si>
  <si>
    <t>Vv_81d</t>
  </si>
  <si>
    <t>Vv_82a</t>
  </si>
  <si>
    <t>Vv_82b</t>
  </si>
  <si>
    <t>Vv_84a</t>
  </si>
  <si>
    <t>Vv_84ak</t>
  </si>
  <si>
    <t>Vv_84b</t>
  </si>
  <si>
    <t>Vv_86</t>
  </si>
  <si>
    <t>Vv_89</t>
  </si>
  <si>
    <t>Vv_91</t>
  </si>
  <si>
    <t>Vv_93</t>
  </si>
  <si>
    <t>Vv_95</t>
  </si>
  <si>
    <t>Vv_96</t>
  </si>
  <si>
    <t>Vv_100</t>
  </si>
  <si>
    <t>Vv_107</t>
  </si>
  <si>
    <t>Zkrácený popis / Varianta</t>
  </si>
  <si>
    <t>Rozměry</t>
  </si>
  <si>
    <t>Ostatní položky</t>
  </si>
  <si>
    <t>Projektor pro domácí kino 1080p, vestavěný 10 W reproduktor, Wi-Fi, HDMI</t>
  </si>
  <si>
    <t>Projekční plátno 120", 16:9, roleta, ruční svinování, bílé s černými okraji</t>
  </si>
  <si>
    <t>Konzole pro zavěšení promítacího plátna na stěnu nebo strop, vzdálenost od zdi 210 mm, cena za pár</t>
  </si>
  <si>
    <t>Projekční plátno 113", 1:1, roleta, ruční svinování, bílé s černými okraji</t>
  </si>
  <si>
    <t>Tryskový vysoušeč rukou, duální trysky pro rychlé sušení, HEPA filtr</t>
  </si>
  <si>
    <t>Kompaktní a kvalitní Hi-Fi systém, zesilovač, CD přehrávač, USB port, Bluetooth, 2 x reproduktort, vstup pro subwoofer, podpora internetového rádia</t>
  </si>
  <si>
    <t>Nástěnné hodiny řízené signálem, design nádražní, automatické nastavení zimního a letního času</t>
  </si>
  <si>
    <t>Doba výstavby:</t>
  </si>
  <si>
    <t>Začátek výstavby:</t>
  </si>
  <si>
    <t>Konec výstavby:</t>
  </si>
  <si>
    <t>Zpracováno dne:</t>
  </si>
  <si>
    <t>MJ</t>
  </si>
  <si>
    <t>kus</t>
  </si>
  <si>
    <t>Množství</t>
  </si>
  <si>
    <t>Cena/MJ</t>
  </si>
  <si>
    <t>(Kč)</t>
  </si>
  <si>
    <t>Objednatel:</t>
  </si>
  <si>
    <t>Projektant:</t>
  </si>
  <si>
    <t>Zhotovitel:</t>
  </si>
  <si>
    <t>Zpracoval:</t>
  </si>
  <si>
    <t>Náklady (Kč)</t>
  </si>
  <si>
    <t>Dodávka</t>
  </si>
  <si>
    <t>Celkem:</t>
  </si>
  <si>
    <t>Statutární město Liberec</t>
  </si>
  <si>
    <t>Ateliér Masák &amp; Partner, s.r.o.</t>
  </si>
  <si>
    <t> </t>
  </si>
  <si>
    <t>Montáž</t>
  </si>
  <si>
    <t>Celkem</t>
  </si>
  <si>
    <t>Hmotnost (t)</t>
  </si>
  <si>
    <t>Jednot.</t>
  </si>
  <si>
    <t>Cenová</t>
  </si>
  <si>
    <t>soustava</t>
  </si>
  <si>
    <t>Přesuny</t>
  </si>
  <si>
    <t>Typ skupiny</t>
  </si>
  <si>
    <t>HSV mat</t>
  </si>
  <si>
    <t>HSV prac</t>
  </si>
  <si>
    <t>PSV mat</t>
  </si>
  <si>
    <t>PSV prac</t>
  </si>
  <si>
    <t>Mont mat</t>
  </si>
  <si>
    <t>Mont prac</t>
  </si>
  <si>
    <t>Ostatní mat.</t>
  </si>
  <si>
    <t>900_</t>
  </si>
  <si>
    <t>9_</t>
  </si>
  <si>
    <t>MOB_</t>
  </si>
  <si>
    <t>MAT</t>
  </si>
  <si>
    <t>WORK</t>
  </si>
  <si>
    <t>CELK</t>
  </si>
  <si>
    <t>Položkový rozpočet - rekapitulace</t>
  </si>
  <si>
    <t>Zkrácený popis</t>
  </si>
  <si>
    <t>Náklady (Kč) - dodávka</t>
  </si>
  <si>
    <t>Náklady (Kč) - Montáž</t>
  </si>
  <si>
    <t>Náklady (Kč) - celkem</t>
  </si>
  <si>
    <t>Celková hmotnost (t)</t>
  </si>
  <si>
    <t>T</t>
  </si>
  <si>
    <t>Rozpočtové náklady v Kč</t>
  </si>
  <si>
    <t>A</t>
  </si>
  <si>
    <t>HSV</t>
  </si>
  <si>
    <t>PSV</t>
  </si>
  <si>
    <t>"M"</t>
  </si>
  <si>
    <t>Ostatní materiál</t>
  </si>
  <si>
    <t>Přesun hmot a sutí</t>
  </si>
  <si>
    <t>ZRN celkem</t>
  </si>
  <si>
    <t>Základ 0%</t>
  </si>
  <si>
    <t>Základ 15%</t>
  </si>
  <si>
    <t>Základ 21%</t>
  </si>
  <si>
    <t>Projektant</t>
  </si>
  <si>
    <t>Datum, razítko a podpis</t>
  </si>
  <si>
    <t>Základní rozpočtové náklady</t>
  </si>
  <si>
    <t>Dodávky</t>
  </si>
  <si>
    <t>Krycí list rozpočtu</t>
  </si>
  <si>
    <t>B</t>
  </si>
  <si>
    <t>Práce přesčas</t>
  </si>
  <si>
    <t>Bez pevné podl.</t>
  </si>
  <si>
    <t>Kulturní památka</t>
  </si>
  <si>
    <t>DN celkem</t>
  </si>
  <si>
    <t>DN celkem z obj.</t>
  </si>
  <si>
    <t>DPH 15%</t>
  </si>
  <si>
    <t>DPH 21%</t>
  </si>
  <si>
    <t>Objednatel</t>
  </si>
  <si>
    <t>Doplňkové náklady</t>
  </si>
  <si>
    <t>C</t>
  </si>
  <si>
    <t>Zařízení staveniště</t>
  </si>
  <si>
    <t>Mimostav. doprava</t>
  </si>
  <si>
    <t>Územní vlivy</t>
  </si>
  <si>
    <t>Provozní vlivy</t>
  </si>
  <si>
    <t>Ostatní</t>
  </si>
  <si>
    <t>NUS z rozpočtu</t>
  </si>
  <si>
    <t>NUS celkem</t>
  </si>
  <si>
    <t>NUS celkem z obj.</t>
  </si>
  <si>
    <t>ORN celkem</t>
  </si>
  <si>
    <t>ORN celkem z obj.</t>
  </si>
  <si>
    <t>Celkem bez DPH</t>
  </si>
  <si>
    <t>Celkem včetně DPH</t>
  </si>
  <si>
    <t>Zhotovitel</t>
  </si>
  <si>
    <t>IČ/DIČ:</t>
  </si>
  <si>
    <t>Položek:</t>
  </si>
  <si>
    <t>Datum:</t>
  </si>
  <si>
    <t>Náklady na umístění stavby (NUS)</t>
  </si>
  <si>
    <t>Vv_81am</t>
  </si>
  <si>
    <t>Monitor 24”, 1920x1080, IPS/PLS panel, rozhraní VGA, DVI, HDMI</t>
  </si>
  <si>
    <t>Vv_81akl</t>
  </si>
  <si>
    <t>Multimediální bezdrátová klávesnice, CZ/US, USB konektivita, černá</t>
  </si>
  <si>
    <t>PC vhodný pro kancelářskou práci, 6 jádrový procesor s min. frekvencí 3,0 GHz, paměť min. 16 GB RAM, 2TB SSD, DVD-RW mechanika, grafická, zvuková, síťová karta, OS MS Windows 10 Pro nebo vyšší (s možností připojení do doménového řadiče Microsoft Windows), MS office 2019 pro domácnost a podnikatele</t>
  </si>
  <si>
    <t>Bezdrátová myš, min. 1200DPI, černá</t>
  </si>
  <si>
    <t>PC vhodný pro kancelářskou práci, 6 jádrový procesor s min. frekvencí 3,0 GHz, paměť min. 16 GB RAM, 2TB SSD min. rozhraní M.2, DVD-RW mechanika, grafická, zvuková, síťová karta, OS Microsoft Windows 10 Pro nebo vyšší (s možností připojení do doménového řadiče Microsoft Windows), Microsoft Office 2019 pro domácnosti a podnikatele</t>
  </si>
  <si>
    <t>Vv_81bm</t>
  </si>
  <si>
    <t>Vv_81bkl</t>
  </si>
  <si>
    <t>Vv_81amy</t>
  </si>
  <si>
    <t>Vv_81bmy</t>
  </si>
  <si>
    <t>Vv_81cm</t>
  </si>
  <si>
    <t>Vv_81ckl</t>
  </si>
  <si>
    <t>Vv_81cmy</t>
  </si>
  <si>
    <t>tablet, 8 jádrový procesor, RAM min 4GB, úhlopříčka 10 - 10,5", širokoúhlý, typ panelu PLS, operační systém Android, GPS, Bluetooth, Wi-Fi, pohybový senzor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</si>
  <si>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</si>
  <si>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</si>
  <si>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</si>
  <si>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</si>
  <si>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</si>
  <si>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</si>
  <si>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</si>
  <si>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</si>
  <si>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</si>
  <si>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 xml:space="preserve">Nabídka a jednotková cena zahrnuje dodávku a montáž výrobků podle uvedené specifikace, vč. dopravy na místo montáže a veškeré manipulace.
Zohlednění prací v památkovém objektu, zejména nutnost mimořádně citlivého přístupu ke stávajícím stavebním konstrukcím, je promítnuto do kalkulace jednotlivých cen.
Věcné ani výměrové údaje ve všech soupisech prací a dodávek nesmí být zhotovitelem při zpracování nabídky měněny.
Obrázky výrobků uvedené ve standardech a v soupisech prací a dodávek jsou referenční, případná záměna za obdobné výrobky se stejnými parametry je po odsouhlasení projektantem a zástupcem objednatele možná.
Součástí dodávky zakázkově vyráběných výrobků je vždy výrobní a montážní dokumentace, která bude před vlastním zahájením výroby těchto prvků předložena v dostatečném předstihu objednateli k posouzení a schválení.
Náklady na zpracování těchto dokumentací je nutno zahrnout do jednotkových cen a nebudou zvlášť hrazeny.
Zhotovitel odpovídá za dodané a osazené výrobky a provedené montážní práce až do protokolárního předání díla objednateli.
Škody všeho druhu, které vzniknou činností dodavatele na stavbě samotné, či na již provedených pracích a dodávkách, musí být zhotovitelem na jeho náklady odstraněny do protokolárního předání díla objednateli.
Cena kontrolního rozpočtu je stanovena dle veřejně dostupných informací z internetu.            </t>
  </si>
  <si>
    <t>vlastní</t>
  </si>
  <si>
    <t>Víceúčelový vysavač, objem 25 l, extrémně vysoký sací výkon (240 Air Watt)</t>
  </si>
  <si>
    <t>Sušička, kapacita 9 kg, osvěžení vzduchem, průměrný čas cyklu 188 min</t>
  </si>
  <si>
    <t>Pračka, kapacita 9 kg, Eco Bubble Technologie, maximální počet otáček 1400 ot./min, odložený konec, dětská pojistka</t>
  </si>
  <si>
    <t>Mikrovlnná trouba s funkcí gril a zdravé vaření, objem 23 l</t>
  </si>
  <si>
    <t>Výrobník horké vody, připojení 230 V, udržovací kapacita 7 l, připojení na vodu</t>
  </si>
  <si>
    <t>Televize 49", Smart TV, 2300 PMI, čtyřjádrový procesor,4K NanoCell IPS LCD, Edge LED, 3840x2160 px, Wi-Fi, USB, HDMI, Bluetooth</t>
  </si>
  <si>
    <t>Laserový projektor pro zasedací místnosti a vzdělávací zařízení, rozlišení FullHD WUXGA, vestavěný 10 W reproduktor, 2 x HDMI, 2 x USB 2.0, VGA vstup a výstup</t>
  </si>
  <si>
    <t xml:space="preserve">PC vhodný pro grafickou práci, min. 6 jádrový procesor s min. frekvencí 3,0 GHz, paměť min. 32GB RAM, 2TB SSD min. rozhraní M.2, DVD-RW mechanika, grafická karta PCIe x16, minimálně 6GB RAM (DirectX 12, VR Ready, HDR), síťová karta, zvuková karta, OS Microsoft Windows 10, Microsoft Office 2019 pro domácnosti a podnikatele + grafická karta PCIe x16, min. 6GB RAM </t>
  </si>
  <si>
    <t>Monitor 27”, 1920x1080, IPS/PLS panel, rozhraní VGA, DVI, HDMI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</si>
</sst>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0"/>
      <name val="Arial"/>
      <family val="2"/>
    </font>
    <font>
      <sz val="10"/>
      <color indexed="8"/>
      <name val="Arial"/>
      <family val="2"/>
    </font>
    <font>
      <sz val="1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56"/>
      <name val="Arial"/>
      <family val="2"/>
    </font>
    <font>
      <sz val="10"/>
      <color indexed="61"/>
      <name val="Arial"/>
      <family val="2"/>
    </font>
    <font>
      <i/>
      <sz val="8"/>
      <color indexed="8"/>
      <name val="Arial"/>
      <family val="2"/>
    </font>
    <font>
      <b/>
      <sz val="10"/>
      <color indexed="56"/>
      <name val="Arial"/>
      <family val="2"/>
    </font>
    <font>
      <b/>
      <sz val="18"/>
      <color indexed="8"/>
      <name val="Arial"/>
      <family val="2"/>
    </font>
    <font>
      <b/>
      <sz val="2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sz val="8"/>
      <name val="Arial"/>
      <family val="2"/>
    </font>
    <font>
      <i/>
      <sz val="10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7999799847602844"/>
        <bgColor indexed="64"/>
      </patternFill>
    </fill>
  </fills>
  <borders count="44">
    <border>
      <left/>
      <right/>
      <top/>
      <bottom/>
      <diagonal/>
    </border>
    <border>
      <left style="medium"/>
      <right style="thin"/>
      <top style="medium"/>
      <bottom/>
    </border>
    <border>
      <left/>
      <right/>
      <top style="thin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medium"/>
      <bottom/>
    </border>
    <border>
      <left style="thin"/>
      <right/>
      <top/>
      <bottom/>
    </border>
    <border>
      <left style="medium"/>
      <right/>
      <top/>
      <bottom/>
    </border>
    <border>
      <left style="thin"/>
      <right style="medium"/>
      <top style="medium"/>
      <bottom style="medium"/>
    </border>
    <border>
      <left/>
      <right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medium"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 style="thin"/>
      <top style="thin"/>
      <bottom style="medium"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 style="thin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thin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7">
    <xf numFmtId="0" fontId="1" fillId="0" borderId="0" xfId="0" applyFont="1" applyAlignment="1">
      <alignment vertical="center"/>
    </xf>
    <xf numFmtId="49" fontId="3" fillId="0" borderId="1" xfId="0" applyNumberFormat="1" applyFont="1" applyFill="1" applyBorder="1" applyAlignment="1" applyProtection="1">
      <alignment horizontal="left" vertical="center"/>
      <protection/>
    </xf>
    <xf numFmtId="0" fontId="1" fillId="0" borderId="2" xfId="0" applyNumberFormat="1" applyFont="1" applyFill="1" applyBorder="1" applyAlignment="1" applyProtection="1">
      <alignment vertical="center"/>
      <protection/>
    </xf>
    <xf numFmtId="49" fontId="3" fillId="0" borderId="3" xfId="0" applyNumberFormat="1" applyFont="1" applyFill="1" applyBorder="1" applyAlignment="1" applyProtection="1">
      <alignment horizontal="left" vertical="center"/>
      <protection/>
    </xf>
    <xf numFmtId="49" fontId="3" fillId="0" borderId="3" xfId="0" applyNumberFormat="1" applyFont="1" applyFill="1" applyBorder="1" applyAlignment="1" applyProtection="1">
      <alignment horizontal="center" vertical="center"/>
      <protection/>
    </xf>
    <xf numFmtId="49" fontId="3" fillId="0" borderId="4" xfId="0" applyNumberFormat="1" applyFont="1" applyFill="1" applyBorder="1" applyAlignment="1" applyProtection="1">
      <alignment horizontal="center" vertical="center"/>
      <protection/>
    </xf>
    <xf numFmtId="49" fontId="3" fillId="0" borderId="5" xfId="0" applyNumberFormat="1" applyFont="1" applyFill="1" applyBorder="1" applyAlignment="1" applyProtection="1">
      <alignment horizontal="center" vertical="center"/>
      <protection/>
    </xf>
    <xf numFmtId="0" fontId="1" fillId="0" borderId="6" xfId="0" applyNumberFormat="1" applyFont="1" applyFill="1" applyBorder="1" applyAlignment="1" applyProtection="1">
      <alignment vertical="center"/>
      <protection/>
    </xf>
    <xf numFmtId="0" fontId="1" fillId="0" borderId="7" xfId="0" applyNumberFormat="1" applyFont="1" applyFill="1" applyBorder="1" applyAlignment="1" applyProtection="1">
      <alignment vertical="center"/>
      <protection/>
    </xf>
    <xf numFmtId="49" fontId="7" fillId="2" borderId="0" xfId="0" applyNumberFormat="1" applyFont="1" applyFill="1" applyBorder="1" applyAlignment="1" applyProtection="1">
      <alignment horizontal="right" vertical="center"/>
      <protection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3" fillId="0" borderId="2" xfId="0" applyNumberFormat="1" applyFont="1" applyFill="1" applyBorder="1" applyAlignment="1" applyProtection="1">
      <alignment horizontal="right" vertical="center"/>
      <protection/>
    </xf>
    <xf numFmtId="4" fontId="7" fillId="2" borderId="0" xfId="0" applyNumberFormat="1" applyFont="1" applyFill="1" applyBorder="1" applyAlignment="1" applyProtection="1">
      <alignment horizontal="right" vertical="center"/>
      <protection/>
    </xf>
    <xf numFmtId="49" fontId="3" fillId="0" borderId="8" xfId="0" applyNumberFormat="1" applyFont="1" applyFill="1" applyBorder="1" applyAlignment="1" applyProtection="1">
      <alignment horizontal="left" vertical="center"/>
      <protection/>
    </xf>
    <xf numFmtId="49" fontId="1" fillId="0" borderId="9" xfId="0" applyNumberFormat="1" applyFont="1" applyFill="1" applyBorder="1" applyAlignment="1" applyProtection="1">
      <alignment horizontal="left" vertical="center"/>
      <protection/>
    </xf>
    <xf numFmtId="49" fontId="3" fillId="0" borderId="10" xfId="0" applyNumberFormat="1" applyFont="1" applyFill="1" applyBorder="1" applyAlignment="1" applyProtection="1">
      <alignment horizontal="left" vertical="center"/>
      <protection/>
    </xf>
    <xf numFmtId="49" fontId="3" fillId="0" borderId="11" xfId="0" applyNumberFormat="1" applyFont="1" applyFill="1" applyBorder="1" applyAlignment="1" applyProtection="1">
      <alignment horizontal="left" vertical="center"/>
      <protection/>
    </xf>
    <xf numFmtId="49" fontId="3" fillId="0" borderId="11" xfId="0" applyNumberFormat="1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8" xfId="0" applyNumberFormat="1" applyFont="1" applyFill="1" applyBorder="1" applyAlignment="1" applyProtection="1">
      <alignment horizontal="center" vertical="center"/>
      <protection/>
    </xf>
    <xf numFmtId="4" fontId="1" fillId="0" borderId="9" xfId="0" applyNumberFormat="1" applyFont="1" applyFill="1" applyBorder="1" applyAlignment="1" applyProtection="1">
      <alignment horizontal="right" vertical="center"/>
      <protection/>
    </xf>
    <xf numFmtId="4" fontId="3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12" xfId="0" applyNumberFormat="1" applyFont="1" applyFill="1" applyBorder="1" applyAlignment="1" applyProtection="1">
      <alignment vertical="center"/>
      <protection/>
    </xf>
    <xf numFmtId="49" fontId="9" fillId="3" borderId="13" xfId="0" applyNumberFormat="1" applyFont="1" applyFill="1" applyBorder="1" applyAlignment="1" applyProtection="1">
      <alignment horizontal="center" vertical="center"/>
      <protection/>
    </xf>
    <xf numFmtId="49" fontId="10" fillId="0" borderId="14" xfId="0" applyNumberFormat="1" applyFont="1" applyFill="1" applyBorder="1" applyAlignment="1" applyProtection="1">
      <alignment horizontal="left" vertical="center"/>
      <protection/>
    </xf>
    <xf numFmtId="49" fontId="10" fillId="0" borderId="15" xfId="0" applyNumberFormat="1" applyFont="1" applyFill="1" applyBorder="1" applyAlignment="1" applyProtection="1">
      <alignment horizontal="left" vertical="center"/>
      <protection/>
    </xf>
    <xf numFmtId="0" fontId="1" fillId="0" borderId="16" xfId="0" applyNumberFormat="1" applyFont="1" applyFill="1" applyBorder="1" applyAlignment="1" applyProtection="1">
      <alignment vertical="center"/>
      <protection/>
    </xf>
    <xf numFmtId="49" fontId="6" fillId="0" borderId="9" xfId="0" applyNumberFormat="1" applyFont="1" applyFill="1" applyBorder="1" applyAlignment="1" applyProtection="1">
      <alignment horizontal="left" vertical="center"/>
      <protection/>
    </xf>
    <xf numFmtId="49" fontId="11" fillId="0" borderId="13" xfId="0" applyNumberFormat="1" applyFont="1" applyFill="1" applyBorder="1" applyAlignment="1" applyProtection="1">
      <alignment horizontal="left" vertical="center"/>
      <protection/>
    </xf>
    <xf numFmtId="0" fontId="1" fillId="0" borderId="9" xfId="0" applyNumberFormat="1" applyFont="1" applyFill="1" applyBorder="1" applyAlignment="1" applyProtection="1">
      <alignment vertical="center"/>
      <protection/>
    </xf>
    <xf numFmtId="0" fontId="1" fillId="0" borderId="17" xfId="0" applyNumberFormat="1" applyFont="1" applyFill="1" applyBorder="1" applyAlignment="1" applyProtection="1">
      <alignment vertical="center"/>
      <protection/>
    </xf>
    <xf numFmtId="0" fontId="1" fillId="0" borderId="18" xfId="0" applyNumberFormat="1" applyFont="1" applyFill="1" applyBorder="1" applyAlignment="1" applyProtection="1">
      <alignment vertical="center"/>
      <protection/>
    </xf>
    <xf numFmtId="4" fontId="11" fillId="0" borderId="13" xfId="0" applyNumberFormat="1" applyFont="1" applyFill="1" applyBorder="1" applyAlignment="1" applyProtection="1">
      <alignment horizontal="right" vertical="center"/>
      <protection/>
    </xf>
    <xf numFmtId="49" fontId="11" fillId="0" borderId="13" xfId="0" applyNumberFormat="1" applyFont="1" applyFill="1" applyBorder="1" applyAlignment="1" applyProtection="1">
      <alignment horizontal="right" vertical="center"/>
      <protection/>
    </xf>
    <xf numFmtId="4" fontId="11" fillId="0" borderId="19" xfId="0" applyNumberFormat="1" applyFont="1" applyFill="1" applyBorder="1" applyAlignment="1" applyProtection="1">
      <alignment horizontal="right" vertical="center"/>
      <protection/>
    </xf>
    <xf numFmtId="0" fontId="1" fillId="0" borderId="20" xfId="0" applyNumberFormat="1" applyFont="1" applyFill="1" applyBorder="1" applyAlignment="1" applyProtection="1">
      <alignment vertical="center"/>
      <protection/>
    </xf>
    <xf numFmtId="0" fontId="1" fillId="0" borderId="21" xfId="0" applyNumberFormat="1" applyFont="1" applyFill="1" applyBorder="1" applyAlignment="1" applyProtection="1">
      <alignment vertical="center"/>
      <protection/>
    </xf>
    <xf numFmtId="4" fontId="10" fillId="3" borderId="22" xfId="0" applyNumberFormat="1" applyFont="1" applyFill="1" applyBorder="1" applyAlignment="1" applyProtection="1">
      <alignment horizontal="right" vertical="center"/>
      <protection/>
    </xf>
    <xf numFmtId="0" fontId="1" fillId="0" borderId="12" xfId="0" applyNumberFormat="1" applyFont="1" applyFill="1" applyBorder="1" applyAlignment="1" applyProtection="1">
      <alignment/>
      <protection/>
    </xf>
    <xf numFmtId="49" fontId="3" fillId="0" borderId="23" xfId="0" applyNumberFormat="1" applyFont="1" applyFill="1" applyBorder="1" applyAlignment="1" applyProtection="1">
      <alignment horizontal="center" vertical="center"/>
      <protection/>
    </xf>
    <xf numFmtId="0" fontId="3" fillId="0" borderId="24" xfId="0" applyNumberFormat="1" applyFont="1" applyFill="1" applyBorder="1" applyAlignment="1" applyProtection="1">
      <alignment horizontal="center" vertical="center"/>
      <protection/>
    </xf>
    <xf numFmtId="0" fontId="3" fillId="0" borderId="25" xfId="0" applyNumberFormat="1" applyFont="1" applyFill="1" applyBorder="1" applyAlignment="1" applyProtection="1">
      <alignment horizontal="center" vertical="center"/>
      <protection/>
    </xf>
    <xf numFmtId="49" fontId="3" fillId="0" borderId="2" xfId="0" applyNumberFormat="1" applyFont="1" applyFill="1" applyBorder="1" applyAlignment="1" applyProtection="1">
      <alignment horizontal="left" vertical="center"/>
      <protection/>
    </xf>
    <xf numFmtId="0" fontId="3" fillId="0" borderId="2" xfId="0" applyNumberFormat="1" applyFont="1" applyFill="1" applyBorder="1" applyAlignment="1" applyProtection="1">
      <alignment horizontal="left" vertical="center"/>
      <protection/>
    </xf>
    <xf numFmtId="0" fontId="1" fillId="0" borderId="6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26" xfId="0" applyNumberFormat="1" applyFont="1" applyFill="1" applyBorder="1" applyAlignment="1" applyProtection="1">
      <alignment horizontal="left" vertical="center"/>
      <protection/>
    </xf>
    <xf numFmtId="0" fontId="1" fillId="0" borderId="27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21" xfId="0" applyNumberFormat="1" applyFont="1" applyFill="1" applyBorder="1" applyAlignment="1" applyProtection="1">
      <alignment horizontal="left" vertical="center"/>
      <protection/>
    </xf>
    <xf numFmtId="0" fontId="1" fillId="0" borderId="28" xfId="0" applyNumberFormat="1" applyFont="1" applyFill="1" applyBorder="1" applyAlignment="1" applyProtection="1">
      <alignment horizontal="left" vertical="center"/>
      <protection/>
    </xf>
    <xf numFmtId="0" fontId="1" fillId="0" borderId="6" xfId="0" applyNumberFormat="1" applyFont="1" applyFill="1" applyBorder="1" applyAlignment="1" applyProtection="1">
      <alignment horizontal="left" vertical="center"/>
      <protection/>
    </xf>
    <xf numFmtId="49" fontId="2" fillId="0" borderId="12" xfId="0" applyNumberFormat="1" applyFont="1" applyFill="1" applyBorder="1" applyAlignment="1" applyProtection="1">
      <alignment horizontal="center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2" xfId="0" applyNumberFormat="1" applyFont="1" applyFill="1" applyBorder="1" applyAlignment="1" applyProtection="1">
      <alignment horizontal="left" vertical="center"/>
      <protection/>
    </xf>
    <xf numFmtId="0" fontId="3" fillId="0" borderId="2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49" fontId="1" fillId="0" borderId="2" xfId="0" applyNumberFormat="1" applyFont="1" applyFill="1" applyBorder="1" applyAlignment="1" applyProtection="1">
      <alignment horizontal="left" vertical="center"/>
      <protection/>
    </xf>
    <xf numFmtId="0" fontId="1" fillId="0" borderId="2" xfId="0" applyNumberFormat="1" applyFont="1" applyFill="1" applyBorder="1" applyAlignment="1" applyProtection="1">
      <alignment horizontal="left" vertical="center" wrapText="1"/>
      <protection/>
    </xf>
    <xf numFmtId="0" fontId="1" fillId="0" borderId="17" xfId="0" applyNumberFormat="1" applyFont="1" applyFill="1" applyBorder="1" applyAlignment="1" applyProtection="1">
      <alignment horizontal="left" vertical="center"/>
      <protection/>
    </xf>
    <xf numFmtId="49" fontId="11" fillId="0" borderId="7" xfId="0" applyNumberFormat="1" applyFont="1" applyFill="1" applyBorder="1" applyAlignment="1" applyProtection="1">
      <alignment horizontal="left" vertical="center"/>
      <protection/>
    </xf>
    <xf numFmtId="0" fontId="11" fillId="0" borderId="0" xfId="0" applyNumberFormat="1" applyFont="1" applyFill="1" applyBorder="1" applyAlignment="1" applyProtection="1">
      <alignment horizontal="left" vertical="center"/>
      <protection/>
    </xf>
    <xf numFmtId="0" fontId="11" fillId="0" borderId="30" xfId="0" applyNumberFormat="1" applyFont="1" applyFill="1" applyBorder="1" applyAlignment="1" applyProtection="1">
      <alignment horizontal="left" vertical="center"/>
      <protection/>
    </xf>
    <xf numFmtId="49" fontId="11" fillId="0" borderId="31" xfId="0" applyNumberFormat="1" applyFont="1" applyFill="1" applyBorder="1" applyAlignment="1" applyProtection="1">
      <alignment horizontal="left" vertical="center"/>
      <protection/>
    </xf>
    <xf numFmtId="0" fontId="11" fillId="0" borderId="27" xfId="0" applyNumberFormat="1" applyFont="1" applyFill="1" applyBorder="1" applyAlignment="1" applyProtection="1">
      <alignment horizontal="left" vertical="center"/>
      <protection/>
    </xf>
    <xf numFmtId="0" fontId="11" fillId="0" borderId="32" xfId="0" applyNumberFormat="1" applyFont="1" applyFill="1" applyBorder="1" applyAlignment="1" applyProtection="1">
      <alignment horizontal="left" vertical="center"/>
      <protection/>
    </xf>
    <xf numFmtId="49" fontId="10" fillId="3" borderId="33" xfId="0" applyNumberFormat="1" applyFont="1" applyFill="1" applyBorder="1" applyAlignment="1" applyProtection="1">
      <alignment horizontal="left" vertical="center"/>
      <protection/>
    </xf>
    <xf numFmtId="0" fontId="10" fillId="3" borderId="34" xfId="0" applyNumberFormat="1" applyFont="1" applyFill="1" applyBorder="1" applyAlignment="1" applyProtection="1">
      <alignment horizontal="left" vertical="center"/>
      <protection/>
    </xf>
    <xf numFmtId="49" fontId="11" fillId="0" borderId="35" xfId="0" applyNumberFormat="1" applyFont="1" applyFill="1" applyBorder="1" applyAlignment="1" applyProtection="1">
      <alignment horizontal="left" vertical="center"/>
      <protection/>
    </xf>
    <xf numFmtId="0" fontId="11" fillId="0" borderId="9" xfId="0" applyNumberFormat="1" applyFont="1" applyFill="1" applyBorder="1" applyAlignment="1" applyProtection="1">
      <alignment horizontal="left" vertical="center"/>
      <protection/>
    </xf>
    <xf numFmtId="0" fontId="11" fillId="0" borderId="36" xfId="0" applyNumberFormat="1" applyFont="1" applyFill="1" applyBorder="1" applyAlignment="1" applyProtection="1">
      <alignment horizontal="left" vertical="center"/>
      <protection/>
    </xf>
    <xf numFmtId="49" fontId="10" fillId="0" borderId="33" xfId="0" applyNumberFormat="1" applyFont="1" applyFill="1" applyBorder="1" applyAlignment="1" applyProtection="1">
      <alignment horizontal="left" vertical="center"/>
      <protection/>
    </xf>
    <xf numFmtId="0" fontId="10" fillId="0" borderId="22" xfId="0" applyNumberFormat="1" applyFont="1" applyFill="1" applyBorder="1" applyAlignment="1" applyProtection="1">
      <alignment horizontal="left" vertical="center"/>
      <protection/>
    </xf>
    <xf numFmtId="49" fontId="11" fillId="0" borderId="33" xfId="0" applyNumberFormat="1" applyFont="1" applyFill="1" applyBorder="1" applyAlignment="1" applyProtection="1">
      <alignment horizontal="left" vertical="center"/>
      <protection/>
    </xf>
    <xf numFmtId="0" fontId="11" fillId="0" borderId="22" xfId="0" applyNumberFormat="1" applyFont="1" applyFill="1" applyBorder="1" applyAlignment="1" applyProtection="1">
      <alignment horizontal="left" vertical="center"/>
      <protection/>
    </xf>
    <xf numFmtId="49" fontId="8" fillId="0" borderId="34" xfId="0" applyNumberFormat="1" applyFont="1" applyFill="1" applyBorder="1" applyAlignment="1" applyProtection="1">
      <alignment horizontal="center" vertical="center"/>
      <protection/>
    </xf>
    <xf numFmtId="0" fontId="8" fillId="0" borderId="34" xfId="0" applyNumberFormat="1" applyFont="1" applyFill="1" applyBorder="1" applyAlignment="1" applyProtection="1">
      <alignment horizontal="center" vertical="center"/>
      <protection/>
    </xf>
    <xf numFmtId="49" fontId="12" fillId="0" borderId="33" xfId="0" applyNumberFormat="1" applyFont="1" applyFill="1" applyBorder="1" applyAlignment="1" applyProtection="1">
      <alignment horizontal="left" vertical="center"/>
      <protection/>
    </xf>
    <xf numFmtId="0" fontId="12" fillId="0" borderId="22" xfId="0" applyNumberFormat="1" applyFont="1" applyFill="1" applyBorder="1" applyAlignment="1" applyProtection="1">
      <alignment horizontal="left" vertical="center"/>
      <protection/>
    </xf>
    <xf numFmtId="0" fontId="1" fillId="0" borderId="21" xfId="0" applyNumberFormat="1" applyFont="1" applyFill="1" applyBorder="1" applyAlignment="1" applyProtection="1">
      <alignment horizontal="left" vertical="center" wrapText="1"/>
      <protection/>
    </xf>
    <xf numFmtId="0" fontId="1" fillId="0" borderId="37" xfId="0" applyNumberFormat="1" applyFont="1" applyFill="1" applyBorder="1" applyAlignment="1" applyProtection="1">
      <alignment horizontal="left" vertical="center"/>
      <protection/>
    </xf>
    <xf numFmtId="49" fontId="1" fillId="0" borderId="21" xfId="0" applyNumberFormat="1" applyFont="1" applyFill="1" applyBorder="1" applyAlignment="1" applyProtection="1">
      <alignment horizontal="left" vertical="center"/>
      <protection/>
    </xf>
    <xf numFmtId="0" fontId="1" fillId="0" borderId="18" xfId="0" applyNumberFormat="1" applyFont="1" applyFill="1" applyBorder="1" applyAlignment="1" applyProtection="1">
      <alignment horizontal="left" vertical="center"/>
      <protection/>
    </xf>
    <xf numFmtId="0" fontId="1" fillId="0" borderId="12" xfId="0" applyNumberFormat="1" applyFont="1" applyFill="1" applyBorder="1" applyAlignment="1" applyProtection="1">
      <alignment horizontal="left" vertical="center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49" fontId="1" fillId="0" borderId="17" xfId="0" applyNumberFormat="1" applyFont="1" applyFill="1" applyBorder="1" applyAlignment="1" applyProtection="1">
      <alignment horizontal="left" vertical="center"/>
      <protection/>
    </xf>
    <xf numFmtId="49" fontId="1" fillId="0" borderId="38" xfId="0" applyNumberFormat="1" applyFont="1" applyFill="1" applyBorder="1" applyAlignment="1" applyProtection="1">
      <alignment horizontal="left" vertical="center"/>
      <protection/>
    </xf>
    <xf numFmtId="49" fontId="1" fillId="0" borderId="39" xfId="0" applyNumberFormat="1" applyFont="1" applyFill="1" applyBorder="1" applyAlignment="1" applyProtection="1">
      <alignment horizontal="left" vertical="center"/>
      <protection/>
    </xf>
    <xf numFmtId="49" fontId="3" fillId="0" borderId="39" xfId="0" applyNumberFormat="1" applyFont="1" applyFill="1" applyBorder="1" applyAlignment="1" applyProtection="1">
      <alignment horizontal="left" vertical="center"/>
      <protection/>
    </xf>
    <xf numFmtId="49" fontId="3" fillId="0" borderId="40" xfId="0" applyNumberFormat="1" applyFont="1" applyFill="1" applyBorder="1" applyAlignment="1" applyProtection="1">
      <alignment horizontal="center" vertical="center"/>
      <protection/>
    </xf>
    <xf numFmtId="49" fontId="3" fillId="0" borderId="41" xfId="0" applyNumberFormat="1" applyFont="1" applyFill="1" applyBorder="1" applyAlignment="1" applyProtection="1">
      <alignment horizontal="center" vertical="center"/>
      <protection/>
    </xf>
    <xf numFmtId="49" fontId="3" fillId="0" borderId="14" xfId="0" applyNumberFormat="1" applyFont="1" applyFill="1" applyBorder="1" applyAlignment="1" applyProtection="1">
      <alignment horizontal="center" vertical="center"/>
      <protection/>
    </xf>
    <xf numFmtId="49" fontId="3" fillId="0" borderId="42" xfId="0" applyNumberFormat="1" applyFont="1" applyFill="1" applyBorder="1" applyAlignment="1" applyProtection="1">
      <alignment horizontal="center" vertical="center"/>
      <protection/>
    </xf>
    <xf numFmtId="49" fontId="3" fillId="0" borderId="43" xfId="0" applyNumberFormat="1" applyFont="1" applyFill="1" applyBorder="1" applyAlignment="1" applyProtection="1">
      <alignment horizontal="center" vertical="center"/>
      <protection/>
    </xf>
    <xf numFmtId="49" fontId="4" fillId="2" borderId="13" xfId="0" applyNumberFormat="1" applyFont="1" applyFill="1" applyBorder="1" applyAlignment="1" applyProtection="1">
      <alignment horizontal="left" vertical="center"/>
      <protection/>
    </xf>
    <xf numFmtId="49" fontId="7" fillId="2" borderId="13" xfId="0" applyNumberFormat="1" applyFont="1" applyFill="1" applyBorder="1" applyAlignment="1" applyProtection="1">
      <alignment horizontal="left" vertical="center"/>
      <protection/>
    </xf>
    <xf numFmtId="49" fontId="4" fillId="4" borderId="13" xfId="0" applyNumberFormat="1" applyFont="1" applyFill="1" applyBorder="1" applyAlignment="1" applyProtection="1">
      <alignment horizontal="left" vertical="center"/>
      <protection/>
    </xf>
    <xf numFmtId="4" fontId="7" fillId="2" borderId="13" xfId="0" applyNumberFormat="1" applyFont="1" applyFill="1" applyBorder="1" applyAlignment="1" applyProtection="1">
      <alignment horizontal="right" vertical="center"/>
      <protection/>
    </xf>
    <xf numFmtId="49" fontId="7" fillId="2" borderId="13" xfId="0" applyNumberFormat="1" applyFont="1" applyFill="1" applyBorder="1" applyAlignment="1" applyProtection="1">
      <alignment horizontal="right" vertical="center"/>
      <protection/>
    </xf>
    <xf numFmtId="49" fontId="5" fillId="0" borderId="13" xfId="0" applyNumberFormat="1" applyFont="1" applyFill="1" applyBorder="1" applyAlignment="1" applyProtection="1">
      <alignment horizontal="left" vertical="center"/>
      <protection/>
    </xf>
    <xf numFmtId="4" fontId="5" fillId="0" borderId="13" xfId="0" applyNumberFormat="1" applyFont="1" applyFill="1" applyBorder="1" applyAlignment="1" applyProtection="1">
      <alignment horizontal="right" vertical="center"/>
      <protection/>
    </xf>
    <xf numFmtId="49" fontId="5" fillId="0" borderId="13" xfId="0" applyNumberFormat="1" applyFont="1" applyFill="1" applyBorder="1" applyAlignment="1" applyProtection="1">
      <alignment horizontal="right" vertical="center"/>
      <protection/>
    </xf>
    <xf numFmtId="49" fontId="5" fillId="0" borderId="13" xfId="0" applyNumberFormat="1" applyFont="1" applyFill="1" applyBorder="1" applyAlignment="1" applyProtection="1">
      <alignment horizontal="left" vertical="center" wrapText="1"/>
      <protection/>
    </xf>
    <xf numFmtId="49" fontId="2" fillId="0" borderId="12" xfId="0" applyNumberFormat="1" applyFont="1" applyFill="1" applyBorder="1" applyAlignment="1" applyProtection="1">
      <alignment horizontal="center"/>
      <protection locked="0"/>
    </xf>
    <xf numFmtId="0" fontId="2" fillId="0" borderId="12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/>
      <protection locked="0"/>
    </xf>
    <xf numFmtId="49" fontId="7" fillId="2" borderId="0" xfId="0" applyNumberFormat="1" applyFont="1" applyFill="1" applyBorder="1" applyAlignment="1" applyProtection="1">
      <alignment horizontal="right" vertical="center"/>
      <protection locked="0"/>
    </xf>
    <xf numFmtId="4" fontId="5" fillId="5" borderId="13" xfId="0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Fill="1" applyBorder="1" applyAlignment="1" applyProtection="1">
      <alignment horizontal="right" vertical="center"/>
      <protection locked="0"/>
    </xf>
    <xf numFmtId="4" fontId="5" fillId="0" borderId="0" xfId="0" applyNumberFormat="1" applyFont="1" applyFill="1" applyBorder="1" applyAlignment="1" applyProtection="1">
      <alignment horizontal="right" vertical="center"/>
      <protection locked="0"/>
    </xf>
    <xf numFmtId="49" fontId="5" fillId="0" borderId="0" xfId="0" applyNumberFormat="1" applyFont="1" applyFill="1" applyBorder="1" applyAlignment="1" applyProtection="1">
      <alignment horizontal="right" vertical="center"/>
      <protection locked="0"/>
    </xf>
    <xf numFmtId="49" fontId="1" fillId="0" borderId="0" xfId="0" applyNumberFormat="1" applyFont="1" applyFill="1" applyBorder="1" applyAlignment="1" applyProtection="1">
      <alignment horizontal="right" vertical="center"/>
      <protection locked="0"/>
    </xf>
    <xf numFmtId="49" fontId="14" fillId="0" borderId="0" xfId="0" applyNumberFormat="1" applyFont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1" fillId="0" borderId="0" xfId="0" applyFont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000000"/>
      <rgbColor rgb="00000000"/>
      <rgbColor rgb="00FFFFFF"/>
      <rgbColor rgb="00000080"/>
      <rgbColor rgb="00FFFF80"/>
      <rgbColor rgb="00800000"/>
      <rgbColor rgb="0080FFFF"/>
      <rgbColor rgb="00000000"/>
      <rgbColor rgb="00000000"/>
      <rgbColor rgb="00000000"/>
      <rgbColor rgb="00000000"/>
      <rgbColor rgb="00000000"/>
      <rgbColor rgb="0000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049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2073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3097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J42"/>
  <sheetViews>
    <sheetView tabSelected="1" workbookViewId="0" topLeftCell="A1">
      <pane ySplit="11" topLeftCell="A12" activePane="bottomLeft" state="frozen"/>
      <selection pane="bottomLeft" activeCell="X22" sqref="X22"/>
    </sheetView>
  </sheetViews>
  <sheetFormatPr defaultColWidth="11.421875" defaultRowHeight="12.75"/>
  <cols>
    <col min="1" max="1" width="3.7109375" style="107" customWidth="1"/>
    <col min="2" max="2" width="7.421875" style="107" customWidth="1"/>
    <col min="3" max="3" width="14.28125" style="107" customWidth="1"/>
    <col min="4" max="4" width="170.7109375" style="107" customWidth="1"/>
    <col min="5" max="5" width="4.421875" style="107" customWidth="1"/>
    <col min="6" max="6" width="12.8515625" style="107" customWidth="1"/>
    <col min="7" max="7" width="12.00390625" style="107" customWidth="1"/>
    <col min="8" max="10" width="14.28125" style="107" customWidth="1"/>
    <col min="11" max="12" width="11.7109375" style="107" customWidth="1"/>
    <col min="13" max="13" width="14.8515625" style="107" customWidth="1"/>
    <col min="14" max="24" width="11.421875" style="107" customWidth="1"/>
    <col min="25" max="62" width="9.7109375" style="107" hidden="1" customWidth="1"/>
    <col min="63" max="16384" width="11.421875" style="107" customWidth="1"/>
  </cols>
  <sheetData>
    <row r="1" spans="1:13" ht="72.95" customHeight="1">
      <c r="A1" s="105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</row>
    <row r="2" spans="1:14" s="116" customFormat="1" ht="12.75">
      <c r="A2" s="55" t="s">
        <v>1</v>
      </c>
      <c r="B2" s="56"/>
      <c r="C2" s="57" t="s">
        <v>28</v>
      </c>
      <c r="D2" s="43"/>
      <c r="E2" s="59" t="s">
        <v>60</v>
      </c>
      <c r="F2" s="56"/>
      <c r="G2" s="59" t="s">
        <v>6</v>
      </c>
      <c r="H2" s="60" t="s">
        <v>69</v>
      </c>
      <c r="I2" s="60" t="s">
        <v>76</v>
      </c>
      <c r="J2" s="56"/>
      <c r="K2" s="56"/>
      <c r="L2" s="56"/>
      <c r="M2" s="61"/>
      <c r="N2" s="7"/>
    </row>
    <row r="3" spans="1:14" s="116" customFormat="1" ht="12.75">
      <c r="A3" s="52"/>
      <c r="B3" s="45"/>
      <c r="C3" s="58"/>
      <c r="D3" s="58"/>
      <c r="E3" s="45"/>
      <c r="F3" s="45"/>
      <c r="G3" s="45"/>
      <c r="H3" s="45"/>
      <c r="I3" s="45"/>
      <c r="J3" s="45"/>
      <c r="K3" s="45"/>
      <c r="L3" s="45"/>
      <c r="M3" s="50"/>
      <c r="N3" s="7"/>
    </row>
    <row r="4" spans="1:14" s="116" customFormat="1" ht="12.75">
      <c r="A4" s="44" t="s">
        <v>2</v>
      </c>
      <c r="B4" s="45"/>
      <c r="C4" s="48" t="s">
        <v>29</v>
      </c>
      <c r="D4" s="45"/>
      <c r="E4" s="49" t="s">
        <v>61</v>
      </c>
      <c r="F4" s="45"/>
      <c r="G4" s="49" t="s">
        <v>6</v>
      </c>
      <c r="H4" s="48" t="s">
        <v>70</v>
      </c>
      <c r="I4" s="48" t="s">
        <v>77</v>
      </c>
      <c r="J4" s="45"/>
      <c r="K4" s="45"/>
      <c r="L4" s="45"/>
      <c r="M4" s="50"/>
      <c r="N4" s="7"/>
    </row>
    <row r="5" spans="1:14" s="116" customFormat="1" ht="12.75">
      <c r="A5" s="52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50"/>
      <c r="N5" s="7"/>
    </row>
    <row r="6" spans="1:14" s="116" customFormat="1" ht="12.75">
      <c r="A6" s="44" t="s">
        <v>3</v>
      </c>
      <c r="B6" s="45"/>
      <c r="C6" s="48" t="s">
        <v>6</v>
      </c>
      <c r="D6" s="45"/>
      <c r="E6" s="49" t="s">
        <v>62</v>
      </c>
      <c r="F6" s="45"/>
      <c r="G6" s="49" t="s">
        <v>6</v>
      </c>
      <c r="H6" s="48" t="s">
        <v>71</v>
      </c>
      <c r="I6" s="49" t="s">
        <v>78</v>
      </c>
      <c r="J6" s="45"/>
      <c r="K6" s="45"/>
      <c r="L6" s="45"/>
      <c r="M6" s="50"/>
      <c r="N6" s="7"/>
    </row>
    <row r="7" spans="1:14" s="116" customFormat="1" ht="12.75">
      <c r="A7" s="52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50"/>
      <c r="N7" s="7"/>
    </row>
    <row r="8" spans="1:14" s="116" customFormat="1" ht="12.75">
      <c r="A8" s="44" t="s">
        <v>4</v>
      </c>
      <c r="B8" s="45"/>
      <c r="C8" s="48" t="s">
        <v>6</v>
      </c>
      <c r="D8" s="45"/>
      <c r="E8" s="49" t="s">
        <v>63</v>
      </c>
      <c r="F8" s="45"/>
      <c r="G8" s="49" t="s">
        <v>6</v>
      </c>
      <c r="H8" s="48" t="s">
        <v>72</v>
      </c>
      <c r="I8" s="49" t="s">
        <v>78</v>
      </c>
      <c r="J8" s="45"/>
      <c r="K8" s="45"/>
      <c r="L8" s="45"/>
      <c r="M8" s="50"/>
      <c r="N8" s="7"/>
    </row>
    <row r="9" spans="1:14" s="116" customFormat="1" ht="12.75">
      <c r="A9" s="46"/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51"/>
      <c r="N9" s="7"/>
    </row>
    <row r="10" spans="1:14" s="116" customFormat="1" ht="12.75">
      <c r="A10" s="1" t="s">
        <v>5</v>
      </c>
      <c r="B10" s="3" t="s">
        <v>26</v>
      </c>
      <c r="C10" s="3" t="s">
        <v>30</v>
      </c>
      <c r="D10" s="3" t="s">
        <v>50</v>
      </c>
      <c r="E10" s="3" t="s">
        <v>64</v>
      </c>
      <c r="F10" s="4" t="s">
        <v>66</v>
      </c>
      <c r="G10" s="5" t="s">
        <v>67</v>
      </c>
      <c r="H10" s="39" t="s">
        <v>73</v>
      </c>
      <c r="I10" s="40"/>
      <c r="J10" s="41"/>
      <c r="K10" s="39" t="s">
        <v>81</v>
      </c>
      <c r="L10" s="41"/>
      <c r="M10" s="6" t="s">
        <v>83</v>
      </c>
      <c r="N10" s="8"/>
    </row>
    <row r="11" spans="1:62" s="116" customFormat="1" ht="12.75">
      <c r="A11" s="88" t="s">
        <v>6</v>
      </c>
      <c r="B11" s="89" t="s">
        <v>6</v>
      </c>
      <c r="C11" s="89" t="s">
        <v>6</v>
      </c>
      <c r="D11" s="90" t="s">
        <v>51</v>
      </c>
      <c r="E11" s="89" t="s">
        <v>6</v>
      </c>
      <c r="F11" s="89" t="s">
        <v>6</v>
      </c>
      <c r="G11" s="91" t="s">
        <v>68</v>
      </c>
      <c r="H11" s="92" t="s">
        <v>74</v>
      </c>
      <c r="I11" s="93" t="s">
        <v>79</v>
      </c>
      <c r="J11" s="94" t="s">
        <v>80</v>
      </c>
      <c r="K11" s="92" t="s">
        <v>82</v>
      </c>
      <c r="L11" s="94" t="s">
        <v>80</v>
      </c>
      <c r="M11" s="95" t="s">
        <v>84</v>
      </c>
      <c r="N11" s="8"/>
      <c r="Z11" s="9" t="s">
        <v>85</v>
      </c>
      <c r="AA11" s="9" t="s">
        <v>86</v>
      </c>
      <c r="AB11" s="9" t="s">
        <v>87</v>
      </c>
      <c r="AC11" s="9" t="s">
        <v>88</v>
      </c>
      <c r="AD11" s="9" t="s">
        <v>89</v>
      </c>
      <c r="AE11" s="9" t="s">
        <v>90</v>
      </c>
      <c r="AF11" s="9" t="s">
        <v>91</v>
      </c>
      <c r="AG11" s="9" t="s">
        <v>92</v>
      </c>
      <c r="AH11" s="9" t="s">
        <v>93</v>
      </c>
      <c r="BH11" s="9" t="s">
        <v>97</v>
      </c>
      <c r="BI11" s="9" t="s">
        <v>98</v>
      </c>
      <c r="BJ11" s="9" t="s">
        <v>99</v>
      </c>
    </row>
    <row r="12" spans="1:47" s="116" customFormat="1" ht="12.75">
      <c r="A12" s="96"/>
      <c r="B12" s="97"/>
      <c r="C12" s="97" t="s">
        <v>31</v>
      </c>
      <c r="D12" s="97" t="s">
        <v>52</v>
      </c>
      <c r="E12" s="96" t="s">
        <v>6</v>
      </c>
      <c r="F12" s="96" t="s">
        <v>6</v>
      </c>
      <c r="G12" s="98" t="s">
        <v>6</v>
      </c>
      <c r="H12" s="99">
        <f>SUM(H13:H39)</f>
        <v>0</v>
      </c>
      <c r="I12" s="99">
        <f>SUM(I13:I39)</f>
        <v>0</v>
      </c>
      <c r="J12" s="99">
        <f>SUM(J13:J39)</f>
        <v>0</v>
      </c>
      <c r="K12" s="100"/>
      <c r="L12" s="99">
        <f>SUM(L13:L39)</f>
        <v>0</v>
      </c>
      <c r="M12" s="100"/>
      <c r="AI12" s="9"/>
      <c r="AS12" s="12">
        <f>SUM(AJ13:AJ39)</f>
        <v>0</v>
      </c>
      <c r="AT12" s="12">
        <f>SUM(AK13:AK39)</f>
        <v>0</v>
      </c>
      <c r="AU12" s="12">
        <f>SUM(AL13:AL39)</f>
        <v>0</v>
      </c>
    </row>
    <row r="13" spans="1:62" ht="12.75">
      <c r="A13" s="101" t="s">
        <v>7</v>
      </c>
      <c r="B13" s="101" t="s">
        <v>27</v>
      </c>
      <c r="C13" s="101" t="s">
        <v>32</v>
      </c>
      <c r="D13" s="101" t="s">
        <v>180</v>
      </c>
      <c r="E13" s="101" t="s">
        <v>65</v>
      </c>
      <c r="F13" s="102">
        <v>3</v>
      </c>
      <c r="G13" s="109"/>
      <c r="H13" s="102">
        <f>F13*G13</f>
        <v>0</v>
      </c>
      <c r="I13" s="102">
        <f aca="true" t="shared" si="0" ref="I13:I39">F13*AP13</f>
        <v>0</v>
      </c>
      <c r="J13" s="102">
        <f>H13+I13</f>
        <v>0</v>
      </c>
      <c r="K13" s="102">
        <v>0</v>
      </c>
      <c r="L13" s="102">
        <f aca="true" t="shared" si="1" ref="L13:L39">F13*K13</f>
        <v>0</v>
      </c>
      <c r="M13" s="103" t="s">
        <v>176</v>
      </c>
      <c r="Z13" s="110">
        <f aca="true" t="shared" si="2" ref="Z13:Z39">IF(AQ13="5",BJ13,0)</f>
        <v>0</v>
      </c>
      <c r="AB13" s="110">
        <f aca="true" t="shared" si="3" ref="AB13:AB39">IF(AQ13="1",BH13,0)</f>
        <v>0</v>
      </c>
      <c r="AC13" s="110">
        <f aca="true" t="shared" si="4" ref="AC13:AC39">IF(AQ13="1",BI13,0)</f>
        <v>0</v>
      </c>
      <c r="AD13" s="110">
        <f aca="true" t="shared" si="5" ref="AD13:AD39">IF(AQ13="7",BH13,0)</f>
        <v>0</v>
      </c>
      <c r="AE13" s="110">
        <f aca="true" t="shared" si="6" ref="AE13:AE39">IF(AQ13="7",BI13,0)</f>
        <v>0</v>
      </c>
      <c r="AF13" s="110">
        <f aca="true" t="shared" si="7" ref="AF13:AF39">IF(AQ13="2",BH13,0)</f>
        <v>0</v>
      </c>
      <c r="AG13" s="110">
        <f aca="true" t="shared" si="8" ref="AG13:AG39">IF(AQ13="2",BI13,0)</f>
        <v>0</v>
      </c>
      <c r="AH13" s="110">
        <f aca="true" t="shared" si="9" ref="AH13:AH39">IF(AQ13="0",BJ13,0)</f>
        <v>0</v>
      </c>
      <c r="AI13" s="108" t="s">
        <v>27</v>
      </c>
      <c r="AJ13" s="111">
        <f aca="true" t="shared" si="10" ref="AJ13:AJ39">IF(AN13=0,J13,0)</f>
        <v>0</v>
      </c>
      <c r="AK13" s="111">
        <f aca="true" t="shared" si="11" ref="AK13:AK39">IF(AN13=15,J13,0)</f>
        <v>0</v>
      </c>
      <c r="AL13" s="111">
        <f aca="true" t="shared" si="12" ref="AL13:AL39">IF(AN13=21,J13,0)</f>
        <v>0</v>
      </c>
      <c r="AN13" s="110">
        <v>21</v>
      </c>
      <c r="AO13" s="110">
        <f aca="true" t="shared" si="13" ref="AO13:AO31">G13*0.9</f>
        <v>0</v>
      </c>
      <c r="AP13" s="110">
        <f aca="true" t="shared" si="14" ref="AP13:AP31">G13*(1-0.9)</f>
        <v>0</v>
      </c>
      <c r="AQ13" s="112" t="s">
        <v>7</v>
      </c>
      <c r="AV13" s="110">
        <f aca="true" t="shared" si="15" ref="AV13:AV39">AW13+AX13</f>
        <v>0</v>
      </c>
      <c r="AW13" s="110">
        <f aca="true" t="shared" si="16" ref="AW13:AW39">F13*AO13</f>
        <v>0</v>
      </c>
      <c r="AX13" s="110">
        <f aca="true" t="shared" si="17" ref="AX13:AX39">F13*AP13</f>
        <v>0</v>
      </c>
      <c r="AY13" s="113" t="s">
        <v>94</v>
      </c>
      <c r="AZ13" s="113" t="s">
        <v>95</v>
      </c>
      <c r="BA13" s="108" t="s">
        <v>96</v>
      </c>
      <c r="BC13" s="110">
        <f aca="true" t="shared" si="18" ref="BC13:BC39">AW13+AX13</f>
        <v>0</v>
      </c>
      <c r="BD13" s="110">
        <f aca="true" t="shared" si="19" ref="BD13:BD39">G13/(100-BE13)*100</f>
        <v>0</v>
      </c>
      <c r="BE13" s="110">
        <v>0</v>
      </c>
      <c r="BF13" s="110">
        <f aca="true" t="shared" si="20" ref="BF13:BF39">L13</f>
        <v>0</v>
      </c>
      <c r="BH13" s="111">
        <f aca="true" t="shared" si="21" ref="BH13:BH39">F13*AO13</f>
        <v>0</v>
      </c>
      <c r="BI13" s="111">
        <f aca="true" t="shared" si="22" ref="BI13:BI39">F13*AP13</f>
        <v>0</v>
      </c>
      <c r="BJ13" s="111">
        <f aca="true" t="shared" si="23" ref="BJ13:BJ39">F13*G13</f>
        <v>0</v>
      </c>
    </row>
    <row r="14" spans="1:62" ht="25.5">
      <c r="A14" s="101" t="s">
        <v>8</v>
      </c>
      <c r="B14" s="101" t="s">
        <v>27</v>
      </c>
      <c r="C14" s="101" t="s">
        <v>33</v>
      </c>
      <c r="D14" s="104" t="s">
        <v>155</v>
      </c>
      <c r="E14" s="101" t="s">
        <v>65</v>
      </c>
      <c r="F14" s="102">
        <v>22</v>
      </c>
      <c r="G14" s="109"/>
      <c r="H14" s="102">
        <f aca="true" t="shared" si="24" ref="H14:H39">F14*G14</f>
        <v>0</v>
      </c>
      <c r="I14" s="102">
        <f>F14*AP14</f>
        <v>0</v>
      </c>
      <c r="J14" s="102">
        <f aca="true" t="shared" si="25" ref="J14:J39">H14+I14</f>
        <v>0</v>
      </c>
      <c r="K14" s="102">
        <v>0</v>
      </c>
      <c r="L14" s="102">
        <f t="shared" si="1"/>
        <v>0</v>
      </c>
      <c r="M14" s="103" t="s">
        <v>176</v>
      </c>
      <c r="Z14" s="110">
        <f t="shared" si="2"/>
        <v>0</v>
      </c>
      <c r="AB14" s="110">
        <f t="shared" si="3"/>
        <v>0</v>
      </c>
      <c r="AC14" s="110">
        <f t="shared" si="4"/>
        <v>0</v>
      </c>
      <c r="AD14" s="110">
        <f t="shared" si="5"/>
        <v>0</v>
      </c>
      <c r="AE14" s="110">
        <f t="shared" si="6"/>
        <v>0</v>
      </c>
      <c r="AF14" s="110">
        <f t="shared" si="7"/>
        <v>0</v>
      </c>
      <c r="AG14" s="110">
        <f t="shared" si="8"/>
        <v>0</v>
      </c>
      <c r="AH14" s="110">
        <f t="shared" si="9"/>
        <v>0</v>
      </c>
      <c r="AI14" s="108" t="s">
        <v>27</v>
      </c>
      <c r="AJ14" s="111">
        <f t="shared" si="10"/>
        <v>0</v>
      </c>
      <c r="AK14" s="111">
        <f t="shared" si="11"/>
        <v>0</v>
      </c>
      <c r="AL14" s="111">
        <f t="shared" si="12"/>
        <v>0</v>
      </c>
      <c r="AN14" s="110">
        <v>21</v>
      </c>
      <c r="AO14" s="110">
        <f t="shared" si="13"/>
        <v>0</v>
      </c>
      <c r="AP14" s="110">
        <f t="shared" si="14"/>
        <v>0</v>
      </c>
      <c r="AQ14" s="112" t="s">
        <v>7</v>
      </c>
      <c r="AV14" s="110">
        <f t="shared" si="15"/>
        <v>0</v>
      </c>
      <c r="AW14" s="110">
        <f t="shared" si="16"/>
        <v>0</v>
      </c>
      <c r="AX14" s="110">
        <f t="shared" si="17"/>
        <v>0</v>
      </c>
      <c r="AY14" s="113" t="s">
        <v>94</v>
      </c>
      <c r="AZ14" s="113" t="s">
        <v>95</v>
      </c>
      <c r="BA14" s="108" t="s">
        <v>96</v>
      </c>
      <c r="BC14" s="110">
        <f t="shared" si="18"/>
        <v>0</v>
      </c>
      <c r="BD14" s="110">
        <f t="shared" si="19"/>
        <v>0</v>
      </c>
      <c r="BE14" s="110">
        <v>0</v>
      </c>
      <c r="BF14" s="110">
        <f t="shared" si="20"/>
        <v>0</v>
      </c>
      <c r="BH14" s="111">
        <f t="shared" si="21"/>
        <v>0</v>
      </c>
      <c r="BI14" s="111">
        <f t="shared" si="22"/>
        <v>0</v>
      </c>
      <c r="BJ14" s="111">
        <f t="shared" si="23"/>
        <v>0</v>
      </c>
    </row>
    <row r="15" spans="1:62" ht="12.75">
      <c r="A15" s="101" t="s">
        <v>9</v>
      </c>
      <c r="B15" s="101" t="s">
        <v>27</v>
      </c>
      <c r="C15" s="101" t="s">
        <v>151</v>
      </c>
      <c r="D15" s="101" t="s">
        <v>152</v>
      </c>
      <c r="E15" s="101" t="s">
        <v>65</v>
      </c>
      <c r="F15" s="102">
        <v>22</v>
      </c>
      <c r="G15" s="109"/>
      <c r="H15" s="102">
        <f t="shared" si="24"/>
        <v>0</v>
      </c>
      <c r="I15" s="102">
        <f>F15*G15/10</f>
        <v>0</v>
      </c>
      <c r="J15" s="102">
        <f t="shared" si="25"/>
        <v>0</v>
      </c>
      <c r="K15" s="102">
        <v>0</v>
      </c>
      <c r="L15" s="102">
        <f t="shared" si="1"/>
        <v>0</v>
      </c>
      <c r="M15" s="103" t="s">
        <v>176</v>
      </c>
      <c r="Z15" s="110"/>
      <c r="AB15" s="110"/>
      <c r="AC15" s="110"/>
      <c r="AD15" s="110"/>
      <c r="AE15" s="110"/>
      <c r="AF15" s="110"/>
      <c r="AG15" s="110"/>
      <c r="AH15" s="110"/>
      <c r="AI15" s="108"/>
      <c r="AJ15" s="111"/>
      <c r="AK15" s="111"/>
      <c r="AL15" s="111"/>
      <c r="AN15" s="110"/>
      <c r="AO15" s="110"/>
      <c r="AP15" s="110"/>
      <c r="AQ15" s="112"/>
      <c r="AV15" s="110"/>
      <c r="AW15" s="110"/>
      <c r="AX15" s="110"/>
      <c r="AY15" s="113"/>
      <c r="AZ15" s="113"/>
      <c r="BA15" s="108"/>
      <c r="BC15" s="110"/>
      <c r="BD15" s="110"/>
      <c r="BE15" s="110"/>
      <c r="BF15" s="110"/>
      <c r="BH15" s="111"/>
      <c r="BI15" s="111"/>
      <c r="BJ15" s="111"/>
    </row>
    <row r="16" spans="1:62" ht="12.75">
      <c r="A16" s="101" t="s">
        <v>10</v>
      </c>
      <c r="B16" s="101" t="s">
        <v>27</v>
      </c>
      <c r="C16" s="101" t="s">
        <v>153</v>
      </c>
      <c r="D16" s="101" t="s">
        <v>154</v>
      </c>
      <c r="E16" s="101" t="s">
        <v>65</v>
      </c>
      <c r="F16" s="102">
        <v>22</v>
      </c>
      <c r="G16" s="109"/>
      <c r="H16" s="102">
        <f t="shared" si="24"/>
        <v>0</v>
      </c>
      <c r="I16" s="102">
        <f aca="true" t="shared" si="26" ref="I16:I17">F16*G16/10</f>
        <v>0</v>
      </c>
      <c r="J16" s="102">
        <f t="shared" si="25"/>
        <v>0</v>
      </c>
      <c r="K16" s="102">
        <v>0</v>
      </c>
      <c r="L16" s="102">
        <f t="shared" si="1"/>
        <v>0</v>
      </c>
      <c r="M16" s="103" t="s">
        <v>176</v>
      </c>
      <c r="Z16" s="110"/>
      <c r="AB16" s="110"/>
      <c r="AC16" s="110"/>
      <c r="AD16" s="110"/>
      <c r="AE16" s="110"/>
      <c r="AF16" s="110"/>
      <c r="AG16" s="110"/>
      <c r="AH16" s="110"/>
      <c r="AI16" s="108"/>
      <c r="AJ16" s="111"/>
      <c r="AK16" s="111"/>
      <c r="AL16" s="111"/>
      <c r="AN16" s="110"/>
      <c r="AO16" s="110"/>
      <c r="AP16" s="110"/>
      <c r="AQ16" s="112"/>
      <c r="AV16" s="110"/>
      <c r="AW16" s="110"/>
      <c r="AX16" s="110"/>
      <c r="AY16" s="113"/>
      <c r="AZ16" s="113"/>
      <c r="BA16" s="108"/>
      <c r="BC16" s="110"/>
      <c r="BD16" s="110"/>
      <c r="BE16" s="110"/>
      <c r="BF16" s="110"/>
      <c r="BH16" s="111"/>
      <c r="BI16" s="111"/>
      <c r="BJ16" s="111"/>
    </row>
    <row r="17" spans="1:62" ht="12.75">
      <c r="A17" s="101" t="s">
        <v>11</v>
      </c>
      <c r="B17" s="101" t="s">
        <v>27</v>
      </c>
      <c r="C17" s="101" t="s">
        <v>160</v>
      </c>
      <c r="D17" s="101" t="s">
        <v>156</v>
      </c>
      <c r="E17" s="101" t="s">
        <v>65</v>
      </c>
      <c r="F17" s="102">
        <v>22</v>
      </c>
      <c r="G17" s="109"/>
      <c r="H17" s="102">
        <f t="shared" si="24"/>
        <v>0</v>
      </c>
      <c r="I17" s="102">
        <f t="shared" si="26"/>
        <v>0</v>
      </c>
      <c r="J17" s="102">
        <f t="shared" si="25"/>
        <v>0</v>
      </c>
      <c r="K17" s="102">
        <v>0</v>
      </c>
      <c r="L17" s="102">
        <f t="shared" si="1"/>
        <v>0</v>
      </c>
      <c r="M17" s="103" t="s">
        <v>176</v>
      </c>
      <c r="Z17" s="110"/>
      <c r="AB17" s="110"/>
      <c r="AC17" s="110"/>
      <c r="AD17" s="110"/>
      <c r="AE17" s="110"/>
      <c r="AF17" s="110"/>
      <c r="AG17" s="110"/>
      <c r="AH17" s="110"/>
      <c r="AI17" s="108"/>
      <c r="AJ17" s="111"/>
      <c r="AK17" s="111"/>
      <c r="AL17" s="111"/>
      <c r="AN17" s="110"/>
      <c r="AO17" s="110"/>
      <c r="AP17" s="110"/>
      <c r="AQ17" s="112"/>
      <c r="AV17" s="110"/>
      <c r="AW17" s="110"/>
      <c r="AX17" s="110"/>
      <c r="AY17" s="113"/>
      <c r="AZ17" s="113"/>
      <c r="BA17" s="108"/>
      <c r="BC17" s="110"/>
      <c r="BD17" s="110"/>
      <c r="BE17" s="110"/>
      <c r="BF17" s="110"/>
      <c r="BH17" s="111"/>
      <c r="BI17" s="111"/>
      <c r="BJ17" s="111"/>
    </row>
    <row r="18" spans="1:62" ht="25.5">
      <c r="A18" s="101" t="s">
        <v>12</v>
      </c>
      <c r="B18" s="101" t="s">
        <v>27</v>
      </c>
      <c r="C18" s="101" t="s">
        <v>34</v>
      </c>
      <c r="D18" s="104" t="s">
        <v>157</v>
      </c>
      <c r="E18" s="101" t="s">
        <v>65</v>
      </c>
      <c r="F18" s="102">
        <v>15</v>
      </c>
      <c r="G18" s="109"/>
      <c r="H18" s="102">
        <f t="shared" si="24"/>
        <v>0</v>
      </c>
      <c r="I18" s="102">
        <f t="shared" si="0"/>
        <v>0</v>
      </c>
      <c r="J18" s="102">
        <f t="shared" si="25"/>
        <v>0</v>
      </c>
      <c r="K18" s="102">
        <v>0</v>
      </c>
      <c r="L18" s="102">
        <f t="shared" si="1"/>
        <v>0</v>
      </c>
      <c r="M18" s="103" t="s">
        <v>176</v>
      </c>
      <c r="Z18" s="110">
        <f t="shared" si="2"/>
        <v>0</v>
      </c>
      <c r="AB18" s="110">
        <f t="shared" si="3"/>
        <v>0</v>
      </c>
      <c r="AC18" s="110">
        <f t="shared" si="4"/>
        <v>0</v>
      </c>
      <c r="AD18" s="110">
        <f t="shared" si="5"/>
        <v>0</v>
      </c>
      <c r="AE18" s="110">
        <f t="shared" si="6"/>
        <v>0</v>
      </c>
      <c r="AF18" s="110">
        <f t="shared" si="7"/>
        <v>0</v>
      </c>
      <c r="AG18" s="110">
        <f t="shared" si="8"/>
        <v>0</v>
      </c>
      <c r="AH18" s="110">
        <f t="shared" si="9"/>
        <v>0</v>
      </c>
      <c r="AI18" s="108" t="s">
        <v>27</v>
      </c>
      <c r="AJ18" s="111">
        <f t="shared" si="10"/>
        <v>0</v>
      </c>
      <c r="AK18" s="111">
        <f t="shared" si="11"/>
        <v>0</v>
      </c>
      <c r="AL18" s="111">
        <f t="shared" si="12"/>
        <v>0</v>
      </c>
      <c r="AN18" s="110">
        <v>21</v>
      </c>
      <c r="AO18" s="110">
        <f t="shared" si="13"/>
        <v>0</v>
      </c>
      <c r="AP18" s="110">
        <f t="shared" si="14"/>
        <v>0</v>
      </c>
      <c r="AQ18" s="112" t="s">
        <v>7</v>
      </c>
      <c r="AV18" s="110">
        <f t="shared" si="15"/>
        <v>0</v>
      </c>
      <c r="AW18" s="110">
        <f t="shared" si="16"/>
        <v>0</v>
      </c>
      <c r="AX18" s="110">
        <f t="shared" si="17"/>
        <v>0</v>
      </c>
      <c r="AY18" s="113" t="s">
        <v>94</v>
      </c>
      <c r="AZ18" s="113" t="s">
        <v>95</v>
      </c>
      <c r="BA18" s="108" t="s">
        <v>96</v>
      </c>
      <c r="BC18" s="110">
        <f t="shared" si="18"/>
        <v>0</v>
      </c>
      <c r="BD18" s="110">
        <f t="shared" si="19"/>
        <v>0</v>
      </c>
      <c r="BE18" s="110">
        <v>0</v>
      </c>
      <c r="BF18" s="110">
        <f t="shared" si="20"/>
        <v>0</v>
      </c>
      <c r="BH18" s="111">
        <f t="shared" si="21"/>
        <v>0</v>
      </c>
      <c r="BI18" s="111">
        <f t="shared" si="22"/>
        <v>0</v>
      </c>
      <c r="BJ18" s="111">
        <f t="shared" si="23"/>
        <v>0</v>
      </c>
    </row>
    <row r="19" spans="1:62" ht="12.75">
      <c r="A19" s="101" t="s">
        <v>13</v>
      </c>
      <c r="B19" s="101" t="s">
        <v>27</v>
      </c>
      <c r="C19" s="101" t="s">
        <v>158</v>
      </c>
      <c r="D19" s="101" t="s">
        <v>152</v>
      </c>
      <c r="E19" s="101" t="s">
        <v>65</v>
      </c>
      <c r="F19" s="102">
        <v>15</v>
      </c>
      <c r="G19" s="109"/>
      <c r="H19" s="102">
        <f t="shared" si="24"/>
        <v>0</v>
      </c>
      <c r="I19" s="102">
        <f>F19*G19/10</f>
        <v>0</v>
      </c>
      <c r="J19" s="102">
        <f t="shared" si="25"/>
        <v>0</v>
      </c>
      <c r="K19" s="102">
        <v>0</v>
      </c>
      <c r="L19" s="102">
        <f t="shared" si="1"/>
        <v>0</v>
      </c>
      <c r="M19" s="103" t="s">
        <v>176</v>
      </c>
      <c r="Z19" s="110"/>
      <c r="AB19" s="110"/>
      <c r="AC19" s="110"/>
      <c r="AD19" s="110"/>
      <c r="AE19" s="110"/>
      <c r="AF19" s="110"/>
      <c r="AG19" s="110"/>
      <c r="AH19" s="110"/>
      <c r="AI19" s="108"/>
      <c r="AJ19" s="111"/>
      <c r="AK19" s="111"/>
      <c r="AL19" s="111"/>
      <c r="AN19" s="110"/>
      <c r="AO19" s="110"/>
      <c r="AP19" s="110"/>
      <c r="AQ19" s="112"/>
      <c r="AV19" s="110"/>
      <c r="AW19" s="110"/>
      <c r="AX19" s="110"/>
      <c r="AY19" s="113"/>
      <c r="AZ19" s="113"/>
      <c r="BA19" s="108"/>
      <c r="BC19" s="110"/>
      <c r="BD19" s="110"/>
      <c r="BE19" s="110"/>
      <c r="BF19" s="110"/>
      <c r="BH19" s="111"/>
      <c r="BI19" s="111"/>
      <c r="BJ19" s="111"/>
    </row>
    <row r="20" spans="1:62" ht="12.75">
      <c r="A20" s="101" t="s">
        <v>14</v>
      </c>
      <c r="B20" s="101" t="s">
        <v>27</v>
      </c>
      <c r="C20" s="101" t="s">
        <v>159</v>
      </c>
      <c r="D20" s="101" t="s">
        <v>154</v>
      </c>
      <c r="E20" s="101" t="s">
        <v>65</v>
      </c>
      <c r="F20" s="102">
        <v>15</v>
      </c>
      <c r="G20" s="109"/>
      <c r="H20" s="102">
        <f t="shared" si="24"/>
        <v>0</v>
      </c>
      <c r="I20" s="102">
        <f aca="true" t="shared" si="27" ref="I20:I21">F20*G20/10</f>
        <v>0</v>
      </c>
      <c r="J20" s="102">
        <f t="shared" si="25"/>
        <v>0</v>
      </c>
      <c r="K20" s="102">
        <v>0</v>
      </c>
      <c r="L20" s="102">
        <f t="shared" si="1"/>
        <v>0</v>
      </c>
      <c r="M20" s="103" t="s">
        <v>176</v>
      </c>
      <c r="Z20" s="110"/>
      <c r="AB20" s="110"/>
      <c r="AC20" s="110"/>
      <c r="AD20" s="110"/>
      <c r="AE20" s="110"/>
      <c r="AF20" s="110"/>
      <c r="AG20" s="110"/>
      <c r="AH20" s="110"/>
      <c r="AI20" s="108"/>
      <c r="AJ20" s="111"/>
      <c r="AK20" s="111"/>
      <c r="AL20" s="111"/>
      <c r="AN20" s="110"/>
      <c r="AO20" s="110"/>
      <c r="AP20" s="110"/>
      <c r="AQ20" s="112"/>
      <c r="AV20" s="110"/>
      <c r="AW20" s="110"/>
      <c r="AX20" s="110"/>
      <c r="AY20" s="113"/>
      <c r="AZ20" s="113"/>
      <c r="BA20" s="108"/>
      <c r="BC20" s="110"/>
      <c r="BD20" s="110"/>
      <c r="BE20" s="110"/>
      <c r="BF20" s="110"/>
      <c r="BH20" s="111"/>
      <c r="BI20" s="111"/>
      <c r="BJ20" s="111"/>
    </row>
    <row r="21" spans="1:62" ht="12.75">
      <c r="A21" s="101" t="s">
        <v>15</v>
      </c>
      <c r="B21" s="101" t="s">
        <v>27</v>
      </c>
      <c r="C21" s="101" t="s">
        <v>161</v>
      </c>
      <c r="D21" s="101" t="s">
        <v>156</v>
      </c>
      <c r="E21" s="101" t="s">
        <v>65</v>
      </c>
      <c r="F21" s="102">
        <v>15</v>
      </c>
      <c r="G21" s="109"/>
      <c r="H21" s="102">
        <f t="shared" si="24"/>
        <v>0</v>
      </c>
      <c r="I21" s="102">
        <f t="shared" si="27"/>
        <v>0</v>
      </c>
      <c r="J21" s="102">
        <f t="shared" si="25"/>
        <v>0</v>
      </c>
      <c r="K21" s="102">
        <v>0</v>
      </c>
      <c r="L21" s="102">
        <f t="shared" si="1"/>
        <v>0</v>
      </c>
      <c r="M21" s="103" t="s">
        <v>176</v>
      </c>
      <c r="Z21" s="110"/>
      <c r="AB21" s="110"/>
      <c r="AC21" s="110"/>
      <c r="AD21" s="110"/>
      <c r="AE21" s="110"/>
      <c r="AF21" s="110"/>
      <c r="AG21" s="110"/>
      <c r="AH21" s="110"/>
      <c r="AI21" s="108"/>
      <c r="AJ21" s="111"/>
      <c r="AK21" s="111"/>
      <c r="AL21" s="111"/>
      <c r="AN21" s="110"/>
      <c r="AO21" s="110"/>
      <c r="AP21" s="110"/>
      <c r="AQ21" s="112"/>
      <c r="AV21" s="110"/>
      <c r="AW21" s="110"/>
      <c r="AX21" s="110"/>
      <c r="AY21" s="113"/>
      <c r="AZ21" s="113"/>
      <c r="BA21" s="108"/>
      <c r="BC21" s="110"/>
      <c r="BD21" s="110"/>
      <c r="BE21" s="110"/>
      <c r="BF21" s="110"/>
      <c r="BH21" s="111"/>
      <c r="BI21" s="111"/>
      <c r="BJ21" s="111"/>
    </row>
    <row r="22" spans="1:62" ht="25.5">
      <c r="A22" s="101" t="s">
        <v>16</v>
      </c>
      <c r="B22" s="101" t="s">
        <v>27</v>
      </c>
      <c r="C22" s="101" t="s">
        <v>35</v>
      </c>
      <c r="D22" s="104" t="s">
        <v>184</v>
      </c>
      <c r="E22" s="101" t="s">
        <v>65</v>
      </c>
      <c r="F22" s="102">
        <v>1</v>
      </c>
      <c r="G22" s="109"/>
      <c r="H22" s="102">
        <f t="shared" si="24"/>
        <v>0</v>
      </c>
      <c r="I22" s="102">
        <f t="shared" si="0"/>
        <v>0</v>
      </c>
      <c r="J22" s="102">
        <f t="shared" si="25"/>
        <v>0</v>
      </c>
      <c r="K22" s="102">
        <v>0</v>
      </c>
      <c r="L22" s="102">
        <f t="shared" si="1"/>
        <v>0</v>
      </c>
      <c r="M22" s="103" t="s">
        <v>176</v>
      </c>
      <c r="Z22" s="110">
        <f t="shared" si="2"/>
        <v>0</v>
      </c>
      <c r="AB22" s="110">
        <f t="shared" si="3"/>
        <v>0</v>
      </c>
      <c r="AC22" s="110">
        <f t="shared" si="4"/>
        <v>0</v>
      </c>
      <c r="AD22" s="110">
        <f t="shared" si="5"/>
        <v>0</v>
      </c>
      <c r="AE22" s="110">
        <f t="shared" si="6"/>
        <v>0</v>
      </c>
      <c r="AF22" s="110">
        <f t="shared" si="7"/>
        <v>0</v>
      </c>
      <c r="AG22" s="110">
        <f t="shared" si="8"/>
        <v>0</v>
      </c>
      <c r="AH22" s="110">
        <f t="shared" si="9"/>
        <v>0</v>
      </c>
      <c r="AI22" s="108" t="s">
        <v>27</v>
      </c>
      <c r="AJ22" s="111">
        <f t="shared" si="10"/>
        <v>0</v>
      </c>
      <c r="AK22" s="111">
        <f t="shared" si="11"/>
        <v>0</v>
      </c>
      <c r="AL22" s="111">
        <f t="shared" si="12"/>
        <v>0</v>
      </c>
      <c r="AN22" s="110">
        <v>21</v>
      </c>
      <c r="AO22" s="110">
        <f t="shared" si="13"/>
        <v>0</v>
      </c>
      <c r="AP22" s="110">
        <f t="shared" si="14"/>
        <v>0</v>
      </c>
      <c r="AQ22" s="112" t="s">
        <v>7</v>
      </c>
      <c r="AV22" s="110">
        <f t="shared" si="15"/>
        <v>0</v>
      </c>
      <c r="AW22" s="110">
        <f t="shared" si="16"/>
        <v>0</v>
      </c>
      <c r="AX22" s="110">
        <f t="shared" si="17"/>
        <v>0</v>
      </c>
      <c r="AY22" s="113" t="s">
        <v>94</v>
      </c>
      <c r="AZ22" s="113" t="s">
        <v>95</v>
      </c>
      <c r="BA22" s="108" t="s">
        <v>96</v>
      </c>
      <c r="BC22" s="110">
        <f t="shared" si="18"/>
        <v>0</v>
      </c>
      <c r="BD22" s="110">
        <f t="shared" si="19"/>
        <v>0</v>
      </c>
      <c r="BE22" s="110">
        <v>0</v>
      </c>
      <c r="BF22" s="110">
        <f t="shared" si="20"/>
        <v>0</v>
      </c>
      <c r="BH22" s="111">
        <f t="shared" si="21"/>
        <v>0</v>
      </c>
      <c r="BI22" s="111">
        <f t="shared" si="22"/>
        <v>0</v>
      </c>
      <c r="BJ22" s="111">
        <f t="shared" si="23"/>
        <v>0</v>
      </c>
    </row>
    <row r="23" spans="1:62" ht="12.75">
      <c r="A23" s="101" t="s">
        <v>17</v>
      </c>
      <c r="B23" s="101" t="s">
        <v>27</v>
      </c>
      <c r="C23" s="101" t="s">
        <v>162</v>
      </c>
      <c r="D23" s="101" t="s">
        <v>185</v>
      </c>
      <c r="E23" s="101" t="s">
        <v>65</v>
      </c>
      <c r="F23" s="102">
        <v>1</v>
      </c>
      <c r="G23" s="109"/>
      <c r="H23" s="102">
        <f t="shared" si="24"/>
        <v>0</v>
      </c>
      <c r="I23" s="102">
        <f>F23*G23/10</f>
        <v>0</v>
      </c>
      <c r="J23" s="102">
        <f t="shared" si="25"/>
        <v>0</v>
      </c>
      <c r="K23" s="102">
        <v>0</v>
      </c>
      <c r="L23" s="102">
        <f t="shared" si="1"/>
        <v>0</v>
      </c>
      <c r="M23" s="103" t="s">
        <v>176</v>
      </c>
      <c r="Z23" s="110"/>
      <c r="AB23" s="110"/>
      <c r="AC23" s="110"/>
      <c r="AD23" s="110"/>
      <c r="AE23" s="110"/>
      <c r="AF23" s="110"/>
      <c r="AG23" s="110"/>
      <c r="AH23" s="110"/>
      <c r="AI23" s="108"/>
      <c r="AJ23" s="111"/>
      <c r="AK23" s="111"/>
      <c r="AL23" s="111"/>
      <c r="AN23" s="110"/>
      <c r="AO23" s="110"/>
      <c r="AP23" s="110"/>
      <c r="AQ23" s="112"/>
      <c r="AV23" s="110"/>
      <c r="AW23" s="110"/>
      <c r="AX23" s="110"/>
      <c r="AY23" s="113"/>
      <c r="AZ23" s="113"/>
      <c r="BA23" s="108"/>
      <c r="BC23" s="110"/>
      <c r="BD23" s="110"/>
      <c r="BE23" s="110"/>
      <c r="BF23" s="110"/>
      <c r="BH23" s="111"/>
      <c r="BI23" s="111"/>
      <c r="BJ23" s="111"/>
    </row>
    <row r="24" spans="1:62" ht="12.75">
      <c r="A24" s="101" t="s">
        <v>18</v>
      </c>
      <c r="B24" s="101" t="s">
        <v>27</v>
      </c>
      <c r="C24" s="101" t="s">
        <v>163</v>
      </c>
      <c r="D24" s="101" t="s">
        <v>154</v>
      </c>
      <c r="E24" s="101" t="s">
        <v>65</v>
      </c>
      <c r="F24" s="102">
        <v>1</v>
      </c>
      <c r="G24" s="109"/>
      <c r="H24" s="102">
        <f t="shared" si="24"/>
        <v>0</v>
      </c>
      <c r="I24" s="102">
        <f aca="true" t="shared" si="28" ref="I24:I26">F24*G24/10</f>
        <v>0</v>
      </c>
      <c r="J24" s="102">
        <f t="shared" si="25"/>
        <v>0</v>
      </c>
      <c r="K24" s="102">
        <v>0</v>
      </c>
      <c r="L24" s="102">
        <f t="shared" si="1"/>
        <v>0</v>
      </c>
      <c r="M24" s="103" t="s">
        <v>176</v>
      </c>
      <c r="Z24" s="110"/>
      <c r="AB24" s="110"/>
      <c r="AC24" s="110"/>
      <c r="AD24" s="110"/>
      <c r="AE24" s="110"/>
      <c r="AF24" s="110"/>
      <c r="AG24" s="110"/>
      <c r="AH24" s="110"/>
      <c r="AI24" s="108"/>
      <c r="AJ24" s="111"/>
      <c r="AK24" s="111"/>
      <c r="AL24" s="111"/>
      <c r="AN24" s="110"/>
      <c r="AO24" s="110"/>
      <c r="AP24" s="110"/>
      <c r="AQ24" s="112"/>
      <c r="AV24" s="110"/>
      <c r="AW24" s="110"/>
      <c r="AX24" s="110"/>
      <c r="AY24" s="113"/>
      <c r="AZ24" s="113"/>
      <c r="BA24" s="108"/>
      <c r="BC24" s="110"/>
      <c r="BD24" s="110"/>
      <c r="BE24" s="110"/>
      <c r="BF24" s="110"/>
      <c r="BH24" s="111"/>
      <c r="BI24" s="111"/>
      <c r="BJ24" s="111"/>
    </row>
    <row r="25" spans="1:62" ht="12.75">
      <c r="A25" s="101" t="s">
        <v>19</v>
      </c>
      <c r="B25" s="101" t="s">
        <v>27</v>
      </c>
      <c r="C25" s="101" t="s">
        <v>164</v>
      </c>
      <c r="D25" s="101" t="s">
        <v>156</v>
      </c>
      <c r="E25" s="101" t="s">
        <v>65</v>
      </c>
      <c r="F25" s="102">
        <v>1</v>
      </c>
      <c r="G25" s="109"/>
      <c r="H25" s="102">
        <f t="shared" si="24"/>
        <v>0</v>
      </c>
      <c r="I25" s="102">
        <f t="shared" si="28"/>
        <v>0</v>
      </c>
      <c r="J25" s="102">
        <f t="shared" si="25"/>
        <v>0</v>
      </c>
      <c r="K25" s="102">
        <v>0</v>
      </c>
      <c r="L25" s="102">
        <f t="shared" si="1"/>
        <v>0</v>
      </c>
      <c r="M25" s="103" t="s">
        <v>176</v>
      </c>
      <c r="Z25" s="110"/>
      <c r="AB25" s="110"/>
      <c r="AC25" s="110"/>
      <c r="AD25" s="110"/>
      <c r="AE25" s="110"/>
      <c r="AF25" s="110"/>
      <c r="AG25" s="110"/>
      <c r="AH25" s="110"/>
      <c r="AI25" s="108"/>
      <c r="AJ25" s="111"/>
      <c r="AK25" s="111"/>
      <c r="AL25" s="111"/>
      <c r="AN25" s="110"/>
      <c r="AO25" s="110"/>
      <c r="AP25" s="110"/>
      <c r="AQ25" s="112"/>
      <c r="AV25" s="110"/>
      <c r="AW25" s="110"/>
      <c r="AX25" s="110"/>
      <c r="AY25" s="113"/>
      <c r="AZ25" s="113"/>
      <c r="BA25" s="108"/>
      <c r="BC25" s="110"/>
      <c r="BD25" s="110"/>
      <c r="BE25" s="110"/>
      <c r="BF25" s="110"/>
      <c r="BH25" s="111"/>
      <c r="BI25" s="111"/>
      <c r="BJ25" s="111"/>
    </row>
    <row r="26" spans="1:62" ht="12.75">
      <c r="A26" s="101" t="s">
        <v>20</v>
      </c>
      <c r="B26" s="101" t="s">
        <v>27</v>
      </c>
      <c r="C26" s="101" t="s">
        <v>36</v>
      </c>
      <c r="D26" s="101" t="s">
        <v>165</v>
      </c>
      <c r="E26" s="101" t="s">
        <v>65</v>
      </c>
      <c r="F26" s="102">
        <v>16</v>
      </c>
      <c r="G26" s="109"/>
      <c r="H26" s="102">
        <f t="shared" si="24"/>
        <v>0</v>
      </c>
      <c r="I26" s="102">
        <f t="shared" si="28"/>
        <v>0</v>
      </c>
      <c r="J26" s="102">
        <f t="shared" si="25"/>
        <v>0</v>
      </c>
      <c r="K26" s="102">
        <v>0</v>
      </c>
      <c r="L26" s="102">
        <f t="shared" si="1"/>
        <v>0</v>
      </c>
      <c r="M26" s="103" t="s">
        <v>176</v>
      </c>
      <c r="Z26" s="110">
        <f t="shared" si="2"/>
        <v>0</v>
      </c>
      <c r="AB26" s="110">
        <f t="shared" si="3"/>
        <v>0</v>
      </c>
      <c r="AC26" s="110">
        <f t="shared" si="4"/>
        <v>0</v>
      </c>
      <c r="AD26" s="110">
        <f t="shared" si="5"/>
        <v>0</v>
      </c>
      <c r="AE26" s="110">
        <f t="shared" si="6"/>
        <v>0</v>
      </c>
      <c r="AF26" s="110">
        <f t="shared" si="7"/>
        <v>0</v>
      </c>
      <c r="AG26" s="110">
        <f t="shared" si="8"/>
        <v>0</v>
      </c>
      <c r="AH26" s="110">
        <f t="shared" si="9"/>
        <v>0</v>
      </c>
      <c r="AI26" s="108" t="s">
        <v>27</v>
      </c>
      <c r="AJ26" s="111">
        <f t="shared" si="10"/>
        <v>0</v>
      </c>
      <c r="AK26" s="111">
        <f t="shared" si="11"/>
        <v>0</v>
      </c>
      <c r="AL26" s="111">
        <f t="shared" si="12"/>
        <v>0</v>
      </c>
      <c r="AN26" s="110">
        <v>21</v>
      </c>
      <c r="AO26" s="110">
        <f t="shared" si="13"/>
        <v>0</v>
      </c>
      <c r="AP26" s="110">
        <f t="shared" si="14"/>
        <v>0</v>
      </c>
      <c r="AQ26" s="112" t="s">
        <v>7</v>
      </c>
      <c r="AV26" s="110">
        <f t="shared" si="15"/>
        <v>0</v>
      </c>
      <c r="AW26" s="110">
        <f t="shared" si="16"/>
        <v>0</v>
      </c>
      <c r="AX26" s="110">
        <f t="shared" si="17"/>
        <v>0</v>
      </c>
      <c r="AY26" s="113" t="s">
        <v>94</v>
      </c>
      <c r="AZ26" s="113" t="s">
        <v>95</v>
      </c>
      <c r="BA26" s="108" t="s">
        <v>96</v>
      </c>
      <c r="BC26" s="110">
        <f t="shared" si="18"/>
        <v>0</v>
      </c>
      <c r="BD26" s="110">
        <f t="shared" si="19"/>
        <v>0</v>
      </c>
      <c r="BE26" s="110">
        <v>0</v>
      </c>
      <c r="BF26" s="110">
        <f t="shared" si="20"/>
        <v>0</v>
      </c>
      <c r="BH26" s="111">
        <f t="shared" si="21"/>
        <v>0</v>
      </c>
      <c r="BI26" s="111">
        <f t="shared" si="22"/>
        <v>0</v>
      </c>
      <c r="BJ26" s="111">
        <f t="shared" si="23"/>
        <v>0</v>
      </c>
    </row>
    <row r="27" spans="1:62" ht="12.75">
      <c r="A27" s="101" t="s">
        <v>21</v>
      </c>
      <c r="B27" s="101" t="s">
        <v>27</v>
      </c>
      <c r="C27" s="101" t="s">
        <v>37</v>
      </c>
      <c r="D27" s="101" t="s">
        <v>53</v>
      </c>
      <c r="E27" s="101" t="s">
        <v>65</v>
      </c>
      <c r="F27" s="102">
        <v>5</v>
      </c>
      <c r="G27" s="109"/>
      <c r="H27" s="102">
        <f t="shared" si="24"/>
        <v>0</v>
      </c>
      <c r="I27" s="102">
        <f t="shared" si="0"/>
        <v>0</v>
      </c>
      <c r="J27" s="102">
        <f t="shared" si="25"/>
        <v>0</v>
      </c>
      <c r="K27" s="102">
        <v>0</v>
      </c>
      <c r="L27" s="102">
        <f t="shared" si="1"/>
        <v>0</v>
      </c>
      <c r="M27" s="103" t="s">
        <v>176</v>
      </c>
      <c r="Z27" s="110">
        <f t="shared" si="2"/>
        <v>0</v>
      </c>
      <c r="AB27" s="110">
        <f t="shared" si="3"/>
        <v>0</v>
      </c>
      <c r="AC27" s="110">
        <f t="shared" si="4"/>
        <v>0</v>
      </c>
      <c r="AD27" s="110">
        <f t="shared" si="5"/>
        <v>0</v>
      </c>
      <c r="AE27" s="110">
        <f t="shared" si="6"/>
        <v>0</v>
      </c>
      <c r="AF27" s="110">
        <f t="shared" si="7"/>
        <v>0</v>
      </c>
      <c r="AG27" s="110">
        <f t="shared" si="8"/>
        <v>0</v>
      </c>
      <c r="AH27" s="110">
        <f t="shared" si="9"/>
        <v>0</v>
      </c>
      <c r="AI27" s="108" t="s">
        <v>27</v>
      </c>
      <c r="AJ27" s="111">
        <f t="shared" si="10"/>
        <v>0</v>
      </c>
      <c r="AK27" s="111">
        <f t="shared" si="11"/>
        <v>0</v>
      </c>
      <c r="AL27" s="111">
        <f t="shared" si="12"/>
        <v>0</v>
      </c>
      <c r="AN27" s="110">
        <v>21</v>
      </c>
      <c r="AO27" s="110">
        <f t="shared" si="13"/>
        <v>0</v>
      </c>
      <c r="AP27" s="110">
        <f t="shared" si="14"/>
        <v>0</v>
      </c>
      <c r="AQ27" s="112" t="s">
        <v>7</v>
      </c>
      <c r="AV27" s="110">
        <f t="shared" si="15"/>
        <v>0</v>
      </c>
      <c r="AW27" s="110">
        <f t="shared" si="16"/>
        <v>0</v>
      </c>
      <c r="AX27" s="110">
        <f t="shared" si="17"/>
        <v>0</v>
      </c>
      <c r="AY27" s="113" t="s">
        <v>94</v>
      </c>
      <c r="AZ27" s="113" t="s">
        <v>95</v>
      </c>
      <c r="BA27" s="108" t="s">
        <v>96</v>
      </c>
      <c r="BC27" s="110">
        <f t="shared" si="18"/>
        <v>0</v>
      </c>
      <c r="BD27" s="110">
        <f t="shared" si="19"/>
        <v>0</v>
      </c>
      <c r="BE27" s="110">
        <v>0</v>
      </c>
      <c r="BF27" s="110">
        <f t="shared" si="20"/>
        <v>0</v>
      </c>
      <c r="BH27" s="111">
        <f t="shared" si="21"/>
        <v>0</v>
      </c>
      <c r="BI27" s="111">
        <f t="shared" si="22"/>
        <v>0</v>
      </c>
      <c r="BJ27" s="111">
        <f t="shared" si="23"/>
        <v>0</v>
      </c>
    </row>
    <row r="28" spans="1:62" ht="12.75">
      <c r="A28" s="101" t="s">
        <v>22</v>
      </c>
      <c r="B28" s="101" t="s">
        <v>27</v>
      </c>
      <c r="C28" s="101" t="s">
        <v>38</v>
      </c>
      <c r="D28" s="101" t="s">
        <v>183</v>
      </c>
      <c r="E28" s="101" t="s">
        <v>65</v>
      </c>
      <c r="F28" s="102">
        <v>1</v>
      </c>
      <c r="G28" s="109"/>
      <c r="H28" s="102">
        <f t="shared" si="24"/>
        <v>0</v>
      </c>
      <c r="I28" s="102">
        <f t="shared" si="0"/>
        <v>0</v>
      </c>
      <c r="J28" s="102">
        <f t="shared" si="25"/>
        <v>0</v>
      </c>
      <c r="K28" s="102">
        <v>0</v>
      </c>
      <c r="L28" s="102">
        <f t="shared" si="1"/>
        <v>0</v>
      </c>
      <c r="M28" s="103" t="s">
        <v>176</v>
      </c>
      <c r="Z28" s="110">
        <f t="shared" si="2"/>
        <v>0</v>
      </c>
      <c r="AB28" s="110">
        <f t="shared" si="3"/>
        <v>0</v>
      </c>
      <c r="AC28" s="110">
        <f t="shared" si="4"/>
        <v>0</v>
      </c>
      <c r="AD28" s="110">
        <f t="shared" si="5"/>
        <v>0</v>
      </c>
      <c r="AE28" s="110">
        <f t="shared" si="6"/>
        <v>0</v>
      </c>
      <c r="AF28" s="110">
        <f t="shared" si="7"/>
        <v>0</v>
      </c>
      <c r="AG28" s="110">
        <f t="shared" si="8"/>
        <v>0</v>
      </c>
      <c r="AH28" s="110">
        <f t="shared" si="9"/>
        <v>0</v>
      </c>
      <c r="AI28" s="108" t="s">
        <v>27</v>
      </c>
      <c r="AJ28" s="111">
        <f t="shared" si="10"/>
        <v>0</v>
      </c>
      <c r="AK28" s="111">
        <f t="shared" si="11"/>
        <v>0</v>
      </c>
      <c r="AL28" s="111">
        <f t="shared" si="12"/>
        <v>0</v>
      </c>
      <c r="AN28" s="110">
        <v>21</v>
      </c>
      <c r="AO28" s="110">
        <f t="shared" si="13"/>
        <v>0</v>
      </c>
      <c r="AP28" s="110">
        <f t="shared" si="14"/>
        <v>0</v>
      </c>
      <c r="AQ28" s="112" t="s">
        <v>7</v>
      </c>
      <c r="AV28" s="110">
        <f t="shared" si="15"/>
        <v>0</v>
      </c>
      <c r="AW28" s="110">
        <f t="shared" si="16"/>
        <v>0</v>
      </c>
      <c r="AX28" s="110">
        <f t="shared" si="17"/>
        <v>0</v>
      </c>
      <c r="AY28" s="113" t="s">
        <v>94</v>
      </c>
      <c r="AZ28" s="113" t="s">
        <v>95</v>
      </c>
      <c r="BA28" s="108" t="s">
        <v>96</v>
      </c>
      <c r="BC28" s="110">
        <f t="shared" si="18"/>
        <v>0</v>
      </c>
      <c r="BD28" s="110">
        <f t="shared" si="19"/>
        <v>0</v>
      </c>
      <c r="BE28" s="110">
        <v>0</v>
      </c>
      <c r="BF28" s="110">
        <f t="shared" si="20"/>
        <v>0</v>
      </c>
      <c r="BH28" s="111">
        <f t="shared" si="21"/>
        <v>0</v>
      </c>
      <c r="BI28" s="111">
        <f t="shared" si="22"/>
        <v>0</v>
      </c>
      <c r="BJ28" s="111">
        <f t="shared" si="23"/>
        <v>0</v>
      </c>
    </row>
    <row r="29" spans="1:62" ht="12.75">
      <c r="A29" s="101" t="s">
        <v>23</v>
      </c>
      <c r="B29" s="101" t="s">
        <v>27</v>
      </c>
      <c r="C29" s="101" t="s">
        <v>39</v>
      </c>
      <c r="D29" s="101" t="s">
        <v>54</v>
      </c>
      <c r="E29" s="101" t="s">
        <v>65</v>
      </c>
      <c r="F29" s="102">
        <v>4</v>
      </c>
      <c r="G29" s="109"/>
      <c r="H29" s="102">
        <f t="shared" si="24"/>
        <v>0</v>
      </c>
      <c r="I29" s="102">
        <f t="shared" si="0"/>
        <v>0</v>
      </c>
      <c r="J29" s="102">
        <f t="shared" si="25"/>
        <v>0</v>
      </c>
      <c r="K29" s="102">
        <v>0</v>
      </c>
      <c r="L29" s="102">
        <f t="shared" si="1"/>
        <v>0</v>
      </c>
      <c r="M29" s="103" t="s">
        <v>176</v>
      </c>
      <c r="Z29" s="110">
        <f t="shared" si="2"/>
        <v>0</v>
      </c>
      <c r="AB29" s="110">
        <f t="shared" si="3"/>
        <v>0</v>
      </c>
      <c r="AC29" s="110">
        <f t="shared" si="4"/>
        <v>0</v>
      </c>
      <c r="AD29" s="110">
        <f t="shared" si="5"/>
        <v>0</v>
      </c>
      <c r="AE29" s="110">
        <f t="shared" si="6"/>
        <v>0</v>
      </c>
      <c r="AF29" s="110">
        <f t="shared" si="7"/>
        <v>0</v>
      </c>
      <c r="AG29" s="110">
        <f t="shared" si="8"/>
        <v>0</v>
      </c>
      <c r="AH29" s="110">
        <f t="shared" si="9"/>
        <v>0</v>
      </c>
      <c r="AI29" s="108" t="s">
        <v>27</v>
      </c>
      <c r="AJ29" s="111">
        <f t="shared" si="10"/>
        <v>0</v>
      </c>
      <c r="AK29" s="111">
        <f t="shared" si="11"/>
        <v>0</v>
      </c>
      <c r="AL29" s="111">
        <f t="shared" si="12"/>
        <v>0</v>
      </c>
      <c r="AN29" s="110">
        <v>21</v>
      </c>
      <c r="AO29" s="110">
        <f t="shared" si="13"/>
        <v>0</v>
      </c>
      <c r="AP29" s="110">
        <f t="shared" si="14"/>
        <v>0</v>
      </c>
      <c r="AQ29" s="112" t="s">
        <v>7</v>
      </c>
      <c r="AV29" s="110">
        <f t="shared" si="15"/>
        <v>0</v>
      </c>
      <c r="AW29" s="110">
        <f t="shared" si="16"/>
        <v>0</v>
      </c>
      <c r="AX29" s="110">
        <f t="shared" si="17"/>
        <v>0</v>
      </c>
      <c r="AY29" s="113" t="s">
        <v>94</v>
      </c>
      <c r="AZ29" s="113" t="s">
        <v>95</v>
      </c>
      <c r="BA29" s="108" t="s">
        <v>96</v>
      </c>
      <c r="BC29" s="110">
        <f t="shared" si="18"/>
        <v>0</v>
      </c>
      <c r="BD29" s="110">
        <f t="shared" si="19"/>
        <v>0</v>
      </c>
      <c r="BE29" s="110">
        <v>0</v>
      </c>
      <c r="BF29" s="110">
        <f t="shared" si="20"/>
        <v>0</v>
      </c>
      <c r="BH29" s="111">
        <f t="shared" si="21"/>
        <v>0</v>
      </c>
      <c r="BI29" s="111">
        <f t="shared" si="22"/>
        <v>0</v>
      </c>
      <c r="BJ29" s="111">
        <f t="shared" si="23"/>
        <v>0</v>
      </c>
    </row>
    <row r="30" spans="1:62" ht="12.75">
      <c r="A30" s="101" t="s">
        <v>24</v>
      </c>
      <c r="B30" s="101" t="s">
        <v>27</v>
      </c>
      <c r="C30" s="101" t="s">
        <v>40</v>
      </c>
      <c r="D30" s="101" t="s">
        <v>55</v>
      </c>
      <c r="E30" s="101" t="s">
        <v>65</v>
      </c>
      <c r="F30" s="102">
        <v>4</v>
      </c>
      <c r="G30" s="109"/>
      <c r="H30" s="102">
        <f t="shared" si="24"/>
        <v>0</v>
      </c>
      <c r="I30" s="102">
        <f t="shared" si="0"/>
        <v>0</v>
      </c>
      <c r="J30" s="102">
        <f t="shared" si="25"/>
        <v>0</v>
      </c>
      <c r="K30" s="102">
        <v>0</v>
      </c>
      <c r="L30" s="102">
        <f t="shared" si="1"/>
        <v>0</v>
      </c>
      <c r="M30" s="103" t="s">
        <v>176</v>
      </c>
      <c r="Z30" s="110">
        <f t="shared" si="2"/>
        <v>0</v>
      </c>
      <c r="AB30" s="110">
        <f t="shared" si="3"/>
        <v>0</v>
      </c>
      <c r="AC30" s="110">
        <f t="shared" si="4"/>
        <v>0</v>
      </c>
      <c r="AD30" s="110">
        <f t="shared" si="5"/>
        <v>0</v>
      </c>
      <c r="AE30" s="110">
        <f t="shared" si="6"/>
        <v>0</v>
      </c>
      <c r="AF30" s="110">
        <f t="shared" si="7"/>
        <v>0</v>
      </c>
      <c r="AG30" s="110">
        <f t="shared" si="8"/>
        <v>0</v>
      </c>
      <c r="AH30" s="110">
        <f t="shared" si="9"/>
        <v>0</v>
      </c>
      <c r="AI30" s="108" t="s">
        <v>27</v>
      </c>
      <c r="AJ30" s="111">
        <f t="shared" si="10"/>
        <v>0</v>
      </c>
      <c r="AK30" s="111">
        <f t="shared" si="11"/>
        <v>0</v>
      </c>
      <c r="AL30" s="111">
        <f t="shared" si="12"/>
        <v>0</v>
      </c>
      <c r="AN30" s="110">
        <v>21</v>
      </c>
      <c r="AO30" s="110">
        <f t="shared" si="13"/>
        <v>0</v>
      </c>
      <c r="AP30" s="110">
        <f t="shared" si="14"/>
        <v>0</v>
      </c>
      <c r="AQ30" s="112" t="s">
        <v>7</v>
      </c>
      <c r="AV30" s="110">
        <f t="shared" si="15"/>
        <v>0</v>
      </c>
      <c r="AW30" s="110">
        <f t="shared" si="16"/>
        <v>0</v>
      </c>
      <c r="AX30" s="110">
        <f t="shared" si="17"/>
        <v>0</v>
      </c>
      <c r="AY30" s="113" t="s">
        <v>94</v>
      </c>
      <c r="AZ30" s="113" t="s">
        <v>95</v>
      </c>
      <c r="BA30" s="108" t="s">
        <v>96</v>
      </c>
      <c r="BC30" s="110">
        <f t="shared" si="18"/>
        <v>0</v>
      </c>
      <c r="BD30" s="110">
        <f t="shared" si="19"/>
        <v>0</v>
      </c>
      <c r="BE30" s="110">
        <v>0</v>
      </c>
      <c r="BF30" s="110">
        <f t="shared" si="20"/>
        <v>0</v>
      </c>
      <c r="BH30" s="111">
        <f t="shared" si="21"/>
        <v>0</v>
      </c>
      <c r="BI30" s="111">
        <f t="shared" si="22"/>
        <v>0</v>
      </c>
      <c r="BJ30" s="111">
        <f t="shared" si="23"/>
        <v>0</v>
      </c>
    </row>
    <row r="31" spans="1:62" ht="12.75">
      <c r="A31" s="101" t="s">
        <v>166</v>
      </c>
      <c r="B31" s="101" t="s">
        <v>27</v>
      </c>
      <c r="C31" s="101" t="s">
        <v>41</v>
      </c>
      <c r="D31" s="101" t="s">
        <v>56</v>
      </c>
      <c r="E31" s="101" t="s">
        <v>65</v>
      </c>
      <c r="F31" s="102">
        <v>2</v>
      </c>
      <c r="G31" s="109"/>
      <c r="H31" s="102">
        <f t="shared" si="24"/>
        <v>0</v>
      </c>
      <c r="I31" s="102">
        <f t="shared" si="0"/>
        <v>0</v>
      </c>
      <c r="J31" s="102">
        <f t="shared" si="25"/>
        <v>0</v>
      </c>
      <c r="K31" s="102">
        <v>0</v>
      </c>
      <c r="L31" s="102">
        <f t="shared" si="1"/>
        <v>0</v>
      </c>
      <c r="M31" s="103" t="s">
        <v>176</v>
      </c>
      <c r="Z31" s="110">
        <f t="shared" si="2"/>
        <v>0</v>
      </c>
      <c r="AB31" s="110">
        <f t="shared" si="3"/>
        <v>0</v>
      </c>
      <c r="AC31" s="110">
        <f t="shared" si="4"/>
        <v>0</v>
      </c>
      <c r="AD31" s="110">
        <f t="shared" si="5"/>
        <v>0</v>
      </c>
      <c r="AE31" s="110">
        <f t="shared" si="6"/>
        <v>0</v>
      </c>
      <c r="AF31" s="110">
        <f t="shared" si="7"/>
        <v>0</v>
      </c>
      <c r="AG31" s="110">
        <f t="shared" si="8"/>
        <v>0</v>
      </c>
      <c r="AH31" s="110">
        <f t="shared" si="9"/>
        <v>0</v>
      </c>
      <c r="AI31" s="108" t="s">
        <v>27</v>
      </c>
      <c r="AJ31" s="111">
        <f t="shared" si="10"/>
        <v>0</v>
      </c>
      <c r="AK31" s="111">
        <f t="shared" si="11"/>
        <v>0</v>
      </c>
      <c r="AL31" s="111">
        <f t="shared" si="12"/>
        <v>0</v>
      </c>
      <c r="AN31" s="110">
        <v>21</v>
      </c>
      <c r="AO31" s="110">
        <f t="shared" si="13"/>
        <v>0</v>
      </c>
      <c r="AP31" s="110">
        <f t="shared" si="14"/>
        <v>0</v>
      </c>
      <c r="AQ31" s="112" t="s">
        <v>7</v>
      </c>
      <c r="AV31" s="110">
        <f t="shared" si="15"/>
        <v>0</v>
      </c>
      <c r="AW31" s="110">
        <f t="shared" si="16"/>
        <v>0</v>
      </c>
      <c r="AX31" s="110">
        <f t="shared" si="17"/>
        <v>0</v>
      </c>
      <c r="AY31" s="113" t="s">
        <v>94</v>
      </c>
      <c r="AZ31" s="113" t="s">
        <v>95</v>
      </c>
      <c r="BA31" s="108" t="s">
        <v>96</v>
      </c>
      <c r="BC31" s="110">
        <f t="shared" si="18"/>
        <v>0</v>
      </c>
      <c r="BD31" s="110">
        <f t="shared" si="19"/>
        <v>0</v>
      </c>
      <c r="BE31" s="110">
        <v>0</v>
      </c>
      <c r="BF31" s="110">
        <f t="shared" si="20"/>
        <v>0</v>
      </c>
      <c r="BH31" s="111">
        <f t="shared" si="21"/>
        <v>0</v>
      </c>
      <c r="BI31" s="111">
        <f t="shared" si="22"/>
        <v>0</v>
      </c>
      <c r="BJ31" s="111">
        <f t="shared" si="23"/>
        <v>0</v>
      </c>
    </row>
    <row r="32" spans="1:62" ht="12.75">
      <c r="A32" s="101" t="s">
        <v>167</v>
      </c>
      <c r="B32" s="101" t="s">
        <v>27</v>
      </c>
      <c r="C32" s="101" t="s">
        <v>42</v>
      </c>
      <c r="D32" s="101" t="s">
        <v>57</v>
      </c>
      <c r="E32" s="101" t="s">
        <v>65</v>
      </c>
      <c r="F32" s="102">
        <v>15</v>
      </c>
      <c r="G32" s="109"/>
      <c r="H32" s="102">
        <f t="shared" si="24"/>
        <v>0</v>
      </c>
      <c r="I32" s="102">
        <f aca="true" t="shared" si="29" ref="I32">F32*G32/10</f>
        <v>0</v>
      </c>
      <c r="J32" s="102">
        <f t="shared" si="25"/>
        <v>0</v>
      </c>
      <c r="K32" s="102">
        <v>0</v>
      </c>
      <c r="L32" s="102">
        <f t="shared" si="1"/>
        <v>0</v>
      </c>
      <c r="M32" s="103" t="s">
        <v>176</v>
      </c>
      <c r="Z32" s="110">
        <f t="shared" si="2"/>
        <v>0</v>
      </c>
      <c r="AB32" s="110">
        <f t="shared" si="3"/>
        <v>0</v>
      </c>
      <c r="AC32" s="110">
        <f t="shared" si="4"/>
        <v>0</v>
      </c>
      <c r="AD32" s="110">
        <f t="shared" si="5"/>
        <v>0</v>
      </c>
      <c r="AE32" s="110">
        <f t="shared" si="6"/>
        <v>0</v>
      </c>
      <c r="AF32" s="110">
        <f t="shared" si="7"/>
        <v>0</v>
      </c>
      <c r="AG32" s="110">
        <f t="shared" si="8"/>
        <v>0</v>
      </c>
      <c r="AH32" s="110">
        <f t="shared" si="9"/>
        <v>0</v>
      </c>
      <c r="AI32" s="108" t="s">
        <v>27</v>
      </c>
      <c r="AJ32" s="111">
        <f t="shared" si="10"/>
        <v>0</v>
      </c>
      <c r="AK32" s="111">
        <f t="shared" si="11"/>
        <v>0</v>
      </c>
      <c r="AL32" s="111">
        <f t="shared" si="12"/>
        <v>0</v>
      </c>
      <c r="AN32" s="110">
        <v>21</v>
      </c>
      <c r="AO32" s="110">
        <f>G32*0</f>
        <v>0</v>
      </c>
      <c r="AP32" s="110">
        <f>G32*(1-0)</f>
        <v>0</v>
      </c>
      <c r="AQ32" s="112" t="s">
        <v>7</v>
      </c>
      <c r="AV32" s="110">
        <f t="shared" si="15"/>
        <v>0</v>
      </c>
      <c r="AW32" s="110">
        <f t="shared" si="16"/>
        <v>0</v>
      </c>
      <c r="AX32" s="110">
        <f t="shared" si="17"/>
        <v>0</v>
      </c>
      <c r="AY32" s="113" t="s">
        <v>94</v>
      </c>
      <c r="AZ32" s="113" t="s">
        <v>95</v>
      </c>
      <c r="BA32" s="108" t="s">
        <v>96</v>
      </c>
      <c r="BC32" s="110">
        <f t="shared" si="18"/>
        <v>0</v>
      </c>
      <c r="BD32" s="110">
        <f t="shared" si="19"/>
        <v>0</v>
      </c>
      <c r="BE32" s="110">
        <v>0</v>
      </c>
      <c r="BF32" s="110">
        <f t="shared" si="20"/>
        <v>0</v>
      </c>
      <c r="BH32" s="111">
        <f t="shared" si="21"/>
        <v>0</v>
      </c>
      <c r="BI32" s="111">
        <f t="shared" si="22"/>
        <v>0</v>
      </c>
      <c r="BJ32" s="111">
        <f t="shared" si="23"/>
        <v>0</v>
      </c>
    </row>
    <row r="33" spans="1:62" ht="12.75">
      <c r="A33" s="101" t="s">
        <v>168</v>
      </c>
      <c r="B33" s="101" t="s">
        <v>27</v>
      </c>
      <c r="C33" s="101" t="s">
        <v>43</v>
      </c>
      <c r="D33" s="101" t="s">
        <v>58</v>
      </c>
      <c r="E33" s="101" t="s">
        <v>65</v>
      </c>
      <c r="F33" s="102">
        <v>3</v>
      </c>
      <c r="G33" s="109"/>
      <c r="H33" s="102">
        <f t="shared" si="24"/>
        <v>0</v>
      </c>
      <c r="I33" s="102">
        <f t="shared" si="0"/>
        <v>0</v>
      </c>
      <c r="J33" s="102">
        <f t="shared" si="25"/>
        <v>0</v>
      </c>
      <c r="K33" s="102">
        <v>0</v>
      </c>
      <c r="L33" s="102">
        <f t="shared" si="1"/>
        <v>0</v>
      </c>
      <c r="M33" s="103" t="s">
        <v>176</v>
      </c>
      <c r="Z33" s="110">
        <f t="shared" si="2"/>
        <v>0</v>
      </c>
      <c r="AB33" s="110">
        <f t="shared" si="3"/>
        <v>0</v>
      </c>
      <c r="AC33" s="110">
        <f t="shared" si="4"/>
        <v>0</v>
      </c>
      <c r="AD33" s="110">
        <f t="shared" si="5"/>
        <v>0</v>
      </c>
      <c r="AE33" s="110">
        <f t="shared" si="6"/>
        <v>0</v>
      </c>
      <c r="AF33" s="110">
        <f t="shared" si="7"/>
        <v>0</v>
      </c>
      <c r="AG33" s="110">
        <f t="shared" si="8"/>
        <v>0</v>
      </c>
      <c r="AH33" s="110">
        <f t="shared" si="9"/>
        <v>0</v>
      </c>
      <c r="AI33" s="108" t="s">
        <v>27</v>
      </c>
      <c r="AJ33" s="111">
        <f t="shared" si="10"/>
        <v>0</v>
      </c>
      <c r="AK33" s="111">
        <f t="shared" si="11"/>
        <v>0</v>
      </c>
      <c r="AL33" s="111">
        <f t="shared" si="12"/>
        <v>0</v>
      </c>
      <c r="AN33" s="110">
        <v>21</v>
      </c>
      <c r="AO33" s="110">
        <f aca="true" t="shared" si="30" ref="AO33:AO39">G33*0.9</f>
        <v>0</v>
      </c>
      <c r="AP33" s="110">
        <f aca="true" t="shared" si="31" ref="AP33:AP39">G33*(1-0.9)</f>
        <v>0</v>
      </c>
      <c r="AQ33" s="112" t="s">
        <v>7</v>
      </c>
      <c r="AV33" s="110">
        <f t="shared" si="15"/>
        <v>0</v>
      </c>
      <c r="AW33" s="110">
        <f t="shared" si="16"/>
        <v>0</v>
      </c>
      <c r="AX33" s="110">
        <f t="shared" si="17"/>
        <v>0</v>
      </c>
      <c r="AY33" s="113" t="s">
        <v>94</v>
      </c>
      <c r="AZ33" s="113" t="s">
        <v>95</v>
      </c>
      <c r="BA33" s="108" t="s">
        <v>96</v>
      </c>
      <c r="BC33" s="110">
        <f t="shared" si="18"/>
        <v>0</v>
      </c>
      <c r="BD33" s="110">
        <f t="shared" si="19"/>
        <v>0</v>
      </c>
      <c r="BE33" s="110">
        <v>0</v>
      </c>
      <c r="BF33" s="110">
        <f t="shared" si="20"/>
        <v>0</v>
      </c>
      <c r="BH33" s="111">
        <f t="shared" si="21"/>
        <v>0</v>
      </c>
      <c r="BI33" s="111">
        <f t="shared" si="22"/>
        <v>0</v>
      </c>
      <c r="BJ33" s="111">
        <f t="shared" si="23"/>
        <v>0</v>
      </c>
    </row>
    <row r="34" spans="1:62" ht="12.75">
      <c r="A34" s="101" t="s">
        <v>169</v>
      </c>
      <c r="B34" s="101" t="s">
        <v>27</v>
      </c>
      <c r="C34" s="101" t="s">
        <v>44</v>
      </c>
      <c r="D34" s="101" t="s">
        <v>177</v>
      </c>
      <c r="E34" s="101" t="s">
        <v>65</v>
      </c>
      <c r="F34" s="102">
        <v>1</v>
      </c>
      <c r="G34" s="109"/>
      <c r="H34" s="102">
        <f t="shared" si="24"/>
        <v>0</v>
      </c>
      <c r="I34" s="102">
        <f>F34*G34/10</f>
        <v>0</v>
      </c>
      <c r="J34" s="102">
        <f t="shared" si="25"/>
        <v>0</v>
      </c>
      <c r="K34" s="102">
        <v>0</v>
      </c>
      <c r="L34" s="102">
        <f t="shared" si="1"/>
        <v>0</v>
      </c>
      <c r="M34" s="103" t="s">
        <v>176</v>
      </c>
      <c r="Z34" s="110">
        <f t="shared" si="2"/>
        <v>0</v>
      </c>
      <c r="AB34" s="110">
        <f t="shared" si="3"/>
        <v>0</v>
      </c>
      <c r="AC34" s="110">
        <f t="shared" si="4"/>
        <v>0</v>
      </c>
      <c r="AD34" s="110">
        <f t="shared" si="5"/>
        <v>0</v>
      </c>
      <c r="AE34" s="110">
        <f t="shared" si="6"/>
        <v>0</v>
      </c>
      <c r="AF34" s="110">
        <f t="shared" si="7"/>
        <v>0</v>
      </c>
      <c r="AG34" s="110">
        <f t="shared" si="8"/>
        <v>0</v>
      </c>
      <c r="AH34" s="110">
        <f t="shared" si="9"/>
        <v>0</v>
      </c>
      <c r="AI34" s="108" t="s">
        <v>27</v>
      </c>
      <c r="AJ34" s="111">
        <f t="shared" si="10"/>
        <v>0</v>
      </c>
      <c r="AK34" s="111">
        <f t="shared" si="11"/>
        <v>0</v>
      </c>
      <c r="AL34" s="111">
        <f t="shared" si="12"/>
        <v>0</v>
      </c>
      <c r="AN34" s="110">
        <v>21</v>
      </c>
      <c r="AO34" s="110">
        <f t="shared" si="30"/>
        <v>0</v>
      </c>
      <c r="AP34" s="110">
        <f t="shared" si="31"/>
        <v>0</v>
      </c>
      <c r="AQ34" s="112" t="s">
        <v>7</v>
      </c>
      <c r="AV34" s="110">
        <f t="shared" si="15"/>
        <v>0</v>
      </c>
      <c r="AW34" s="110">
        <f t="shared" si="16"/>
        <v>0</v>
      </c>
      <c r="AX34" s="110">
        <f t="shared" si="17"/>
        <v>0</v>
      </c>
      <c r="AY34" s="113" t="s">
        <v>94</v>
      </c>
      <c r="AZ34" s="113" t="s">
        <v>95</v>
      </c>
      <c r="BA34" s="108" t="s">
        <v>96</v>
      </c>
      <c r="BC34" s="110">
        <f t="shared" si="18"/>
        <v>0</v>
      </c>
      <c r="BD34" s="110">
        <f t="shared" si="19"/>
        <v>0</v>
      </c>
      <c r="BE34" s="110">
        <v>0</v>
      </c>
      <c r="BF34" s="110">
        <f t="shared" si="20"/>
        <v>0</v>
      </c>
      <c r="BH34" s="111">
        <f t="shared" si="21"/>
        <v>0</v>
      </c>
      <c r="BI34" s="111">
        <f t="shared" si="22"/>
        <v>0</v>
      </c>
      <c r="BJ34" s="111">
        <f t="shared" si="23"/>
        <v>0</v>
      </c>
    </row>
    <row r="35" spans="1:62" ht="12.75">
      <c r="A35" s="101" t="s">
        <v>170</v>
      </c>
      <c r="B35" s="101" t="s">
        <v>27</v>
      </c>
      <c r="C35" s="101" t="s">
        <v>45</v>
      </c>
      <c r="D35" s="101" t="s">
        <v>182</v>
      </c>
      <c r="E35" s="101" t="s">
        <v>65</v>
      </c>
      <c r="F35" s="102">
        <v>3</v>
      </c>
      <c r="G35" s="109"/>
      <c r="H35" s="102">
        <f t="shared" si="24"/>
        <v>0</v>
      </c>
      <c r="I35" s="102">
        <f t="shared" si="0"/>
        <v>0</v>
      </c>
      <c r="J35" s="102">
        <f t="shared" si="25"/>
        <v>0</v>
      </c>
      <c r="K35" s="102">
        <v>0</v>
      </c>
      <c r="L35" s="102">
        <f t="shared" si="1"/>
        <v>0</v>
      </c>
      <c r="M35" s="103" t="s">
        <v>176</v>
      </c>
      <c r="Z35" s="110">
        <f t="shared" si="2"/>
        <v>0</v>
      </c>
      <c r="AB35" s="110">
        <f t="shared" si="3"/>
        <v>0</v>
      </c>
      <c r="AC35" s="110">
        <f t="shared" si="4"/>
        <v>0</v>
      </c>
      <c r="AD35" s="110">
        <f t="shared" si="5"/>
        <v>0</v>
      </c>
      <c r="AE35" s="110">
        <f t="shared" si="6"/>
        <v>0</v>
      </c>
      <c r="AF35" s="110">
        <f t="shared" si="7"/>
        <v>0</v>
      </c>
      <c r="AG35" s="110">
        <f t="shared" si="8"/>
        <v>0</v>
      </c>
      <c r="AH35" s="110">
        <f t="shared" si="9"/>
        <v>0</v>
      </c>
      <c r="AI35" s="108" t="s">
        <v>27</v>
      </c>
      <c r="AJ35" s="111">
        <f t="shared" si="10"/>
        <v>0</v>
      </c>
      <c r="AK35" s="111">
        <f t="shared" si="11"/>
        <v>0</v>
      </c>
      <c r="AL35" s="111">
        <f t="shared" si="12"/>
        <v>0</v>
      </c>
      <c r="AN35" s="110">
        <v>21</v>
      </c>
      <c r="AO35" s="110">
        <f t="shared" si="30"/>
        <v>0</v>
      </c>
      <c r="AP35" s="110">
        <f t="shared" si="31"/>
        <v>0</v>
      </c>
      <c r="AQ35" s="112" t="s">
        <v>7</v>
      </c>
      <c r="AV35" s="110">
        <f t="shared" si="15"/>
        <v>0</v>
      </c>
      <c r="AW35" s="110">
        <f t="shared" si="16"/>
        <v>0</v>
      </c>
      <c r="AX35" s="110">
        <f t="shared" si="17"/>
        <v>0</v>
      </c>
      <c r="AY35" s="113" t="s">
        <v>94</v>
      </c>
      <c r="AZ35" s="113" t="s">
        <v>95</v>
      </c>
      <c r="BA35" s="108" t="s">
        <v>96</v>
      </c>
      <c r="BC35" s="110">
        <f t="shared" si="18"/>
        <v>0</v>
      </c>
      <c r="BD35" s="110">
        <f t="shared" si="19"/>
        <v>0</v>
      </c>
      <c r="BE35" s="110">
        <v>0</v>
      </c>
      <c r="BF35" s="110">
        <f t="shared" si="20"/>
        <v>0</v>
      </c>
      <c r="BH35" s="111">
        <f t="shared" si="21"/>
        <v>0</v>
      </c>
      <c r="BI35" s="111">
        <f t="shared" si="22"/>
        <v>0</v>
      </c>
      <c r="BJ35" s="111">
        <f t="shared" si="23"/>
        <v>0</v>
      </c>
    </row>
    <row r="36" spans="1:62" ht="12.75">
      <c r="A36" s="101" t="s">
        <v>171</v>
      </c>
      <c r="B36" s="101" t="s">
        <v>27</v>
      </c>
      <c r="C36" s="101" t="s">
        <v>46</v>
      </c>
      <c r="D36" s="101" t="s">
        <v>179</v>
      </c>
      <c r="E36" s="101" t="s">
        <v>65</v>
      </c>
      <c r="F36" s="102">
        <v>1</v>
      </c>
      <c r="G36" s="109"/>
      <c r="H36" s="102">
        <f t="shared" si="24"/>
        <v>0</v>
      </c>
      <c r="I36" s="102">
        <f t="shared" si="0"/>
        <v>0</v>
      </c>
      <c r="J36" s="102">
        <f t="shared" si="25"/>
        <v>0</v>
      </c>
      <c r="K36" s="102">
        <v>0</v>
      </c>
      <c r="L36" s="102">
        <f t="shared" si="1"/>
        <v>0</v>
      </c>
      <c r="M36" s="103" t="s">
        <v>176</v>
      </c>
      <c r="Z36" s="110">
        <f t="shared" si="2"/>
        <v>0</v>
      </c>
      <c r="AB36" s="110">
        <f t="shared" si="3"/>
        <v>0</v>
      </c>
      <c r="AC36" s="110">
        <f t="shared" si="4"/>
        <v>0</v>
      </c>
      <c r="AD36" s="110">
        <f t="shared" si="5"/>
        <v>0</v>
      </c>
      <c r="AE36" s="110">
        <f t="shared" si="6"/>
        <v>0</v>
      </c>
      <c r="AF36" s="110">
        <f t="shared" si="7"/>
        <v>0</v>
      </c>
      <c r="AG36" s="110">
        <f t="shared" si="8"/>
        <v>0</v>
      </c>
      <c r="AH36" s="110">
        <f t="shared" si="9"/>
        <v>0</v>
      </c>
      <c r="AI36" s="108" t="s">
        <v>27</v>
      </c>
      <c r="AJ36" s="111">
        <f t="shared" si="10"/>
        <v>0</v>
      </c>
      <c r="AK36" s="111">
        <f t="shared" si="11"/>
        <v>0</v>
      </c>
      <c r="AL36" s="111">
        <f t="shared" si="12"/>
        <v>0</v>
      </c>
      <c r="AN36" s="110">
        <v>21</v>
      </c>
      <c r="AO36" s="110">
        <f t="shared" si="30"/>
        <v>0</v>
      </c>
      <c r="AP36" s="110">
        <f t="shared" si="31"/>
        <v>0</v>
      </c>
      <c r="AQ36" s="112" t="s">
        <v>7</v>
      </c>
      <c r="AV36" s="110">
        <f t="shared" si="15"/>
        <v>0</v>
      </c>
      <c r="AW36" s="110">
        <f t="shared" si="16"/>
        <v>0</v>
      </c>
      <c r="AX36" s="110">
        <f t="shared" si="17"/>
        <v>0</v>
      </c>
      <c r="AY36" s="113" t="s">
        <v>94</v>
      </c>
      <c r="AZ36" s="113" t="s">
        <v>95</v>
      </c>
      <c r="BA36" s="108" t="s">
        <v>96</v>
      </c>
      <c r="BC36" s="110">
        <f t="shared" si="18"/>
        <v>0</v>
      </c>
      <c r="BD36" s="110">
        <f t="shared" si="19"/>
        <v>0</v>
      </c>
      <c r="BE36" s="110">
        <v>0</v>
      </c>
      <c r="BF36" s="110">
        <f t="shared" si="20"/>
        <v>0</v>
      </c>
      <c r="BH36" s="111">
        <f t="shared" si="21"/>
        <v>0</v>
      </c>
      <c r="BI36" s="111">
        <f t="shared" si="22"/>
        <v>0</v>
      </c>
      <c r="BJ36" s="111">
        <f t="shared" si="23"/>
        <v>0</v>
      </c>
    </row>
    <row r="37" spans="1:62" ht="12.75">
      <c r="A37" s="101" t="s">
        <v>172</v>
      </c>
      <c r="B37" s="101" t="s">
        <v>27</v>
      </c>
      <c r="C37" s="101" t="s">
        <v>47</v>
      </c>
      <c r="D37" s="101" t="s">
        <v>178</v>
      </c>
      <c r="E37" s="101" t="s">
        <v>65</v>
      </c>
      <c r="F37" s="102">
        <v>1</v>
      </c>
      <c r="G37" s="109"/>
      <c r="H37" s="102">
        <f t="shared" si="24"/>
        <v>0</v>
      </c>
      <c r="I37" s="102">
        <f t="shared" si="0"/>
        <v>0</v>
      </c>
      <c r="J37" s="102">
        <f t="shared" si="25"/>
        <v>0</v>
      </c>
      <c r="K37" s="102">
        <v>0</v>
      </c>
      <c r="L37" s="102">
        <f t="shared" si="1"/>
        <v>0</v>
      </c>
      <c r="M37" s="103" t="s">
        <v>176</v>
      </c>
      <c r="Z37" s="110">
        <f t="shared" si="2"/>
        <v>0</v>
      </c>
      <c r="AB37" s="110">
        <f t="shared" si="3"/>
        <v>0</v>
      </c>
      <c r="AC37" s="110">
        <f t="shared" si="4"/>
        <v>0</v>
      </c>
      <c r="AD37" s="110">
        <f t="shared" si="5"/>
        <v>0</v>
      </c>
      <c r="AE37" s="110">
        <f t="shared" si="6"/>
        <v>0</v>
      </c>
      <c r="AF37" s="110">
        <f t="shared" si="7"/>
        <v>0</v>
      </c>
      <c r="AG37" s="110">
        <f t="shared" si="8"/>
        <v>0</v>
      </c>
      <c r="AH37" s="110">
        <f t="shared" si="9"/>
        <v>0</v>
      </c>
      <c r="AI37" s="108" t="s">
        <v>27</v>
      </c>
      <c r="AJ37" s="111">
        <f t="shared" si="10"/>
        <v>0</v>
      </c>
      <c r="AK37" s="111">
        <f t="shared" si="11"/>
        <v>0</v>
      </c>
      <c r="AL37" s="111">
        <f t="shared" si="12"/>
        <v>0</v>
      </c>
      <c r="AN37" s="110">
        <v>21</v>
      </c>
      <c r="AO37" s="110">
        <f t="shared" si="30"/>
        <v>0</v>
      </c>
      <c r="AP37" s="110">
        <f t="shared" si="31"/>
        <v>0</v>
      </c>
      <c r="AQ37" s="112" t="s">
        <v>7</v>
      </c>
      <c r="AV37" s="110">
        <f t="shared" si="15"/>
        <v>0</v>
      </c>
      <c r="AW37" s="110">
        <f t="shared" si="16"/>
        <v>0</v>
      </c>
      <c r="AX37" s="110">
        <f t="shared" si="17"/>
        <v>0</v>
      </c>
      <c r="AY37" s="113" t="s">
        <v>94</v>
      </c>
      <c r="AZ37" s="113" t="s">
        <v>95</v>
      </c>
      <c r="BA37" s="108" t="s">
        <v>96</v>
      </c>
      <c r="BC37" s="110">
        <f t="shared" si="18"/>
        <v>0</v>
      </c>
      <c r="BD37" s="110">
        <f t="shared" si="19"/>
        <v>0</v>
      </c>
      <c r="BE37" s="110">
        <v>0</v>
      </c>
      <c r="BF37" s="110">
        <f t="shared" si="20"/>
        <v>0</v>
      </c>
      <c r="BH37" s="111">
        <f t="shared" si="21"/>
        <v>0</v>
      </c>
      <c r="BI37" s="111">
        <f t="shared" si="22"/>
        <v>0</v>
      </c>
      <c r="BJ37" s="111">
        <f t="shared" si="23"/>
        <v>0</v>
      </c>
    </row>
    <row r="38" spans="1:62" ht="12.75">
      <c r="A38" s="101" t="s">
        <v>173</v>
      </c>
      <c r="B38" s="101" t="s">
        <v>27</v>
      </c>
      <c r="C38" s="101" t="s">
        <v>48</v>
      </c>
      <c r="D38" s="101" t="s">
        <v>59</v>
      </c>
      <c r="E38" s="101" t="s">
        <v>65</v>
      </c>
      <c r="F38" s="102">
        <v>25</v>
      </c>
      <c r="G38" s="109"/>
      <c r="H38" s="102">
        <f t="shared" si="24"/>
        <v>0</v>
      </c>
      <c r="I38" s="102">
        <f t="shared" si="0"/>
        <v>0</v>
      </c>
      <c r="J38" s="102">
        <f t="shared" si="25"/>
        <v>0</v>
      </c>
      <c r="K38" s="102">
        <v>0</v>
      </c>
      <c r="L38" s="102">
        <f t="shared" si="1"/>
        <v>0</v>
      </c>
      <c r="M38" s="103" t="s">
        <v>176</v>
      </c>
      <c r="Z38" s="110">
        <f t="shared" si="2"/>
        <v>0</v>
      </c>
      <c r="AB38" s="110">
        <f t="shared" si="3"/>
        <v>0</v>
      </c>
      <c r="AC38" s="110">
        <f t="shared" si="4"/>
        <v>0</v>
      </c>
      <c r="AD38" s="110">
        <f t="shared" si="5"/>
        <v>0</v>
      </c>
      <c r="AE38" s="110">
        <f t="shared" si="6"/>
        <v>0</v>
      </c>
      <c r="AF38" s="110">
        <f t="shared" si="7"/>
        <v>0</v>
      </c>
      <c r="AG38" s="110">
        <f t="shared" si="8"/>
        <v>0</v>
      </c>
      <c r="AH38" s="110">
        <f t="shared" si="9"/>
        <v>0</v>
      </c>
      <c r="AI38" s="108" t="s">
        <v>27</v>
      </c>
      <c r="AJ38" s="111">
        <f t="shared" si="10"/>
        <v>0</v>
      </c>
      <c r="AK38" s="111">
        <f t="shared" si="11"/>
        <v>0</v>
      </c>
      <c r="AL38" s="111">
        <f t="shared" si="12"/>
        <v>0</v>
      </c>
      <c r="AN38" s="110">
        <v>21</v>
      </c>
      <c r="AO38" s="110">
        <f t="shared" si="30"/>
        <v>0</v>
      </c>
      <c r="AP38" s="110">
        <f t="shared" si="31"/>
        <v>0</v>
      </c>
      <c r="AQ38" s="112" t="s">
        <v>7</v>
      </c>
      <c r="AV38" s="110">
        <f t="shared" si="15"/>
        <v>0</v>
      </c>
      <c r="AW38" s="110">
        <f t="shared" si="16"/>
        <v>0</v>
      </c>
      <c r="AX38" s="110">
        <f t="shared" si="17"/>
        <v>0</v>
      </c>
      <c r="AY38" s="113" t="s">
        <v>94</v>
      </c>
      <c r="AZ38" s="113" t="s">
        <v>95</v>
      </c>
      <c r="BA38" s="108" t="s">
        <v>96</v>
      </c>
      <c r="BC38" s="110">
        <f t="shared" si="18"/>
        <v>0</v>
      </c>
      <c r="BD38" s="110">
        <f t="shared" si="19"/>
        <v>0</v>
      </c>
      <c r="BE38" s="110">
        <v>0</v>
      </c>
      <c r="BF38" s="110">
        <f t="shared" si="20"/>
        <v>0</v>
      </c>
      <c r="BH38" s="111">
        <f t="shared" si="21"/>
        <v>0</v>
      </c>
      <c r="BI38" s="111">
        <f t="shared" si="22"/>
        <v>0</v>
      </c>
      <c r="BJ38" s="111">
        <f t="shared" si="23"/>
        <v>0</v>
      </c>
    </row>
    <row r="39" spans="1:62" ht="12.75">
      <c r="A39" s="101" t="s">
        <v>174</v>
      </c>
      <c r="B39" s="101" t="s">
        <v>27</v>
      </c>
      <c r="C39" s="101" t="s">
        <v>49</v>
      </c>
      <c r="D39" s="101" t="s">
        <v>181</v>
      </c>
      <c r="E39" s="101" t="s">
        <v>65</v>
      </c>
      <c r="F39" s="102">
        <v>2</v>
      </c>
      <c r="G39" s="109"/>
      <c r="H39" s="102">
        <f t="shared" si="24"/>
        <v>0</v>
      </c>
      <c r="I39" s="102">
        <f t="shared" si="0"/>
        <v>0</v>
      </c>
      <c r="J39" s="102">
        <f t="shared" si="25"/>
        <v>0</v>
      </c>
      <c r="K39" s="102">
        <v>0</v>
      </c>
      <c r="L39" s="102">
        <f t="shared" si="1"/>
        <v>0</v>
      </c>
      <c r="M39" s="103" t="s">
        <v>176</v>
      </c>
      <c r="Z39" s="110">
        <f t="shared" si="2"/>
        <v>0</v>
      </c>
      <c r="AB39" s="110">
        <f t="shared" si="3"/>
        <v>0</v>
      </c>
      <c r="AC39" s="110">
        <f t="shared" si="4"/>
        <v>0</v>
      </c>
      <c r="AD39" s="110">
        <f t="shared" si="5"/>
        <v>0</v>
      </c>
      <c r="AE39" s="110">
        <f t="shared" si="6"/>
        <v>0</v>
      </c>
      <c r="AF39" s="110">
        <f t="shared" si="7"/>
        <v>0</v>
      </c>
      <c r="AG39" s="110">
        <f t="shared" si="8"/>
        <v>0</v>
      </c>
      <c r="AH39" s="110">
        <f t="shared" si="9"/>
        <v>0</v>
      </c>
      <c r="AI39" s="108" t="s">
        <v>27</v>
      </c>
      <c r="AJ39" s="111">
        <f t="shared" si="10"/>
        <v>0</v>
      </c>
      <c r="AK39" s="111">
        <f t="shared" si="11"/>
        <v>0</v>
      </c>
      <c r="AL39" s="111">
        <f t="shared" si="12"/>
        <v>0</v>
      </c>
      <c r="AN39" s="110">
        <v>21</v>
      </c>
      <c r="AO39" s="110">
        <f t="shared" si="30"/>
        <v>0</v>
      </c>
      <c r="AP39" s="110">
        <f t="shared" si="31"/>
        <v>0</v>
      </c>
      <c r="AQ39" s="112" t="s">
        <v>7</v>
      </c>
      <c r="AV39" s="110">
        <f t="shared" si="15"/>
        <v>0</v>
      </c>
      <c r="AW39" s="110">
        <f t="shared" si="16"/>
        <v>0</v>
      </c>
      <c r="AX39" s="110">
        <f t="shared" si="17"/>
        <v>0</v>
      </c>
      <c r="AY39" s="113" t="s">
        <v>94</v>
      </c>
      <c r="AZ39" s="113" t="s">
        <v>95</v>
      </c>
      <c r="BA39" s="108" t="s">
        <v>96</v>
      </c>
      <c r="BC39" s="110">
        <f t="shared" si="18"/>
        <v>0</v>
      </c>
      <c r="BD39" s="110">
        <f t="shared" si="19"/>
        <v>0</v>
      </c>
      <c r="BE39" s="110">
        <v>0</v>
      </c>
      <c r="BF39" s="110">
        <f t="shared" si="20"/>
        <v>0</v>
      </c>
      <c r="BH39" s="111">
        <f t="shared" si="21"/>
        <v>0</v>
      </c>
      <c r="BI39" s="111">
        <f t="shared" si="22"/>
        <v>0</v>
      </c>
      <c r="BJ39" s="111">
        <f t="shared" si="23"/>
        <v>0</v>
      </c>
    </row>
    <row r="40" spans="1:13" s="116" customFormat="1" ht="12.75">
      <c r="A40" s="2"/>
      <c r="B40" s="2"/>
      <c r="C40" s="2"/>
      <c r="D40" s="2"/>
      <c r="E40" s="2"/>
      <c r="F40" s="2"/>
      <c r="G40" s="2"/>
      <c r="H40" s="42" t="s">
        <v>75</v>
      </c>
      <c r="I40" s="43"/>
      <c r="J40" s="11">
        <f>J12</f>
        <v>0</v>
      </c>
      <c r="K40" s="2"/>
      <c r="L40" s="2"/>
      <c r="M40" s="2"/>
    </row>
    <row r="41" ht="10.7" customHeight="1">
      <c r="A41" s="114" t="s">
        <v>25</v>
      </c>
    </row>
    <row r="42" spans="1:13" ht="140.1" customHeight="1">
      <c r="A42" s="115" t="s">
        <v>175</v>
      </c>
      <c r="B42" s="115"/>
      <c r="C42" s="115"/>
      <c r="D42" s="115"/>
      <c r="E42" s="115"/>
      <c r="F42" s="115"/>
      <c r="G42" s="115"/>
      <c r="H42" s="115"/>
      <c r="I42" s="115"/>
      <c r="J42" s="115"/>
      <c r="K42" s="115"/>
      <c r="L42" s="115"/>
      <c r="M42" s="115"/>
    </row>
  </sheetData>
  <sheetProtection algorithmName="SHA-512" hashValue="YDqvzE5bmAmYheTvzIz04IN+gjMRT43OEXjVUH6nWuPOeBeLbpsy+Wl0ipatQIAOFmiuthkyfG2vV7bdcmRylA==" saltValue="y9CxV7WktBzrFaobhN0PZA==" spinCount="100000" sheet="1" objects="1" scenarios="1" selectLockedCells="1"/>
  <mergeCells count="29">
    <mergeCell ref="A1:M1"/>
    <mergeCell ref="A2:B3"/>
    <mergeCell ref="C2:D3"/>
    <mergeCell ref="E2:F3"/>
    <mergeCell ref="G2:G3"/>
    <mergeCell ref="H2:H3"/>
    <mergeCell ref="I2:M3"/>
    <mergeCell ref="I6:M7"/>
    <mergeCell ref="A4:B5"/>
    <mergeCell ref="C4:D5"/>
    <mergeCell ref="E4:F5"/>
    <mergeCell ref="G4:G5"/>
    <mergeCell ref="H4:H5"/>
    <mergeCell ref="I4:M5"/>
    <mergeCell ref="A6:B7"/>
    <mergeCell ref="C6:D7"/>
    <mergeCell ref="E6:F7"/>
    <mergeCell ref="G6:G7"/>
    <mergeCell ref="H6:H7"/>
    <mergeCell ref="H10:J10"/>
    <mergeCell ref="K10:L10"/>
    <mergeCell ref="H40:I40"/>
    <mergeCell ref="A42:M42"/>
    <mergeCell ref="A8:B9"/>
    <mergeCell ref="C8:D9"/>
    <mergeCell ref="E8:F9"/>
    <mergeCell ref="G8:G9"/>
    <mergeCell ref="H8:H9"/>
    <mergeCell ref="I8:M9"/>
  </mergeCells>
  <printOptions/>
  <pageMargins left="0.394" right="0.394" top="0.591" bottom="0.591" header="0.5" footer="0.5"/>
  <pageSetup fitToHeight="0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3"/>
  <sheetViews>
    <sheetView workbookViewId="0" topLeftCell="A1">
      <pane ySplit="10" topLeftCell="A23" activePane="bottomLeft" state="frozen"/>
      <selection pane="bottomLeft" activeCell="F10" sqref="F10"/>
    </sheetView>
  </sheetViews>
  <sheetFormatPr defaultColWidth="11.421875" defaultRowHeight="12.75"/>
  <cols>
    <col min="1" max="2" width="16.7109375" style="0" customWidth="1"/>
    <col min="3" max="3" width="41.7109375" style="0" customWidth="1"/>
    <col min="4" max="4" width="22.140625" style="0" customWidth="1"/>
    <col min="5" max="5" width="21.00390625" style="0" customWidth="1"/>
    <col min="6" max="6" width="20.8515625" style="0" customWidth="1"/>
    <col min="7" max="7" width="19.7109375" style="0" customWidth="1"/>
    <col min="8" max="9" width="11.421875" style="0" hidden="1" customWidth="1"/>
  </cols>
  <sheetData>
    <row r="1" spans="1:7" ht="72.95" customHeight="1">
      <c r="A1" s="53" t="s">
        <v>100</v>
      </c>
      <c r="B1" s="54"/>
      <c r="C1" s="54"/>
      <c r="D1" s="54"/>
      <c r="E1" s="54"/>
      <c r="F1" s="54"/>
      <c r="G1" s="54"/>
    </row>
    <row r="2" spans="1:8" ht="12.75">
      <c r="A2" s="55" t="s">
        <v>1</v>
      </c>
      <c r="B2" s="57" t="s">
        <v>28</v>
      </c>
      <c r="C2" s="43"/>
      <c r="D2" s="60" t="s">
        <v>69</v>
      </c>
      <c r="E2" s="60" t="s">
        <v>76</v>
      </c>
      <c r="F2" s="56"/>
      <c r="G2" s="61"/>
      <c r="H2" s="7"/>
    </row>
    <row r="3" spans="1:8" ht="12.75" customHeight="1">
      <c r="A3" s="52"/>
      <c r="B3" s="58"/>
      <c r="C3" s="58"/>
      <c r="D3" s="45"/>
      <c r="E3" s="45"/>
      <c r="F3" s="45"/>
      <c r="G3" s="50"/>
      <c r="H3" s="7"/>
    </row>
    <row r="4" spans="1:8" ht="12.75">
      <c r="A4" s="44" t="s">
        <v>2</v>
      </c>
      <c r="B4" s="48" t="s">
        <v>29</v>
      </c>
      <c r="C4" s="45"/>
      <c r="D4" s="48" t="s">
        <v>70</v>
      </c>
      <c r="E4" s="48" t="s">
        <v>77</v>
      </c>
      <c r="F4" s="45"/>
      <c r="G4" s="50"/>
      <c r="H4" s="7"/>
    </row>
    <row r="5" spans="1:8" ht="12.75" customHeight="1">
      <c r="A5" s="52"/>
      <c r="B5" s="45"/>
      <c r="C5" s="45"/>
      <c r="D5" s="45"/>
      <c r="E5" s="45"/>
      <c r="F5" s="45"/>
      <c r="G5" s="50"/>
      <c r="H5" s="7"/>
    </row>
    <row r="6" spans="1:8" ht="12.75">
      <c r="A6" s="44" t="s">
        <v>3</v>
      </c>
      <c r="B6" s="48" t="s">
        <v>6</v>
      </c>
      <c r="C6" s="45"/>
      <c r="D6" s="48" t="s">
        <v>71</v>
      </c>
      <c r="E6" s="48" t="s">
        <v>78</v>
      </c>
      <c r="F6" s="45"/>
      <c r="G6" s="50"/>
      <c r="H6" s="7"/>
    </row>
    <row r="7" spans="1:8" ht="12.75" customHeight="1">
      <c r="A7" s="52"/>
      <c r="B7" s="45"/>
      <c r="C7" s="45"/>
      <c r="D7" s="45"/>
      <c r="E7" s="45"/>
      <c r="F7" s="45"/>
      <c r="G7" s="50"/>
      <c r="H7" s="7"/>
    </row>
    <row r="8" spans="1:8" ht="12.75">
      <c r="A8" s="44" t="s">
        <v>72</v>
      </c>
      <c r="B8" s="48" t="s">
        <v>78</v>
      </c>
      <c r="C8" s="45"/>
      <c r="D8" s="49" t="s">
        <v>63</v>
      </c>
      <c r="E8" s="48" t="s">
        <v>6</v>
      </c>
      <c r="F8" s="45"/>
      <c r="G8" s="50"/>
      <c r="H8" s="7"/>
    </row>
    <row r="9" spans="1:8" ht="12.75">
      <c r="A9" s="46"/>
      <c r="B9" s="47"/>
      <c r="C9" s="47"/>
      <c r="D9" s="47"/>
      <c r="E9" s="47"/>
      <c r="F9" s="47"/>
      <c r="G9" s="51"/>
      <c r="H9" s="7"/>
    </row>
    <row r="10" spans="1:8" ht="12.75">
      <c r="A10" s="13" t="s">
        <v>26</v>
      </c>
      <c r="B10" s="15" t="s">
        <v>30</v>
      </c>
      <c r="C10" s="16" t="s">
        <v>101</v>
      </c>
      <c r="D10" s="17" t="s">
        <v>102</v>
      </c>
      <c r="E10" s="17" t="s">
        <v>103</v>
      </c>
      <c r="F10" s="17" t="s">
        <v>104</v>
      </c>
      <c r="G10" s="19" t="s">
        <v>105</v>
      </c>
      <c r="H10" s="8"/>
    </row>
    <row r="11" spans="1:9" ht="12.75">
      <c r="A11" s="14"/>
      <c r="B11" s="14" t="s">
        <v>31</v>
      </c>
      <c r="C11" s="14" t="s">
        <v>52</v>
      </c>
      <c r="D11" s="20">
        <f>'Stavební rozpočet'!H12</f>
        <v>0</v>
      </c>
      <c r="E11" s="20">
        <f>'Stavební rozpočet'!I12</f>
        <v>0</v>
      </c>
      <c r="F11" s="20">
        <f>'Stavební rozpočet'!J12</f>
        <v>0</v>
      </c>
      <c r="G11" s="20">
        <v>0</v>
      </c>
      <c r="H11" s="10" t="s">
        <v>106</v>
      </c>
      <c r="I11" s="10">
        <f>IF(H11="F",0,F11)</f>
        <v>0</v>
      </c>
    </row>
    <row r="13" spans="5:6" ht="12.75">
      <c r="E13" s="18" t="s">
        <v>75</v>
      </c>
      <c r="F13" s="21">
        <f>F11</f>
        <v>0</v>
      </c>
    </row>
  </sheetData>
  <mergeCells count="17">
    <mergeCell ref="A4:A5"/>
    <mergeCell ref="B4:C5"/>
    <mergeCell ref="D4:D5"/>
    <mergeCell ref="E4:G5"/>
    <mergeCell ref="A1:G1"/>
    <mergeCell ref="A2:A3"/>
    <mergeCell ref="B2:C3"/>
    <mergeCell ref="D2:D3"/>
    <mergeCell ref="E2:G3"/>
    <mergeCell ref="A6:A7"/>
    <mergeCell ref="B6:C7"/>
    <mergeCell ref="D6:D7"/>
    <mergeCell ref="E6:G7"/>
    <mergeCell ref="A8:A9"/>
    <mergeCell ref="B8:C9"/>
    <mergeCell ref="D8:D9"/>
    <mergeCell ref="E8:G9"/>
  </mergeCells>
  <printOptions/>
  <pageMargins left="0.394" right="0.394" top="0.591" bottom="0.591" header="0.5" footer="0.5"/>
  <pageSetup fitToHeight="0" fitToWidth="1" horizontalDpi="600" verticalDpi="600" orientation="landscape" paperSize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7"/>
  <sheetViews>
    <sheetView workbookViewId="0" topLeftCell="A13">
      <selection activeCell="I45" sqref="I45"/>
    </sheetView>
  </sheetViews>
  <sheetFormatPr defaultColWidth="11.421875" defaultRowHeight="12.75"/>
  <cols>
    <col min="1" max="1" width="9.140625" style="0" customWidth="1"/>
    <col min="2" max="2" width="12.8515625" style="0" customWidth="1"/>
    <col min="3" max="3" width="22.8515625" style="0" customWidth="1"/>
    <col min="4" max="4" width="10.00390625" style="0" customWidth="1"/>
    <col min="5" max="5" width="14.00390625" style="0" customWidth="1"/>
    <col min="6" max="6" width="22.8515625" style="0" customWidth="1"/>
    <col min="7" max="7" width="9.140625" style="0" customWidth="1"/>
    <col min="8" max="8" width="12.8515625" style="0" customWidth="1"/>
    <col min="9" max="9" width="22.8515625" style="0" customWidth="1"/>
  </cols>
  <sheetData>
    <row r="1" spans="1:9" ht="72.95" customHeight="1">
      <c r="A1" s="38"/>
      <c r="B1" s="22"/>
      <c r="C1" s="86" t="s">
        <v>122</v>
      </c>
      <c r="D1" s="54"/>
      <c r="E1" s="54"/>
      <c r="F1" s="54"/>
      <c r="G1" s="54"/>
      <c r="H1" s="54"/>
      <c r="I1" s="54"/>
    </row>
    <row r="2" spans="1:10" ht="12.75">
      <c r="A2" s="55" t="s">
        <v>1</v>
      </c>
      <c r="B2" s="56"/>
      <c r="C2" s="57" t="s">
        <v>28</v>
      </c>
      <c r="D2" s="43"/>
      <c r="E2" s="60" t="s">
        <v>69</v>
      </c>
      <c r="F2" s="60" t="s">
        <v>76</v>
      </c>
      <c r="G2" s="56"/>
      <c r="H2" s="60" t="s">
        <v>147</v>
      </c>
      <c r="I2" s="87"/>
      <c r="J2" s="7"/>
    </row>
    <row r="3" spans="1:10" ht="38.85" customHeight="1">
      <c r="A3" s="52"/>
      <c r="B3" s="45"/>
      <c r="C3" s="58"/>
      <c r="D3" s="58"/>
      <c r="E3" s="45"/>
      <c r="F3" s="45"/>
      <c r="G3" s="45"/>
      <c r="H3" s="45"/>
      <c r="I3" s="50"/>
      <c r="J3" s="7"/>
    </row>
    <row r="4" spans="1:10" ht="12.75">
      <c r="A4" s="44" t="s">
        <v>2</v>
      </c>
      <c r="B4" s="45"/>
      <c r="C4" s="48" t="s">
        <v>29</v>
      </c>
      <c r="D4" s="45"/>
      <c r="E4" s="48" t="s">
        <v>70</v>
      </c>
      <c r="F4" s="48" t="s">
        <v>77</v>
      </c>
      <c r="G4" s="45"/>
      <c r="H4" s="48" t="s">
        <v>147</v>
      </c>
      <c r="I4" s="83"/>
      <c r="J4" s="7"/>
    </row>
    <row r="5" spans="1:10" ht="12.75" customHeight="1">
      <c r="A5" s="52"/>
      <c r="B5" s="45"/>
      <c r="C5" s="45"/>
      <c r="D5" s="45"/>
      <c r="E5" s="45"/>
      <c r="F5" s="45"/>
      <c r="G5" s="45"/>
      <c r="H5" s="45"/>
      <c r="I5" s="50"/>
      <c r="J5" s="7"/>
    </row>
    <row r="6" spans="1:10" ht="12.75">
      <c r="A6" s="44" t="s">
        <v>3</v>
      </c>
      <c r="B6" s="45"/>
      <c r="C6" s="48" t="s">
        <v>6</v>
      </c>
      <c r="D6" s="45"/>
      <c r="E6" s="48" t="s">
        <v>71</v>
      </c>
      <c r="F6" s="48" t="s">
        <v>78</v>
      </c>
      <c r="G6" s="45"/>
      <c r="H6" s="48" t="s">
        <v>147</v>
      </c>
      <c r="I6" s="83"/>
      <c r="J6" s="7"/>
    </row>
    <row r="7" spans="1:10" ht="12.75" customHeight="1">
      <c r="A7" s="52"/>
      <c r="B7" s="45"/>
      <c r="C7" s="45"/>
      <c r="D7" s="45"/>
      <c r="E7" s="45"/>
      <c r="F7" s="45"/>
      <c r="G7" s="45"/>
      <c r="H7" s="45"/>
      <c r="I7" s="50"/>
      <c r="J7" s="7"/>
    </row>
    <row r="8" spans="1:10" ht="12.75">
      <c r="A8" s="44" t="s">
        <v>61</v>
      </c>
      <c r="B8" s="45"/>
      <c r="C8" s="48" t="s">
        <v>6</v>
      </c>
      <c r="D8" s="45"/>
      <c r="E8" s="48" t="s">
        <v>62</v>
      </c>
      <c r="F8" s="48" t="s">
        <v>6</v>
      </c>
      <c r="G8" s="45"/>
      <c r="H8" s="49" t="s">
        <v>148</v>
      </c>
      <c r="I8" s="83" t="s">
        <v>174</v>
      </c>
      <c r="J8" s="7"/>
    </row>
    <row r="9" spans="1:10" ht="12.75">
      <c r="A9" s="52"/>
      <c r="B9" s="45"/>
      <c r="C9" s="45"/>
      <c r="D9" s="45"/>
      <c r="E9" s="45"/>
      <c r="F9" s="45"/>
      <c r="G9" s="45"/>
      <c r="H9" s="45"/>
      <c r="I9" s="50"/>
      <c r="J9" s="7"/>
    </row>
    <row r="10" spans="1:10" ht="12.75">
      <c r="A10" s="44" t="s">
        <v>4</v>
      </c>
      <c r="B10" s="45"/>
      <c r="C10" s="48" t="s">
        <v>6</v>
      </c>
      <c r="D10" s="45"/>
      <c r="E10" s="48" t="s">
        <v>72</v>
      </c>
      <c r="F10" s="48" t="s">
        <v>78</v>
      </c>
      <c r="G10" s="45"/>
      <c r="H10" s="49" t="s">
        <v>149</v>
      </c>
      <c r="I10" s="81" t="s">
        <v>6</v>
      </c>
      <c r="J10" s="7"/>
    </row>
    <row r="11" spans="1:10" ht="12.75">
      <c r="A11" s="84"/>
      <c r="B11" s="85"/>
      <c r="C11" s="85"/>
      <c r="D11" s="85"/>
      <c r="E11" s="85"/>
      <c r="F11" s="85"/>
      <c r="G11" s="85"/>
      <c r="H11" s="85"/>
      <c r="I11" s="82"/>
      <c r="J11" s="7"/>
    </row>
    <row r="12" spans="1:9" ht="18.75" customHeight="1">
      <c r="A12" s="77" t="s">
        <v>107</v>
      </c>
      <c r="B12" s="78"/>
      <c r="C12" s="78"/>
      <c r="D12" s="78"/>
      <c r="E12" s="78"/>
      <c r="F12" s="78"/>
      <c r="G12" s="78"/>
      <c r="H12" s="78"/>
      <c r="I12" s="78"/>
    </row>
    <row r="13" spans="1:10" ht="26.45" customHeight="1">
      <c r="A13" s="23" t="s">
        <v>108</v>
      </c>
      <c r="B13" s="79" t="s">
        <v>120</v>
      </c>
      <c r="C13" s="80"/>
      <c r="D13" s="23" t="s">
        <v>123</v>
      </c>
      <c r="E13" s="79" t="s">
        <v>132</v>
      </c>
      <c r="F13" s="80"/>
      <c r="G13" s="23" t="s">
        <v>133</v>
      </c>
      <c r="H13" s="79" t="s">
        <v>150</v>
      </c>
      <c r="I13" s="80"/>
      <c r="J13" s="7"/>
    </row>
    <row r="14" spans="1:10" ht="12.75" customHeight="1">
      <c r="A14" s="24" t="s">
        <v>109</v>
      </c>
      <c r="B14" s="28" t="s">
        <v>121</v>
      </c>
      <c r="C14" s="32">
        <f>'Stavební rozpočet'!H12</f>
        <v>0</v>
      </c>
      <c r="D14" s="75" t="s">
        <v>124</v>
      </c>
      <c r="E14" s="76"/>
      <c r="F14" s="32">
        <v>0</v>
      </c>
      <c r="G14" s="75" t="s">
        <v>134</v>
      </c>
      <c r="H14" s="76"/>
      <c r="I14" s="32">
        <v>0</v>
      </c>
      <c r="J14" s="7"/>
    </row>
    <row r="15" spans="1:10" ht="12.75" customHeight="1">
      <c r="A15" s="25"/>
      <c r="B15" s="28" t="s">
        <v>79</v>
      </c>
      <c r="C15" s="32">
        <f>'Stavební rozpočet'!I12</f>
        <v>0</v>
      </c>
      <c r="D15" s="75" t="s">
        <v>125</v>
      </c>
      <c r="E15" s="76"/>
      <c r="F15" s="32">
        <v>0</v>
      </c>
      <c r="G15" s="75" t="s">
        <v>135</v>
      </c>
      <c r="H15" s="76"/>
      <c r="I15" s="32">
        <v>0</v>
      </c>
      <c r="J15" s="7"/>
    </row>
    <row r="16" spans="1:10" ht="12.75" customHeight="1">
      <c r="A16" s="24" t="s">
        <v>110</v>
      </c>
      <c r="B16" s="28" t="s">
        <v>121</v>
      </c>
      <c r="C16" s="32">
        <v>0</v>
      </c>
      <c r="D16" s="75" t="s">
        <v>126</v>
      </c>
      <c r="E16" s="76"/>
      <c r="F16" s="32">
        <v>0</v>
      </c>
      <c r="G16" s="75" t="s">
        <v>136</v>
      </c>
      <c r="H16" s="76"/>
      <c r="I16" s="32">
        <v>0</v>
      </c>
      <c r="J16" s="7"/>
    </row>
    <row r="17" spans="1:10" ht="12.75" customHeight="1">
      <c r="A17" s="25"/>
      <c r="B17" s="28" t="s">
        <v>79</v>
      </c>
      <c r="C17" s="32">
        <v>0</v>
      </c>
      <c r="D17" s="75"/>
      <c r="E17" s="76"/>
      <c r="F17" s="33"/>
      <c r="G17" s="75" t="s">
        <v>137</v>
      </c>
      <c r="H17" s="76"/>
      <c r="I17" s="32">
        <v>0</v>
      </c>
      <c r="J17" s="7"/>
    </row>
    <row r="18" spans="1:10" ht="12.75" customHeight="1">
      <c r="A18" s="24" t="s">
        <v>111</v>
      </c>
      <c r="B18" s="28" t="s">
        <v>121</v>
      </c>
      <c r="C18" s="32">
        <v>0</v>
      </c>
      <c r="D18" s="75"/>
      <c r="E18" s="76"/>
      <c r="F18" s="33"/>
      <c r="G18" s="75" t="s">
        <v>138</v>
      </c>
      <c r="H18" s="76"/>
      <c r="I18" s="32">
        <v>0</v>
      </c>
      <c r="J18" s="7"/>
    </row>
    <row r="19" spans="1:10" ht="12.75" customHeight="1">
      <c r="A19" s="25"/>
      <c r="B19" s="28" t="s">
        <v>79</v>
      </c>
      <c r="C19" s="32">
        <v>0</v>
      </c>
      <c r="D19" s="75"/>
      <c r="E19" s="76"/>
      <c r="F19" s="33"/>
      <c r="G19" s="75" t="s">
        <v>139</v>
      </c>
      <c r="H19" s="76"/>
      <c r="I19" s="32">
        <v>0</v>
      </c>
      <c r="J19" s="7"/>
    </row>
    <row r="20" spans="1:10" ht="12.75" customHeight="1">
      <c r="A20" s="73" t="s">
        <v>112</v>
      </c>
      <c r="B20" s="74"/>
      <c r="C20" s="32">
        <v>0</v>
      </c>
      <c r="D20" s="75"/>
      <c r="E20" s="76"/>
      <c r="F20" s="33"/>
      <c r="G20" s="75"/>
      <c r="H20" s="76"/>
      <c r="I20" s="33"/>
      <c r="J20" s="7"/>
    </row>
    <row r="21" spans="1:10" ht="12.75" customHeight="1">
      <c r="A21" s="73" t="s">
        <v>113</v>
      </c>
      <c r="B21" s="74"/>
      <c r="C21" s="32">
        <v>0</v>
      </c>
      <c r="D21" s="75"/>
      <c r="E21" s="76"/>
      <c r="F21" s="33"/>
      <c r="G21" s="75"/>
      <c r="H21" s="76"/>
      <c r="I21" s="33"/>
      <c r="J21" s="7"/>
    </row>
    <row r="22" spans="1:10" ht="17.1" customHeight="1">
      <c r="A22" s="73" t="s">
        <v>114</v>
      </c>
      <c r="B22" s="74"/>
      <c r="C22" s="32">
        <f>SUM(C14:C21)</f>
        <v>0</v>
      </c>
      <c r="D22" s="73" t="s">
        <v>127</v>
      </c>
      <c r="E22" s="74"/>
      <c r="F22" s="32">
        <f>SUM(F14:F21)</f>
        <v>0</v>
      </c>
      <c r="G22" s="73" t="s">
        <v>140</v>
      </c>
      <c r="H22" s="74"/>
      <c r="I22" s="32">
        <f>SUM(I14:I21)</f>
        <v>0</v>
      </c>
      <c r="J22" s="7"/>
    </row>
    <row r="23" spans="1:10" ht="12.75" customHeight="1">
      <c r="A23" s="2"/>
      <c r="B23" s="2"/>
      <c r="C23" s="30"/>
      <c r="D23" s="73" t="s">
        <v>128</v>
      </c>
      <c r="E23" s="74"/>
      <c r="F23" s="34">
        <v>0</v>
      </c>
      <c r="G23" s="73" t="s">
        <v>141</v>
      </c>
      <c r="H23" s="74"/>
      <c r="I23" s="32">
        <v>0</v>
      </c>
      <c r="J23" s="7"/>
    </row>
    <row r="24" spans="4:10" ht="12.75" customHeight="1">
      <c r="D24" s="2"/>
      <c r="E24" s="2"/>
      <c r="F24" s="35"/>
      <c r="G24" s="73" t="s">
        <v>142</v>
      </c>
      <c r="H24" s="74"/>
      <c r="I24" s="32">
        <v>0</v>
      </c>
      <c r="J24" s="7"/>
    </row>
    <row r="25" spans="6:10" ht="12.75" customHeight="1">
      <c r="F25" s="36"/>
      <c r="G25" s="73" t="s">
        <v>143</v>
      </c>
      <c r="H25" s="74"/>
      <c r="I25" s="32">
        <v>0</v>
      </c>
      <c r="J25" s="7"/>
    </row>
    <row r="26" spans="1:9" ht="12.75">
      <c r="A26" s="22"/>
      <c r="B26" s="22"/>
      <c r="C26" s="22"/>
      <c r="G26" s="2"/>
      <c r="H26" s="2"/>
      <c r="I26" s="2"/>
    </row>
    <row r="27" spans="1:9" ht="12.75" customHeight="1">
      <c r="A27" s="68" t="s">
        <v>115</v>
      </c>
      <c r="B27" s="69"/>
      <c r="C27" s="37">
        <v>0</v>
      </c>
      <c r="D27" s="31"/>
      <c r="E27" s="22"/>
      <c r="F27" s="22"/>
      <c r="G27" s="22"/>
      <c r="H27" s="22"/>
      <c r="I27" s="22"/>
    </row>
    <row r="28" spans="1:10" ht="12.75" customHeight="1">
      <c r="A28" s="68" t="s">
        <v>116</v>
      </c>
      <c r="B28" s="69"/>
      <c r="C28" s="37">
        <v>0</v>
      </c>
      <c r="D28" s="68" t="s">
        <v>129</v>
      </c>
      <c r="E28" s="69"/>
      <c r="F28" s="37">
        <f>ROUND(C28*(15/100),2)</f>
        <v>0</v>
      </c>
      <c r="G28" s="68" t="s">
        <v>144</v>
      </c>
      <c r="H28" s="69"/>
      <c r="I28" s="37">
        <f>SUM(C27:C29)</f>
        <v>0</v>
      </c>
      <c r="J28" s="7"/>
    </row>
    <row r="29" spans="1:10" ht="12.75" customHeight="1">
      <c r="A29" s="68" t="s">
        <v>117</v>
      </c>
      <c r="B29" s="69"/>
      <c r="C29" s="37">
        <f>C22</f>
        <v>0</v>
      </c>
      <c r="D29" s="68" t="s">
        <v>130</v>
      </c>
      <c r="E29" s="69"/>
      <c r="F29" s="37">
        <f>ROUND(C29*(21/100),2)</f>
        <v>0</v>
      </c>
      <c r="G29" s="68" t="s">
        <v>145</v>
      </c>
      <c r="H29" s="69"/>
      <c r="I29" s="37">
        <f>SUM(F28:F29)+I28</f>
        <v>0</v>
      </c>
      <c r="J29" s="7"/>
    </row>
    <row r="30" spans="1:9" ht="12.75">
      <c r="A30" s="26"/>
      <c r="B30" s="26"/>
      <c r="C30" s="26"/>
      <c r="D30" s="26"/>
      <c r="E30" s="26"/>
      <c r="F30" s="26"/>
      <c r="G30" s="26"/>
      <c r="H30" s="26"/>
      <c r="I30" s="26"/>
    </row>
    <row r="31" spans="1:10" ht="12.75" customHeight="1">
      <c r="A31" s="70" t="s">
        <v>118</v>
      </c>
      <c r="B31" s="71"/>
      <c r="C31" s="72"/>
      <c r="D31" s="70" t="s">
        <v>131</v>
      </c>
      <c r="E31" s="71"/>
      <c r="F31" s="72"/>
      <c r="G31" s="70" t="s">
        <v>146</v>
      </c>
      <c r="H31" s="71"/>
      <c r="I31" s="72"/>
      <c r="J31" s="8"/>
    </row>
    <row r="32" spans="1:10" ht="12.75" customHeight="1">
      <c r="A32" s="62"/>
      <c r="B32" s="63"/>
      <c r="C32" s="64"/>
      <c r="D32" s="62"/>
      <c r="E32" s="63"/>
      <c r="F32" s="64"/>
      <c r="G32" s="62"/>
      <c r="H32" s="63"/>
      <c r="I32" s="64"/>
      <c r="J32" s="8"/>
    </row>
    <row r="33" spans="1:10" ht="12.75" customHeight="1">
      <c r="A33" s="62"/>
      <c r="B33" s="63"/>
      <c r="C33" s="64"/>
      <c r="D33" s="62"/>
      <c r="E33" s="63"/>
      <c r="F33" s="64"/>
      <c r="G33" s="62"/>
      <c r="H33" s="63"/>
      <c r="I33" s="64"/>
      <c r="J33" s="8"/>
    </row>
    <row r="34" spans="1:10" ht="12.75" customHeight="1">
      <c r="A34" s="62"/>
      <c r="B34" s="63"/>
      <c r="C34" s="64"/>
      <c r="D34" s="62"/>
      <c r="E34" s="63"/>
      <c r="F34" s="64"/>
      <c r="G34" s="62"/>
      <c r="H34" s="63"/>
      <c r="I34" s="64"/>
      <c r="J34" s="8"/>
    </row>
    <row r="35" spans="1:10" ht="12.75" customHeight="1">
      <c r="A35" s="65" t="s">
        <v>119</v>
      </c>
      <c r="B35" s="66"/>
      <c r="C35" s="67"/>
      <c r="D35" s="65" t="s">
        <v>119</v>
      </c>
      <c r="E35" s="66"/>
      <c r="F35" s="67"/>
      <c r="G35" s="65" t="s">
        <v>119</v>
      </c>
      <c r="H35" s="66"/>
      <c r="I35" s="67"/>
      <c r="J35" s="8"/>
    </row>
    <row r="36" spans="1:9" ht="10.7" customHeight="1">
      <c r="A36" s="27" t="s">
        <v>25</v>
      </c>
      <c r="B36" s="29"/>
      <c r="C36" s="29"/>
      <c r="D36" s="29"/>
      <c r="E36" s="29"/>
      <c r="F36" s="29"/>
      <c r="G36" s="29"/>
      <c r="H36" s="29"/>
      <c r="I36" s="29"/>
    </row>
    <row r="37" spans="1:9" ht="12.75" customHeight="1">
      <c r="A37" s="48"/>
      <c r="B37" s="45"/>
      <c r="C37" s="45"/>
      <c r="D37" s="45"/>
      <c r="E37" s="45"/>
      <c r="F37" s="45"/>
      <c r="G37" s="45"/>
      <c r="H37" s="45"/>
      <c r="I37" s="45"/>
    </row>
  </sheetData>
  <mergeCells count="83">
    <mergeCell ref="C1:I1"/>
    <mergeCell ref="A2:B3"/>
    <mergeCell ref="C2:D3"/>
    <mergeCell ref="E2:E3"/>
    <mergeCell ref="F2:G3"/>
    <mergeCell ref="H2:H3"/>
    <mergeCell ref="I2:I3"/>
    <mergeCell ref="I6:I7"/>
    <mergeCell ref="A4:B5"/>
    <mergeCell ref="C4:D5"/>
    <mergeCell ref="E4:E5"/>
    <mergeCell ref="F4:G5"/>
    <mergeCell ref="H4:H5"/>
    <mergeCell ref="I4:I5"/>
    <mergeCell ref="A6:B7"/>
    <mergeCell ref="C6:D7"/>
    <mergeCell ref="E6:E7"/>
    <mergeCell ref="F6:G7"/>
    <mergeCell ref="H6:H7"/>
    <mergeCell ref="I10:I11"/>
    <mergeCell ref="A8:B9"/>
    <mergeCell ref="C8:D9"/>
    <mergeCell ref="E8:E9"/>
    <mergeCell ref="F8:G9"/>
    <mergeCell ref="H8:H9"/>
    <mergeCell ref="I8:I9"/>
    <mergeCell ref="A10:B11"/>
    <mergeCell ref="C10:D11"/>
    <mergeCell ref="E10:E11"/>
    <mergeCell ref="F10:G11"/>
    <mergeCell ref="H10:H11"/>
    <mergeCell ref="A12:I12"/>
    <mergeCell ref="B13:C13"/>
    <mergeCell ref="E13:F13"/>
    <mergeCell ref="H13:I13"/>
    <mergeCell ref="D14:E14"/>
    <mergeCell ref="G14:H14"/>
    <mergeCell ref="D15:E15"/>
    <mergeCell ref="G15:H15"/>
    <mergeCell ref="D16:E16"/>
    <mergeCell ref="G16:H16"/>
    <mergeCell ref="D17:E17"/>
    <mergeCell ref="G17:H17"/>
    <mergeCell ref="D18:E18"/>
    <mergeCell ref="G18:H18"/>
    <mergeCell ref="D19:E19"/>
    <mergeCell ref="G19:H19"/>
    <mergeCell ref="A20:B20"/>
    <mergeCell ref="D20:E20"/>
    <mergeCell ref="G20:H20"/>
    <mergeCell ref="A28:B28"/>
    <mergeCell ref="D28:E28"/>
    <mergeCell ref="G28:H28"/>
    <mergeCell ref="A21:B21"/>
    <mergeCell ref="D21:E21"/>
    <mergeCell ref="G21:H21"/>
    <mergeCell ref="A22:B22"/>
    <mergeCell ref="D22:E22"/>
    <mergeCell ref="G22:H22"/>
    <mergeCell ref="D23:E23"/>
    <mergeCell ref="G23:H23"/>
    <mergeCell ref="G24:H24"/>
    <mergeCell ref="G25:H25"/>
    <mergeCell ref="A27:B27"/>
    <mergeCell ref="A29:B29"/>
    <mergeCell ref="D29:E29"/>
    <mergeCell ref="G29:H29"/>
    <mergeCell ref="A31:C31"/>
    <mergeCell ref="D31:F31"/>
    <mergeCell ref="G31:I31"/>
    <mergeCell ref="A32:C32"/>
    <mergeCell ref="D32:F32"/>
    <mergeCell ref="G32:I32"/>
    <mergeCell ref="A33:C33"/>
    <mergeCell ref="D33:F33"/>
    <mergeCell ref="G33:I33"/>
    <mergeCell ref="A37:I37"/>
    <mergeCell ref="A34:C34"/>
    <mergeCell ref="D34:F34"/>
    <mergeCell ref="G34:I34"/>
    <mergeCell ref="A35:C35"/>
    <mergeCell ref="D35:F35"/>
    <mergeCell ref="G35:I35"/>
  </mergeCells>
  <printOptions/>
  <pageMargins left="0.394" right="0.394" top="0.591" bottom="0.591" header="0.5" footer="0.5"/>
  <pageSetup fitToHeight="1" fitToWidth="1" horizontalDpi="600" verticalDpi="600" orientation="landscape" paperSize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Kotanidisová Hana</dc:creator>
  <cp:keywords/>
  <dc:description/>
  <cp:lastModifiedBy>Kotanidisová Hana</cp:lastModifiedBy>
  <dcterms:created xsi:type="dcterms:W3CDTF">2021-10-01T14:03:00Z</dcterms:created>
  <dcterms:modified xsi:type="dcterms:W3CDTF">2022-05-10T11:35:28Z</dcterms:modified>
  <cp:category/>
  <cp:version/>
  <cp:contentType/>
  <cp:contentStatus/>
</cp:coreProperties>
</file>