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40" windowWidth="22716" windowHeight="10524" firstSheet="1" activeTab="4"/>
  </bookViews>
  <sheets>
    <sheet name="Rekapitulace stavby" sheetId="1" r:id="rId1"/>
    <sheet name="01 - SO.01 Atletická rovinka" sheetId="2" r:id="rId2"/>
    <sheet name="02 - SO.02 Víceúčelové hř..." sheetId="3" r:id="rId3"/>
    <sheet name="03 - SO.03 Dětské hřiště" sheetId="4" r:id="rId4"/>
    <sheet name="04 - SO.04 Oplocení, zpev..." sheetId="5" r:id="rId5"/>
  </sheets>
  <definedNames>
    <definedName name="_xlnm._FilterDatabase" localSheetId="1" hidden="1">'01 - SO.01 Atletická rovinka'!$C$129:$K$407</definedName>
    <definedName name="_xlnm._FilterDatabase" localSheetId="2" hidden="1">'02 - SO.02 Víceúčelové hř...'!$C$125:$K$341</definedName>
    <definedName name="_xlnm._FilterDatabase" localSheetId="3" hidden="1">'03 - SO.03 Dětské hřiště'!$C$117:$K$144</definedName>
    <definedName name="_xlnm._FilterDatabase" localSheetId="4" hidden="1">'04 - SO.04 Oplocení, zpev...'!$C$126:$K$264</definedName>
    <definedName name="_xlnm.Print_Titles" localSheetId="1">'01 - SO.01 Atletická rovinka'!$129:$129</definedName>
    <definedName name="_xlnm.Print_Titles" localSheetId="2">'02 - SO.02 Víceúčelové hř...'!$125:$125</definedName>
    <definedName name="_xlnm.Print_Titles" localSheetId="3">'03 - SO.03 Dětské hřiště'!$117:$117</definedName>
    <definedName name="_xlnm.Print_Titles" localSheetId="4">'04 - SO.04 Oplocení, zpev...'!$126:$126</definedName>
    <definedName name="_xlnm.Print_Titles" localSheetId="0">'Rekapitulace stavby'!$92:$92</definedName>
    <definedName name="_xlnm.Print_Area" localSheetId="1">'01 - SO.01 Atletická rovinka'!$C$4:$J$76,'01 - SO.01 Atletická rovinka'!$C$82:$J$111,'01 - SO.01 Atletická rovinka'!$C$117:$K$407</definedName>
    <definedName name="_xlnm.Print_Area" localSheetId="2">'02 - SO.02 Víceúčelové hř...'!$C$4:$J$76,'02 - SO.02 Víceúčelové hř...'!$C$82:$J$107,'02 - SO.02 Víceúčelové hř...'!$C$113:$K$341</definedName>
    <definedName name="_xlnm.Print_Area" localSheetId="3">'03 - SO.03 Dětské hřiště'!$C$4:$J$76,'03 - SO.03 Dětské hřiště'!$C$82:$J$99,'03 - SO.03 Dětské hřiště'!$C$105:$K$144</definedName>
    <definedName name="_xlnm.Print_Area" localSheetId="4">'04 - SO.04 Oplocení, zpev...'!$C$4:$J$76,'04 - SO.04 Oplocení, zpev...'!$C$82:$J$108,'04 - SO.04 Oplocení, zpev...'!$C$114:$K$264</definedName>
    <definedName name="_xlnm.Print_Area" localSheetId="0">'Rekapitulace stavby'!$D$4:$AO$76,'Rekapitulace stavby'!$C$82:$AQ$99</definedName>
  </definedNames>
  <calcPr calcId="144525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T257" i="5" s="1"/>
  <c r="R258" i="5"/>
  <c r="R257" i="5"/>
  <c r="P258" i="5"/>
  <c r="P257" i="5" s="1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0" i="5"/>
  <c r="BH230" i="5"/>
  <c r="BG230" i="5"/>
  <c r="BF230" i="5"/>
  <c r="T230" i="5"/>
  <c r="R230" i="5"/>
  <c r="P230" i="5"/>
  <c r="BI221" i="5"/>
  <c r="BH221" i="5"/>
  <c r="BG221" i="5"/>
  <c r="BF221" i="5"/>
  <c r="T221" i="5"/>
  <c r="R221" i="5"/>
  <c r="P221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T198" i="5" s="1"/>
  <c r="R199" i="5"/>
  <c r="R198" i="5"/>
  <c r="P199" i="5"/>
  <c r="P198" i="5" s="1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3" i="5"/>
  <c r="BH163" i="5"/>
  <c r="BG163" i="5"/>
  <c r="BF163" i="5"/>
  <c r="T163" i="5"/>
  <c r="R163" i="5"/>
  <c r="P163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0" i="5"/>
  <c r="BH140" i="5"/>
  <c r="BG140" i="5"/>
  <c r="BF140" i="5"/>
  <c r="T140" i="5"/>
  <c r="R140" i="5"/>
  <c r="P140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23" i="5"/>
  <c r="F123" i="5"/>
  <c r="F121" i="5"/>
  <c r="E119" i="5"/>
  <c r="J91" i="5"/>
  <c r="F91" i="5"/>
  <c r="F89" i="5"/>
  <c r="E87" i="5"/>
  <c r="J24" i="5"/>
  <c r="E24" i="5"/>
  <c r="J92" i="5" s="1"/>
  <c r="J23" i="5"/>
  <c r="J18" i="5"/>
  <c r="E18" i="5"/>
  <c r="F124" i="5" s="1"/>
  <c r="J17" i="5"/>
  <c r="J12" i="5"/>
  <c r="J89" i="5" s="1"/>
  <c r="E7" i="5"/>
  <c r="E85" i="5"/>
  <c r="J37" i="4"/>
  <c r="J36" i="4"/>
  <c r="AY97" i="1" s="1"/>
  <c r="J35" i="4"/>
  <c r="AX97" i="1" s="1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4" i="4"/>
  <c r="F114" i="4"/>
  <c r="F112" i="4"/>
  <c r="E110" i="4"/>
  <c r="J91" i="4"/>
  <c r="F91" i="4"/>
  <c r="F89" i="4"/>
  <c r="E87" i="4"/>
  <c r="J24" i="4"/>
  <c r="E24" i="4"/>
  <c r="J115" i="4" s="1"/>
  <c r="J23" i="4"/>
  <c r="J18" i="4"/>
  <c r="E18" i="4"/>
  <c r="F115" i="4" s="1"/>
  <c r="J17" i="4"/>
  <c r="J12" i="4"/>
  <c r="J112" i="4"/>
  <c r="E7" i="4"/>
  <c r="E85" i="4" s="1"/>
  <c r="J37" i="3"/>
  <c r="J36" i="3"/>
  <c r="AY96" i="1" s="1"/>
  <c r="J35" i="3"/>
  <c r="AX96" i="1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T321" i="3"/>
  <c r="R322" i="3"/>
  <c r="R321" i="3" s="1"/>
  <c r="P322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J122" i="3"/>
  <c r="F122" i="3"/>
  <c r="F120" i="3"/>
  <c r="E118" i="3"/>
  <c r="J91" i="3"/>
  <c r="F91" i="3"/>
  <c r="F89" i="3"/>
  <c r="E87" i="3"/>
  <c r="J24" i="3"/>
  <c r="E24" i="3"/>
  <c r="J92" i="3" s="1"/>
  <c r="J23" i="3"/>
  <c r="J18" i="3"/>
  <c r="E18" i="3"/>
  <c r="F123" i="3"/>
  <c r="J17" i="3"/>
  <c r="J12" i="3"/>
  <c r="J120" i="3"/>
  <c r="E7" i="3"/>
  <c r="E116" i="3"/>
  <c r="J394" i="2"/>
  <c r="J37" i="2"/>
  <c r="J36" i="2"/>
  <c r="AY95" i="1"/>
  <c r="J35" i="2"/>
  <c r="AX95" i="1"/>
  <c r="BI407" i="2"/>
  <c r="BH407" i="2"/>
  <c r="BG407" i="2"/>
  <c r="BF407" i="2"/>
  <c r="T407" i="2"/>
  <c r="T406" i="2"/>
  <c r="R407" i="2"/>
  <c r="R406" i="2"/>
  <c r="P407" i="2"/>
  <c r="P406" i="2"/>
  <c r="BI405" i="2"/>
  <c r="BH405" i="2"/>
  <c r="BG405" i="2"/>
  <c r="BF405" i="2"/>
  <c r="T405" i="2"/>
  <c r="T404" i="2"/>
  <c r="R405" i="2"/>
  <c r="R404" i="2"/>
  <c r="P405" i="2"/>
  <c r="P404" i="2"/>
  <c r="BI403" i="2"/>
  <c r="BH403" i="2"/>
  <c r="BG403" i="2"/>
  <c r="BF403" i="2"/>
  <c r="T403" i="2"/>
  <c r="T402" i="2"/>
  <c r="R403" i="2"/>
  <c r="R402" i="2"/>
  <c r="P403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J105" i="2"/>
  <c r="BI393" i="2"/>
  <c r="BH393" i="2"/>
  <c r="BG393" i="2"/>
  <c r="BF393" i="2"/>
  <c r="T393" i="2"/>
  <c r="T392" i="2"/>
  <c r="R393" i="2"/>
  <c r="R392" i="2"/>
  <c r="P393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0" i="2"/>
  <c r="BH150" i="2"/>
  <c r="BG150" i="2"/>
  <c r="BF150" i="2"/>
  <c r="T150" i="2"/>
  <c r="R150" i="2"/>
  <c r="P150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127" i="2"/>
  <c r="J23" i="2"/>
  <c r="J18" i="2"/>
  <c r="E18" i="2"/>
  <c r="F127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264" i="5"/>
  <c r="J262" i="5"/>
  <c r="J261" i="5"/>
  <c r="J258" i="5"/>
  <c r="BK256" i="5"/>
  <c r="J255" i="5"/>
  <c r="BK253" i="5"/>
  <c r="J252" i="5"/>
  <c r="J249" i="5"/>
  <c r="BK247" i="5"/>
  <c r="BK242" i="5"/>
  <c r="J241" i="5"/>
  <c r="BK221" i="5"/>
  <c r="BK212" i="5"/>
  <c r="J206" i="5"/>
  <c r="BK205" i="5"/>
  <c r="BK202" i="5"/>
  <c r="J199" i="5"/>
  <c r="J197" i="5"/>
  <c r="J196" i="5"/>
  <c r="J186" i="5"/>
  <c r="J182" i="5"/>
  <c r="BK177" i="5"/>
  <c r="J172" i="5"/>
  <c r="J170" i="5"/>
  <c r="J163" i="5"/>
  <c r="BK158" i="5"/>
  <c r="J154" i="5"/>
  <c r="BK152" i="5"/>
  <c r="J131" i="5"/>
  <c r="BK130" i="5"/>
  <c r="J144" i="4"/>
  <c r="BK143" i="4"/>
  <c r="J141" i="4"/>
  <c r="J139" i="4"/>
  <c r="BK138" i="4"/>
  <c r="BK137" i="4"/>
  <c r="J135" i="4"/>
  <c r="BK134" i="4"/>
  <c r="BK133" i="4"/>
  <c r="J132" i="4"/>
  <c r="BK127" i="4"/>
  <c r="BK124" i="4"/>
  <c r="BK123" i="4"/>
  <c r="BK341" i="3"/>
  <c r="J341" i="3"/>
  <c r="J336" i="3"/>
  <c r="J331" i="3"/>
  <c r="BK329" i="3"/>
  <c r="J325" i="3"/>
  <c r="J322" i="3"/>
  <c r="BK320" i="3"/>
  <c r="BK319" i="3"/>
  <c r="BK317" i="3"/>
  <c r="J316" i="3"/>
  <c r="J311" i="3"/>
  <c r="J309" i="3"/>
  <c r="BK308" i="3"/>
  <c r="J308" i="3"/>
  <c r="J306" i="3"/>
  <c r="J304" i="3"/>
  <c r="J301" i="3"/>
  <c r="J293" i="3"/>
  <c r="J291" i="3"/>
  <c r="J289" i="3"/>
  <c r="J286" i="3"/>
  <c r="BK283" i="3"/>
  <c r="BK277" i="3"/>
  <c r="BK276" i="3"/>
  <c r="BK275" i="3"/>
  <c r="J268" i="3"/>
  <c r="J267" i="3"/>
  <c r="J263" i="3"/>
  <c r="J258" i="3"/>
  <c r="BK248" i="3"/>
  <c r="J247" i="3"/>
  <c r="BK241" i="3"/>
  <c r="BK235" i="3"/>
  <c r="BK221" i="3"/>
  <c r="BK217" i="3"/>
  <c r="J205" i="3"/>
  <c r="J199" i="3"/>
  <c r="J197" i="3"/>
  <c r="BK187" i="3"/>
  <c r="BK184" i="3"/>
  <c r="BK176" i="3"/>
  <c r="J175" i="3"/>
  <c r="J171" i="3"/>
  <c r="BK164" i="3"/>
  <c r="J157" i="3"/>
  <c r="BK154" i="3"/>
  <c r="J152" i="3"/>
  <c r="J142" i="3"/>
  <c r="BK136" i="3"/>
  <c r="BK407" i="2"/>
  <c r="BK405" i="2"/>
  <c r="BK403" i="2"/>
  <c r="J401" i="2"/>
  <c r="J399" i="2"/>
  <c r="J397" i="2"/>
  <c r="BK393" i="2"/>
  <c r="BK390" i="2"/>
  <c r="J387" i="2"/>
  <c r="J385" i="2"/>
  <c r="BK384" i="2"/>
  <c r="J383" i="2"/>
  <c r="BK382" i="2"/>
  <c r="BK381" i="2"/>
  <c r="BK380" i="2"/>
  <c r="J379" i="2"/>
  <c r="BK377" i="2"/>
  <c r="J371" i="2"/>
  <c r="J368" i="2"/>
  <c r="J365" i="2"/>
  <c r="BK362" i="2"/>
  <c r="BK360" i="2"/>
  <c r="J356" i="2"/>
  <c r="BK354" i="2"/>
  <c r="J352" i="2"/>
  <c r="BK345" i="2"/>
  <c r="BK340" i="2"/>
  <c r="BK338" i="2"/>
  <c r="J336" i="2"/>
  <c r="J333" i="2"/>
  <c r="BK330" i="2"/>
  <c r="BK329" i="2"/>
  <c r="BK328" i="2"/>
  <c r="BK326" i="2"/>
  <c r="J325" i="2"/>
  <c r="BK318" i="2"/>
  <c r="BK314" i="2"/>
  <c r="J307" i="2"/>
  <c r="J298" i="2"/>
  <c r="J297" i="2"/>
  <c r="J292" i="2"/>
  <c r="BK285" i="2"/>
  <c r="BK281" i="2"/>
  <c r="J276" i="2"/>
  <c r="BK265" i="2"/>
  <c r="J260" i="2"/>
  <c r="J255" i="2"/>
  <c r="BK253" i="2"/>
  <c r="BK251" i="2"/>
  <c r="BK244" i="2"/>
  <c r="BK242" i="2"/>
  <c r="J241" i="2"/>
  <c r="BK229" i="2"/>
  <c r="BK227" i="2"/>
  <c r="BK225" i="2"/>
  <c r="J224" i="2"/>
  <c r="BK207" i="2"/>
  <c r="J205" i="2"/>
  <c r="BK204" i="2"/>
  <c r="J192" i="2"/>
  <c r="J191" i="2"/>
  <c r="BK189" i="2"/>
  <c r="J183" i="2"/>
  <c r="J170" i="2"/>
  <c r="J165" i="2"/>
  <c r="BK150" i="2"/>
  <c r="J133" i="2"/>
  <c r="BK264" i="5"/>
  <c r="BK262" i="5"/>
  <c r="BK261" i="5"/>
  <c r="BK258" i="5"/>
  <c r="J256" i="5"/>
  <c r="BK255" i="5"/>
  <c r="BK252" i="5"/>
  <c r="BK249" i="5"/>
  <c r="BK248" i="5"/>
  <c r="J240" i="5"/>
  <c r="BK230" i="5"/>
  <c r="J221" i="5"/>
  <c r="J212" i="5"/>
  <c r="J211" i="5"/>
  <c r="J209" i="5"/>
  <c r="J204" i="5"/>
  <c r="J202" i="5"/>
  <c r="BK199" i="5"/>
  <c r="BK197" i="5"/>
  <c r="BK196" i="5"/>
  <c r="BK184" i="5"/>
  <c r="BK182" i="5"/>
  <c r="BK180" i="5"/>
  <c r="J174" i="5"/>
  <c r="BK170" i="5"/>
  <c r="BK163" i="5"/>
  <c r="J158" i="5"/>
  <c r="J152" i="5"/>
  <c r="BK140" i="5"/>
  <c r="BK131" i="5"/>
  <c r="J130" i="5"/>
  <c r="J142" i="4"/>
  <c r="BK140" i="4"/>
  <c r="BK139" i="4"/>
  <c r="J138" i="4"/>
  <c r="J136" i="4"/>
  <c r="J134" i="4"/>
  <c r="J133" i="4"/>
  <c r="J131" i="4"/>
  <c r="BK130" i="4"/>
  <c r="J129" i="4"/>
  <c r="J128" i="4"/>
  <c r="BK126" i="4"/>
  <c r="BK125" i="4"/>
  <c r="J123" i="4"/>
  <c r="BK122" i="4"/>
  <c r="J121" i="4"/>
  <c r="BK301" i="3"/>
  <c r="BK291" i="3"/>
  <c r="BK289" i="3"/>
  <c r="J283" i="3"/>
  <c r="BK279" i="3"/>
  <c r="J277" i="3"/>
  <c r="J276" i="3"/>
  <c r="BK274" i="3"/>
  <c r="BK268" i="3"/>
  <c r="BK263" i="3"/>
  <c r="J253" i="3"/>
  <c r="J250" i="3"/>
  <c r="J243" i="3"/>
  <c r="J235" i="3"/>
  <c r="J229" i="3"/>
  <c r="J221" i="3"/>
  <c r="BK213" i="3"/>
  <c r="J208" i="3"/>
  <c r="BK206" i="3"/>
  <c r="BK199" i="3"/>
  <c r="J187" i="3"/>
  <c r="BK182" i="3"/>
  <c r="BK175" i="3"/>
  <c r="J164" i="3"/>
  <c r="BK157" i="3"/>
  <c r="J145" i="3"/>
  <c r="BK142" i="3"/>
  <c r="BK129" i="3"/>
  <c r="J407" i="2"/>
  <c r="J405" i="2"/>
  <c r="J403" i="2"/>
  <c r="BK400" i="2"/>
  <c r="BK398" i="2"/>
  <c r="BK397" i="2"/>
  <c r="J391" i="2"/>
  <c r="J390" i="2"/>
  <c r="J388" i="2"/>
  <c r="J248" i="5"/>
  <c r="J242" i="5"/>
  <c r="BK240" i="5"/>
  <c r="J230" i="5"/>
  <c r="BK211" i="5"/>
  <c r="BK209" i="5"/>
  <c r="BK206" i="5"/>
  <c r="J205" i="5"/>
  <c r="BK204" i="5"/>
  <c r="BK186" i="5"/>
  <c r="J184" i="5"/>
  <c r="J180" i="5"/>
  <c r="J177" i="5"/>
  <c r="BK174" i="5"/>
  <c r="BK172" i="5"/>
  <c r="BK154" i="5"/>
  <c r="J140" i="5"/>
  <c r="BK144" i="4"/>
  <c r="J143" i="4"/>
  <c r="BK142" i="4"/>
  <c r="BK141" i="4"/>
  <c r="J140" i="4"/>
  <c r="J137" i="4"/>
  <c r="BK136" i="4"/>
  <c r="BK135" i="4"/>
  <c r="BK132" i="4"/>
  <c r="BK131" i="4"/>
  <c r="J130" i="4"/>
  <c r="BK129" i="4"/>
  <c r="BK128" i="4"/>
  <c r="J127" i="4"/>
  <c r="J126" i="4"/>
  <c r="J125" i="4"/>
  <c r="J124" i="4"/>
  <c r="J122" i="4"/>
  <c r="BK121" i="4"/>
  <c r="BK336" i="3"/>
  <c r="BK331" i="3"/>
  <c r="J329" i="3"/>
  <c r="BK325" i="3"/>
  <c r="BK322" i="3"/>
  <c r="J320" i="3"/>
  <c r="J319" i="3"/>
  <c r="J317" i="3"/>
  <c r="BK316" i="3"/>
  <c r="BK311" i="3"/>
  <c r="BK309" i="3"/>
  <c r="BK306" i="3"/>
  <c r="BK304" i="3"/>
  <c r="BK293" i="3"/>
  <c r="BK286" i="3"/>
  <c r="J279" i="3"/>
  <c r="J275" i="3"/>
  <c r="J274" i="3"/>
  <c r="BK267" i="3"/>
  <c r="BK258" i="3"/>
  <c r="BK253" i="3"/>
  <c r="BK250" i="3"/>
  <c r="J248" i="3"/>
  <c r="BK247" i="3"/>
  <c r="BK243" i="3"/>
  <c r="J241" i="3"/>
  <c r="BK229" i="3"/>
  <c r="J217" i="3"/>
  <c r="J213" i="3"/>
  <c r="BK208" i="3"/>
  <c r="J206" i="3"/>
  <c r="BK205" i="3"/>
  <c r="BK197" i="3"/>
  <c r="BK195" i="3"/>
  <c r="J195" i="3"/>
  <c r="BK194" i="3"/>
  <c r="J194" i="3"/>
  <c r="J184" i="3"/>
  <c r="J182" i="3"/>
  <c r="J176" i="3"/>
  <c r="BK171" i="3"/>
  <c r="J154" i="3"/>
  <c r="BK152" i="3"/>
  <c r="BK145" i="3"/>
  <c r="J136" i="3"/>
  <c r="J129" i="3"/>
  <c r="BK401" i="2"/>
  <c r="J400" i="2"/>
  <c r="BK399" i="2"/>
  <c r="J398" i="2"/>
  <c r="J393" i="2"/>
  <c r="BK391" i="2"/>
  <c r="BK388" i="2"/>
  <c r="BK387" i="2"/>
  <c r="BK385" i="2"/>
  <c r="J384" i="2"/>
  <c r="BK383" i="2"/>
  <c r="J382" i="2"/>
  <c r="J381" i="2"/>
  <c r="J380" i="2"/>
  <c r="BK379" i="2"/>
  <c r="J377" i="2"/>
  <c r="BK374" i="2"/>
  <c r="J374" i="2"/>
  <c r="BK371" i="2"/>
  <c r="BK368" i="2"/>
  <c r="BK365" i="2"/>
  <c r="J362" i="2"/>
  <c r="J360" i="2"/>
  <c r="BK356" i="2"/>
  <c r="J354" i="2"/>
  <c r="BK352" i="2"/>
  <c r="J345" i="2"/>
  <c r="J340" i="2"/>
  <c r="J338" i="2"/>
  <c r="BK336" i="2"/>
  <c r="BK333" i="2"/>
  <c r="J330" i="2"/>
  <c r="J329" i="2"/>
  <c r="J328" i="2"/>
  <c r="J326" i="2"/>
  <c r="BK325" i="2"/>
  <c r="J318" i="2"/>
  <c r="J314" i="2"/>
  <c r="BK307" i="2"/>
  <c r="BK298" i="2"/>
  <c r="BK297" i="2"/>
  <c r="BK292" i="2"/>
  <c r="J285" i="2"/>
  <c r="J281" i="2"/>
  <c r="BK276" i="2"/>
  <c r="J265" i="2"/>
  <c r="BK260" i="2"/>
  <c r="BK255" i="2"/>
  <c r="J253" i="2"/>
  <c r="J251" i="2"/>
  <c r="J244" i="2"/>
  <c r="J242" i="2"/>
  <c r="BK241" i="2"/>
  <c r="J229" i="2"/>
  <c r="J227" i="2"/>
  <c r="J225" i="2"/>
  <c r="BK224" i="2"/>
  <c r="J207" i="2"/>
  <c r="BK205" i="2"/>
  <c r="J204" i="2"/>
  <c r="BK192" i="2"/>
  <c r="BK191" i="2"/>
  <c r="J189" i="2"/>
  <c r="BK183" i="2"/>
  <c r="J168" i="2"/>
  <c r="J162" i="2"/>
  <c r="J150" i="2"/>
  <c r="BK133" i="2"/>
  <c r="J253" i="5"/>
  <c r="J247" i="5"/>
  <c r="BK241" i="5"/>
  <c r="BK170" i="2"/>
  <c r="BK168" i="2"/>
  <c r="BK165" i="2"/>
  <c r="BK162" i="2"/>
  <c r="AS94" i="1"/>
  <c r="BK132" i="2" l="1"/>
  <c r="T132" i="2"/>
  <c r="T243" i="2"/>
  <c r="T306" i="2"/>
  <c r="P335" i="2"/>
  <c r="T335" i="2"/>
  <c r="T344" i="2"/>
  <c r="P386" i="2"/>
  <c r="P396" i="2"/>
  <c r="P395" i="2"/>
  <c r="P128" i="3"/>
  <c r="BK207" i="3"/>
  <c r="J207" i="3" s="1"/>
  <c r="J99" i="3" s="1"/>
  <c r="R207" i="3"/>
  <c r="BK242" i="3"/>
  <c r="J242" i="3" s="1"/>
  <c r="J100" i="3" s="1"/>
  <c r="BK252" i="3"/>
  <c r="J252" i="3"/>
  <c r="J101" i="3" s="1"/>
  <c r="BK285" i="3"/>
  <c r="J285" i="3"/>
  <c r="J102" i="3"/>
  <c r="T285" i="3"/>
  <c r="P315" i="3"/>
  <c r="BK324" i="3"/>
  <c r="BK323" i="3"/>
  <c r="J323" i="3" s="1"/>
  <c r="J105" i="3" s="1"/>
  <c r="P324" i="3"/>
  <c r="P323" i="3"/>
  <c r="BK120" i="4"/>
  <c r="J120" i="4"/>
  <c r="J98" i="4"/>
  <c r="T120" i="4"/>
  <c r="T119" i="4" s="1"/>
  <c r="T118" i="4" s="1"/>
  <c r="R132" i="2"/>
  <c r="P243" i="2"/>
  <c r="BK306" i="2"/>
  <c r="J306" i="2"/>
  <c r="J100" i="2"/>
  <c r="R306" i="2"/>
  <c r="BK335" i="2"/>
  <c r="J335" i="2"/>
  <c r="J101" i="2"/>
  <c r="R335" i="2"/>
  <c r="P344" i="2"/>
  <c r="BK386" i="2"/>
  <c r="J386" i="2"/>
  <c r="J103" i="2"/>
  <c r="T386" i="2"/>
  <c r="BK396" i="2"/>
  <c r="J396" i="2"/>
  <c r="J107" i="2"/>
  <c r="T396" i="2"/>
  <c r="T395" i="2" s="1"/>
  <c r="BK128" i="3"/>
  <c r="J128" i="3"/>
  <c r="J98" i="3" s="1"/>
  <c r="R128" i="3"/>
  <c r="P207" i="3"/>
  <c r="P242" i="3"/>
  <c r="R242" i="3"/>
  <c r="T242" i="3"/>
  <c r="R252" i="3"/>
  <c r="R285" i="3"/>
  <c r="R315" i="3"/>
  <c r="T324" i="3"/>
  <c r="T323" i="3"/>
  <c r="R120" i="4"/>
  <c r="R119" i="4" s="1"/>
  <c r="R118" i="4" s="1"/>
  <c r="BK201" i="5"/>
  <c r="J201" i="5"/>
  <c r="J100" i="5" s="1"/>
  <c r="P132" i="2"/>
  <c r="BK243" i="2"/>
  <c r="J243" i="2"/>
  <c r="J99" i="2" s="1"/>
  <c r="R243" i="2"/>
  <c r="P306" i="2"/>
  <c r="BK344" i="2"/>
  <c r="J344" i="2" s="1"/>
  <c r="J102" i="2" s="1"/>
  <c r="R344" i="2"/>
  <c r="R386" i="2"/>
  <c r="R396" i="2"/>
  <c r="R395" i="2"/>
  <c r="T128" i="3"/>
  <c r="T207" i="3"/>
  <c r="P252" i="3"/>
  <c r="T252" i="3"/>
  <c r="P285" i="3"/>
  <c r="BK315" i="3"/>
  <c r="J315" i="3" s="1"/>
  <c r="J103" i="3" s="1"/>
  <c r="T315" i="3"/>
  <c r="R324" i="3"/>
  <c r="R323" i="3" s="1"/>
  <c r="P120" i="4"/>
  <c r="P119" i="4"/>
  <c r="P118" i="4"/>
  <c r="AU97" i="1" s="1"/>
  <c r="BK129" i="5"/>
  <c r="J129" i="5"/>
  <c r="J98" i="5"/>
  <c r="P129" i="5"/>
  <c r="R129" i="5"/>
  <c r="T129" i="5"/>
  <c r="P201" i="5"/>
  <c r="R201" i="5"/>
  <c r="T201" i="5"/>
  <c r="BK210" i="5"/>
  <c r="J210" i="5"/>
  <c r="J101" i="5" s="1"/>
  <c r="P210" i="5"/>
  <c r="R210" i="5"/>
  <c r="T210" i="5"/>
  <c r="BK239" i="5"/>
  <c r="J239" i="5"/>
  <c r="J102" i="5"/>
  <c r="P239" i="5"/>
  <c r="R239" i="5"/>
  <c r="T239" i="5"/>
  <c r="BK246" i="5"/>
  <c r="J246" i="5"/>
  <c r="J103" i="5" s="1"/>
  <c r="P246" i="5"/>
  <c r="R246" i="5"/>
  <c r="T246" i="5"/>
  <c r="BK251" i="5"/>
  <c r="J251" i="5"/>
  <c r="J104" i="5"/>
  <c r="P251" i="5"/>
  <c r="R251" i="5"/>
  <c r="T251" i="5"/>
  <c r="BK260" i="5"/>
  <c r="J260" i="5"/>
  <c r="J107" i="5" s="1"/>
  <c r="P260" i="5"/>
  <c r="P259" i="5"/>
  <c r="R260" i="5"/>
  <c r="R259" i="5" s="1"/>
  <c r="T260" i="5"/>
  <c r="T259" i="5"/>
  <c r="E120" i="2"/>
  <c r="J124" i="2"/>
  <c r="BE162" i="2"/>
  <c r="BE165" i="2"/>
  <c r="BE240" i="5"/>
  <c r="BE247" i="5"/>
  <c r="BE249" i="5"/>
  <c r="BE252" i="5"/>
  <c r="J92" i="2"/>
  <c r="BE133" i="2"/>
  <c r="BE150" i="2"/>
  <c r="BE170" i="2"/>
  <c r="BE183" i="2"/>
  <c r="BE189" i="2"/>
  <c r="BE191" i="2"/>
  <c r="BE192" i="2"/>
  <c r="BE204" i="2"/>
  <c r="BE207" i="2"/>
  <c r="BE224" i="2"/>
  <c r="BE227" i="2"/>
  <c r="BE229" i="2"/>
  <c r="BE242" i="2"/>
  <c r="BE244" i="2"/>
  <c r="BE251" i="2"/>
  <c r="BE253" i="2"/>
  <c r="BE255" i="2"/>
  <c r="BE260" i="2"/>
  <c r="BE265" i="2"/>
  <c r="BE276" i="2"/>
  <c r="BE281" i="2"/>
  <c r="BE285" i="2"/>
  <c r="BE292" i="2"/>
  <c r="BE307" i="2"/>
  <c r="BE314" i="2"/>
  <c r="BE318" i="2"/>
  <c r="BE326" i="2"/>
  <c r="BE328" i="2"/>
  <c r="BE329" i="2"/>
  <c r="BE330" i="2"/>
  <c r="BE336" i="2"/>
  <c r="BE340" i="2"/>
  <c r="BE345" i="2"/>
  <c r="BE352" i="2"/>
  <c r="BE354" i="2"/>
  <c r="BE356" i="2"/>
  <c r="BE360" i="2"/>
  <c r="BE362" i="2"/>
  <c r="BE368" i="2"/>
  <c r="BE371" i="2"/>
  <c r="BE374" i="2"/>
  <c r="BE381" i="2"/>
  <c r="BE385" i="2"/>
  <c r="BE390" i="2"/>
  <c r="BE398" i="2"/>
  <c r="BK392" i="2"/>
  <c r="J392" i="2"/>
  <c r="J104" i="2"/>
  <c r="BK402" i="2"/>
  <c r="J402" i="2"/>
  <c r="J108" i="2"/>
  <c r="E85" i="3"/>
  <c r="J89" i="3"/>
  <c r="F92" i="3"/>
  <c r="J123" i="3"/>
  <c r="BE136" i="3"/>
  <c r="BE142" i="3"/>
  <c r="BE145" i="3"/>
  <c r="BE164" i="3"/>
  <c r="BE187" i="3"/>
  <c r="BE194" i="3"/>
  <c r="BE195" i="3"/>
  <c r="BE199" i="3"/>
  <c r="BE213" i="3"/>
  <c r="BE221" i="3"/>
  <c r="BE229" i="3"/>
  <c r="BE235" i="3"/>
  <c r="BE241" i="3"/>
  <c r="BE243" i="3"/>
  <c r="BE248" i="3"/>
  <c r="BE253" i="3"/>
  <c r="BE263" i="3"/>
  <c r="BE268" i="3"/>
  <c r="BE275" i="3"/>
  <c r="BE276" i="3"/>
  <c r="BE283" i="3"/>
  <c r="BE289" i="3"/>
  <c r="BE291" i="3"/>
  <c r="BE301" i="3"/>
  <c r="BE308" i="3"/>
  <c r="BE309" i="3"/>
  <c r="BE320" i="3"/>
  <c r="BE325" i="3"/>
  <c r="J89" i="4"/>
  <c r="F92" i="4"/>
  <c r="BE127" i="4"/>
  <c r="BE134" i="4"/>
  <c r="BE138" i="4"/>
  <c r="BE139" i="4"/>
  <c r="BE141" i="4"/>
  <c r="E117" i="5"/>
  <c r="J124" i="5"/>
  <c r="BE130" i="5"/>
  <c r="BE131" i="5"/>
  <c r="BE152" i="5"/>
  <c r="BE158" i="5"/>
  <c r="BE170" i="5"/>
  <c r="BE182" i="5"/>
  <c r="BE196" i="5"/>
  <c r="BE197" i="5"/>
  <c r="BE199" i="5"/>
  <c r="BE202" i="5"/>
  <c r="BE212" i="5"/>
  <c r="BE242" i="5"/>
  <c r="BE248" i="5"/>
  <c r="BE253" i="5"/>
  <c r="BE388" i="2"/>
  <c r="BE393" i="2"/>
  <c r="BE399" i="2"/>
  <c r="BE403" i="2"/>
  <c r="BE405" i="2"/>
  <c r="BE407" i="2"/>
  <c r="BK404" i="2"/>
  <c r="J404" i="2"/>
  <c r="J109" i="2"/>
  <c r="BE154" i="3"/>
  <c r="BE171" i="3"/>
  <c r="BE175" i="3"/>
  <c r="BE176" i="3"/>
  <c r="BE184" i="3"/>
  <c r="BE197" i="3"/>
  <c r="BE208" i="3"/>
  <c r="BE217" i="3"/>
  <c r="BE258" i="3"/>
  <c r="BE267" i="3"/>
  <c r="BE277" i="3"/>
  <c r="BE286" i="3"/>
  <c r="BE293" i="3"/>
  <c r="BK321" i="3"/>
  <c r="J321" i="3"/>
  <c r="J104" i="3"/>
  <c r="E108" i="4"/>
  <c r="BE121" i="4"/>
  <c r="BE122" i="4"/>
  <c r="BE123" i="4"/>
  <c r="BE124" i="4"/>
  <c r="BE128" i="4"/>
  <c r="BE129" i="4"/>
  <c r="BE132" i="4"/>
  <c r="BE133" i="4"/>
  <c r="BE135" i="4"/>
  <c r="BE137" i="4"/>
  <c r="BE143" i="4"/>
  <c r="BE144" i="4"/>
  <c r="F92" i="5"/>
  <c r="J121" i="5"/>
  <c r="BE154" i="5"/>
  <c r="BE163" i="5"/>
  <c r="BE172" i="5"/>
  <c r="BE177" i="5"/>
  <c r="BE180" i="5"/>
  <c r="BE186" i="5"/>
  <c r="BE204" i="5"/>
  <c r="BE205" i="5"/>
  <c r="BE221" i="5"/>
  <c r="BE241" i="5"/>
  <c r="BE256" i="5"/>
  <c r="BE258" i="5"/>
  <c r="BE261" i="5"/>
  <c r="BE262" i="5"/>
  <c r="BE264" i="5"/>
  <c r="F92" i="2"/>
  <c r="BE168" i="2"/>
  <c r="BE205" i="2"/>
  <c r="BE225" i="2"/>
  <c r="BE241" i="2"/>
  <c r="BE297" i="2"/>
  <c r="BE298" i="2"/>
  <c r="BE325" i="2"/>
  <c r="BE333" i="2"/>
  <c r="BE338" i="2"/>
  <c r="BE365" i="2"/>
  <c r="BE377" i="2"/>
  <c r="BE379" i="2"/>
  <c r="BE380" i="2"/>
  <c r="BE382" i="2"/>
  <c r="BE383" i="2"/>
  <c r="BE384" i="2"/>
  <c r="BE387" i="2"/>
  <c r="BE391" i="2"/>
  <c r="BE397" i="2"/>
  <c r="BE400" i="2"/>
  <c r="BE401" i="2"/>
  <c r="BK406" i="2"/>
  <c r="J406" i="2" s="1"/>
  <c r="J110" i="2" s="1"/>
  <c r="BE129" i="3"/>
  <c r="BE152" i="3"/>
  <c r="BE157" i="3"/>
  <c r="BE182" i="3"/>
  <c r="BE205" i="3"/>
  <c r="BE206" i="3"/>
  <c r="BE247" i="3"/>
  <c r="BE250" i="3"/>
  <c r="BE274" i="3"/>
  <c r="BE279" i="3"/>
  <c r="BE304" i="3"/>
  <c r="BE306" i="3"/>
  <c r="BE311" i="3"/>
  <c r="BE316" i="3"/>
  <c r="BE317" i="3"/>
  <c r="BE319" i="3"/>
  <c r="BE322" i="3"/>
  <c r="BE329" i="3"/>
  <c r="BE331" i="3"/>
  <c r="BE336" i="3"/>
  <c r="BE341" i="3"/>
  <c r="J92" i="4"/>
  <c r="BE125" i="4"/>
  <c r="BE126" i="4"/>
  <c r="BE130" i="4"/>
  <c r="BE131" i="4"/>
  <c r="BE136" i="4"/>
  <c r="BE140" i="4"/>
  <c r="BE142" i="4"/>
  <c r="BE140" i="5"/>
  <c r="BE174" i="5"/>
  <c r="BE184" i="5"/>
  <c r="BE206" i="5"/>
  <c r="BE209" i="5"/>
  <c r="BE211" i="5"/>
  <c r="BE230" i="5"/>
  <c r="BE255" i="5"/>
  <c r="BK198" i="5"/>
  <c r="J198" i="5" s="1"/>
  <c r="J99" i="5" s="1"/>
  <c r="BK257" i="5"/>
  <c r="J257" i="5"/>
  <c r="J105" i="5" s="1"/>
  <c r="F36" i="5"/>
  <c r="BC98" i="1"/>
  <c r="F34" i="3"/>
  <c r="BA96" i="1" s="1"/>
  <c r="J34" i="4"/>
  <c r="AW97" i="1"/>
  <c r="F34" i="5"/>
  <c r="BA98" i="1" s="1"/>
  <c r="J34" i="2"/>
  <c r="AW95" i="1" s="1"/>
  <c r="F36" i="3"/>
  <c r="BC96" i="1" s="1"/>
  <c r="F37" i="4"/>
  <c r="BD97" i="1"/>
  <c r="F36" i="2"/>
  <c r="BC95" i="1" s="1"/>
  <c r="F34" i="2"/>
  <c r="BA95" i="1" s="1"/>
  <c r="F35" i="3"/>
  <c r="BB96" i="1" s="1"/>
  <c r="J34" i="5"/>
  <c r="AW98" i="1" s="1"/>
  <c r="F35" i="2"/>
  <c r="BB95" i="1" s="1"/>
  <c r="F37" i="2"/>
  <c r="BD95" i="1" s="1"/>
  <c r="J34" i="3"/>
  <c r="AW96" i="1" s="1"/>
  <c r="F35" i="5"/>
  <c r="BB98" i="1" s="1"/>
  <c r="F34" i="4"/>
  <c r="BA97" i="1" s="1"/>
  <c r="F36" i="4"/>
  <c r="BC97" i="1" s="1"/>
  <c r="F37" i="3"/>
  <c r="BD96" i="1" s="1"/>
  <c r="F35" i="4"/>
  <c r="BB97" i="1" s="1"/>
  <c r="F37" i="5"/>
  <c r="BD98" i="1" s="1"/>
  <c r="P131" i="2" l="1"/>
  <c r="P130" i="2"/>
  <c r="AU95" i="1" s="1"/>
  <c r="R127" i="3"/>
  <c r="R126" i="3" s="1"/>
  <c r="T131" i="2"/>
  <c r="T130" i="2" s="1"/>
  <c r="BK131" i="2"/>
  <c r="J131" i="2" s="1"/>
  <c r="J97" i="2" s="1"/>
  <c r="P128" i="5"/>
  <c r="P127" i="5"/>
  <c r="AU98" i="1" s="1"/>
  <c r="P127" i="3"/>
  <c r="P126" i="3" s="1"/>
  <c r="AU96" i="1" s="1"/>
  <c r="R128" i="5"/>
  <c r="R127" i="5"/>
  <c r="T128" i="5"/>
  <c r="T127" i="5"/>
  <c r="T127" i="3"/>
  <c r="T126" i="3"/>
  <c r="R131" i="2"/>
  <c r="R130" i="2"/>
  <c r="J132" i="2"/>
  <c r="J98" i="2"/>
  <c r="BK395" i="2"/>
  <c r="J395" i="2"/>
  <c r="J106" i="2" s="1"/>
  <c r="BK127" i="3"/>
  <c r="J127" i="3" s="1"/>
  <c r="J97" i="3" s="1"/>
  <c r="BK128" i="5"/>
  <c r="J128" i="5"/>
  <c r="J97" i="5" s="1"/>
  <c r="J324" i="3"/>
  <c r="J106" i="3" s="1"/>
  <c r="BK119" i="4"/>
  <c r="J119" i="4" s="1"/>
  <c r="J97" i="4" s="1"/>
  <c r="BK259" i="5"/>
  <c r="J259" i="5"/>
  <c r="J106" i="5" s="1"/>
  <c r="BD94" i="1"/>
  <c r="W33" i="1" s="1"/>
  <c r="F33" i="3"/>
  <c r="AZ96" i="1" s="1"/>
  <c r="BB94" i="1"/>
  <c r="W31" i="1" s="1"/>
  <c r="BC94" i="1"/>
  <c r="W32" i="1" s="1"/>
  <c r="J33" i="2"/>
  <c r="AV95" i="1" s="1"/>
  <c r="AT95" i="1" s="1"/>
  <c r="J33" i="4"/>
  <c r="AV97" i="1"/>
  <c r="AT97" i="1" s="1"/>
  <c r="BA94" i="1"/>
  <c r="AW94" i="1" s="1"/>
  <c r="AK30" i="1" s="1"/>
  <c r="F33" i="4"/>
  <c r="AZ97" i="1"/>
  <c r="J33" i="5"/>
  <c r="AV98" i="1"/>
  <c r="AT98" i="1" s="1"/>
  <c r="J33" i="3"/>
  <c r="AV96" i="1" s="1"/>
  <c r="AT96" i="1" s="1"/>
  <c r="F33" i="2"/>
  <c r="AZ95" i="1"/>
  <c r="F33" i="5"/>
  <c r="AZ98" i="1"/>
  <c r="BK126" i="3" l="1"/>
  <c r="J126" i="3"/>
  <c r="J96" i="3"/>
  <c r="BK127" i="5"/>
  <c r="J127" i="5" s="1"/>
  <c r="J96" i="5" s="1"/>
  <c r="BK118" i="4"/>
  <c r="J118" i="4"/>
  <c r="J96" i="4" s="1"/>
  <c r="BK130" i="2"/>
  <c r="J130" i="2" s="1"/>
  <c r="J30" i="2" s="1"/>
  <c r="AG95" i="1" s="1"/>
  <c r="AN95" i="1" s="1"/>
  <c r="AU94" i="1"/>
  <c r="AY94" i="1"/>
  <c r="W30" i="1"/>
  <c r="AX94" i="1"/>
  <c r="AZ94" i="1"/>
  <c r="W29" i="1" s="1"/>
  <c r="J39" i="2" l="1"/>
  <c r="J96" i="2"/>
  <c r="AV94" i="1"/>
  <c r="AK29" i="1"/>
  <c r="J30" i="4"/>
  <c r="AG97" i="1"/>
  <c r="AN97" i="1"/>
  <c r="J30" i="3"/>
  <c r="AG96" i="1" s="1"/>
  <c r="AN96" i="1" s="1"/>
  <c r="J30" i="5"/>
  <c r="AG98" i="1"/>
  <c r="AN98" i="1" s="1"/>
  <c r="J39" i="4" l="1"/>
  <c r="J39" i="3"/>
  <c r="J39" i="5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<sst xmlns="http://schemas.openxmlformats.org/spreadsheetml/2006/main" count="7777" uniqueCount="992">
  <si>
    <t>Export Komplet</t>
  </si>
  <si>
    <t/>
  </si>
  <si>
    <t>2.0</t>
  </si>
  <si>
    <t>False</t>
  </si>
  <si>
    <t>{9670571b-bda8-478c-9118-34d2b342ef77}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</si>
  <si>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</si>
  <si>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</si>
  <si>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</si>
  <si>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</si>
  <si>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</si>
  <si>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</si>
  <si>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</si>
  <si>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</si>
  <si>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</si>
  <si>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Pitter127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</si>
  <si>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</si>
  <si>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</si>
  <si>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modernizace školního hřiště ZŠ Kaplického</t>
  </si>
  <si>
    <t>KSO:</t>
  </si>
  <si>
    <t>CC-CZ:</t>
  </si>
  <si>
    <t>Místo:</t>
  </si>
  <si>
    <t>Liberec</t>
  </si>
  <si>
    <t>Datum:</t>
  </si>
  <si>
    <t>Zadavatel:</t>
  </si>
  <si>
    <t>IČ:</t>
  </si>
  <si>
    <t>00262978</t>
  </si>
  <si>
    <t>Statutární město Liberec, nám .Dr.E. Beneše</t>
  </si>
  <si>
    <t>DIČ:</t>
  </si>
  <si>
    <t>Uchazeč:</t>
  </si>
  <si>
    <t>Vyplň údaj</t>
  </si>
  <si>
    <t>Projektant:</t>
  </si>
  <si>
    <t>25275291</t>
  </si>
  <si>
    <t>Pitter Design, s.r.o.Pardubice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</si>
  <si>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</si>
  <si>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</si>
  <si>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</si>
  <si>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</si>
  <si>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</si>
  <si>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</si>
  <si>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</si>
  <si>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</si>
  <si>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</si>
  <si>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</si>
  <si>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</si>
  <si>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</si>
  <si>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</si>
  <si>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</si>
  <si>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</si>
  <si>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</si>
  <si>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</si>
  <si>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</si>
  <si>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</si>
  <si>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</si>
  <si>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</si>
  <si>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</si>
  <si>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</si>
  <si>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</si>
  <si>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</si>
  <si>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</si>
  <si>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</si>
  <si>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</si>
  <si>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</si>
  <si>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</si>
  <si>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</si>
  <si>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</si>
  <si>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</si>
  <si>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</si>
  <si>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</si>
  <si>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</si>
  <si>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</si>
  <si>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</si>
  <si>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</si>
  <si>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</si>
  <si>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</si>
  <si>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</si>
  <si>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</si>
  <si>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</si>
  <si>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</si>
  <si>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</si>
  <si>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</si>
  <si>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</si>
  <si>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</si>
  <si>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</si>
  <si>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SO.01 Atletická rovinka</t>
  </si>
  <si>
    <t>STA</t>
  </si>
  <si>
    <t>1</t>
  </si>
  <si>
    <t>{b345840b-0e62-4ed1-bcb1-c572beff29a8}</t>
  </si>
  <si>
    <t>2</t>
  </si>
  <si>
    <t>02</t>
  </si>
  <si>
    <t>SO.02 Víceúčelové hřiště</t>
  </si>
  <si>
    <t>{fa7dda91-d991-4a36-b04d-0dc061bc6374}</t>
  </si>
  <si>
    <t>03</t>
  </si>
  <si>
    <t>SO.03 Dětské hřiště</t>
  </si>
  <si>
    <t>{cc12d09c-4af8-4071-b001-4574b20b693c}</t>
  </si>
  <si>
    <t>04</t>
  </si>
  <si>
    <t>SO.04 Oplocení, zpevněné plochy a skleník</t>
  </si>
  <si>
    <t>{8a5efcbe-39f4-4870-a9dc-c4f2e772d4e5}</t>
  </si>
  <si>
    <t>KRYCÍ LIST SOUPISU PRACÍ</t>
  </si>
  <si>
    <t>Objekt:</t>
  </si>
  <si>
    <t>01 - SO.01 Atletická rovinka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</si>
  <si>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</si>
  <si>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</si>
  <si>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</si>
  <si>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</si>
  <si>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</si>
  <si>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</si>
  <si>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</si>
  <si>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</si>
  <si>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</si>
  <si>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</si>
  <si>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</si>
  <si>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</si>
  <si>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</si>
  <si>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</si>
  <si>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VRN - Vedlejší rozpočtové náklady-pro celou stavbu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</si>
  <si>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</si>
  <si>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</si>
  <si>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</si>
  <si>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</si>
  <si>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</si>
  <si>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</si>
  <si>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</si>
  <si>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</si>
  <si>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</si>
  <si>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</si>
  <si>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</si>
  <si>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</si>
  <si>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</si>
  <si>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</si>
  <si>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</si>
  <si>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</si>
  <si>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</si>
  <si>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</si>
  <si>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</si>
  <si>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</si>
  <si>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</si>
  <si>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</si>
  <si>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</si>
  <si>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</si>
  <si>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</si>
  <si>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2020 01</t>
  </si>
  <si>
    <t>4</t>
  </si>
  <si>
    <t>-14587995</t>
  </si>
  <si>
    <t>VV</t>
  </si>
  <si>
    <t xml:space="preserve"> "V.č. C 3"</t>
  </si>
  <si>
    <t>"v.č. D.1.2"</t>
  </si>
  <si>
    <t>"Atletická rovinka"</t>
  </si>
  <si>
    <t>(71.4+5,48)*2*0,5</t>
  </si>
  <si>
    <t>"dráž mimo rovinku"</t>
  </si>
  <si>
    <t>6,0*1,0</t>
  </si>
  <si>
    <t>"vsakovací jímka"</t>
  </si>
  <si>
    <t>2,0*2,0</t>
  </si>
  <si>
    <t>"skok do dálky"</t>
  </si>
  <si>
    <t>(9,8+4,4)*2*0,5</t>
  </si>
  <si>
    <t>(41,6+1,32*2)*0,5</t>
  </si>
  <si>
    <t>"vč. D1,6"</t>
  </si>
  <si>
    <t>"Koulařský sektor"</t>
  </si>
  <si>
    <t>(2,1+13,5+17*2)</t>
  </si>
  <si>
    <t>3,14*1,6</t>
  </si>
  <si>
    <t>Součet</t>
  </si>
  <si>
    <t>113107212</t>
  </si>
  <si>
    <t>Odstranění podkladu z kameniva těženého tl 200 mm strojně pl přes 200 m2</t>
  </si>
  <si>
    <t>-230783844</t>
  </si>
  <si>
    <t>70.4*5,48</t>
  </si>
  <si>
    <t>8,8*4,4</t>
  </si>
  <si>
    <t>40,6*1,32</t>
  </si>
  <si>
    <t>(1,1+12,5)/2*15</t>
  </si>
  <si>
    <t>3,14*1,1*1,1</t>
  </si>
  <si>
    <t>3</t>
  </si>
  <si>
    <t>113107223</t>
  </si>
  <si>
    <t>Odstranění podkladu z kameniva drceného tl 300 mm strojně pl přes 200 m2</t>
  </si>
  <si>
    <t>713119681</t>
  </si>
  <si>
    <t>113204111</t>
  </si>
  <si>
    <t>Vytrhání obrub záhonových</t>
  </si>
  <si>
    <t>m</t>
  </si>
  <si>
    <t>-1929035531</t>
  </si>
  <si>
    <t>"atletická rovinka"</t>
  </si>
  <si>
    <t>(70,4+5,48)*2</t>
  </si>
  <si>
    <t>5</t>
  </si>
  <si>
    <t>121151103</t>
  </si>
  <si>
    <t>Sejmutí ornice plochy do 100 m2 tl vrstvy do 200 mm strojně</t>
  </si>
  <si>
    <t>1340235225</t>
  </si>
  <si>
    <t>177,824</t>
  </si>
  <si>
    <t>6</t>
  </si>
  <si>
    <t>131251701</t>
  </si>
  <si>
    <t>Hloubení jam v hornině třídy těžitelnosti I, skupiny 3 objem do 20 m3 strojně pro LTM</t>
  </si>
  <si>
    <t>m3</t>
  </si>
  <si>
    <t>309439907</t>
  </si>
  <si>
    <t>"v.č. D1.2"</t>
  </si>
  <si>
    <t>2,0*2,0*3,0</t>
  </si>
  <si>
    <t>"vč.D 1.4"</t>
  </si>
  <si>
    <t>"doskočiště"</t>
  </si>
  <si>
    <t>8,7*4,2*0,35</t>
  </si>
  <si>
    <t>"Rozběh"</t>
  </si>
  <si>
    <t>40*1,32*0,31</t>
  </si>
  <si>
    <t>(1,1+12,5)/2*15*0,1</t>
  </si>
  <si>
    <t>3,14*1,1*1,1*0,1</t>
  </si>
  <si>
    <t>7</t>
  </si>
  <si>
    <t>132251101</t>
  </si>
  <si>
    <t>Hloubení rýh nezapažených  š do 800 mm v hornině třídy těžitelnosti I, skupiny 3 objem do 20 m3 strojně</t>
  </si>
  <si>
    <t>1536615693</t>
  </si>
  <si>
    <t>"v.č.D1.2"</t>
  </si>
  <si>
    <t>"drenáž"</t>
  </si>
  <si>
    <t>(34,5*2)*0,3*0,3</t>
  </si>
  <si>
    <t>6,4*0,5*0,6</t>
  </si>
  <si>
    <t>8</t>
  </si>
  <si>
    <t>162751117</t>
  </si>
  <si>
    <t>Vodorovné přemístění do 10000 m výkopku/sypaniny z horniny třídy těžitelnosti I, skupiny 1 až 3</t>
  </si>
  <si>
    <t>1495740386</t>
  </si>
  <si>
    <t>51,737+8,13</t>
  </si>
  <si>
    <t>9</t>
  </si>
  <si>
    <t>167151101</t>
  </si>
  <si>
    <t>Nakládání výkopku z hornin třídy těžitelnosti I, skupiny 1 až 3 do 100 m3</t>
  </si>
  <si>
    <t>153714707</t>
  </si>
  <si>
    <t>10</t>
  </si>
  <si>
    <t>171152501</t>
  </si>
  <si>
    <t>Zhutnění podloží z hornin soudržných nebo nesoudržných pod násypy</t>
  </si>
  <si>
    <t>939024826</t>
  </si>
  <si>
    <t>11</t>
  </si>
  <si>
    <t>171201201</t>
  </si>
  <si>
    <t>Uložení sypaniny na skládky nebo meziskládky</t>
  </si>
  <si>
    <t>-1506283101</t>
  </si>
  <si>
    <t>12</t>
  </si>
  <si>
    <t>171201231</t>
  </si>
  <si>
    <t>Poplatek za uložení zeminy a kamení na recyklační skládce (skládkovné) kód odpadu 17 05 04</t>
  </si>
  <si>
    <t>t</t>
  </si>
  <si>
    <t>634035189</t>
  </si>
  <si>
    <t>59,867*1,6</t>
  </si>
  <si>
    <t>13</t>
  </si>
  <si>
    <t>181111111</t>
  </si>
  <si>
    <t>Plošná úprava terénu do 500 m2 zemina tř 1 až 4 nerovnosti do 100 mm v rovinně a svahu do 1:5</t>
  </si>
  <si>
    <t>-556010660</t>
  </si>
  <si>
    <t>"drenáž mimo rovinku"</t>
  </si>
  <si>
    <t>14</t>
  </si>
  <si>
    <t>181351003</t>
  </si>
  <si>
    <t>Rozprostření ornice tl vrstvy do 200 mm pl do 100 m2 v rovině nebo ve svahu do 1:5 strojně</t>
  </si>
  <si>
    <t>-880276368</t>
  </si>
  <si>
    <t>181411131</t>
  </si>
  <si>
    <t>Založení parkového trávníku výsevem plochy do 1000 m2 v rovině a ve svahu do 1:5</t>
  </si>
  <si>
    <t>-1152811320</t>
  </si>
  <si>
    <t>16</t>
  </si>
  <si>
    <t>M</t>
  </si>
  <si>
    <t>00572410</t>
  </si>
  <si>
    <t>osivo směs travní parková</t>
  </si>
  <si>
    <t>kg</t>
  </si>
  <si>
    <t>2077789661</t>
  </si>
  <si>
    <t>177,824*0,03</t>
  </si>
  <si>
    <t>17</t>
  </si>
  <si>
    <t>181951112</t>
  </si>
  <si>
    <t>Úprava pláně v hornině třídy těžitelnosti I, skupiny 1 až 3 se zhutněním</t>
  </si>
  <si>
    <t>980922984</t>
  </si>
  <si>
    <t>18</t>
  </si>
  <si>
    <t>183403153</t>
  </si>
  <si>
    <t>Obdělání půdy hrabáním v rovině a svahu do 1:5</t>
  </si>
  <si>
    <t>1831234222</t>
  </si>
  <si>
    <t>19</t>
  </si>
  <si>
    <t>183403161</t>
  </si>
  <si>
    <t>Obdělání půdy válením v rovině a svahu do 1:5</t>
  </si>
  <si>
    <t>1536377281</t>
  </si>
  <si>
    <t>Zakládání</t>
  </si>
  <si>
    <t>20</t>
  </si>
  <si>
    <t>211561111</t>
  </si>
  <si>
    <t>Výplň odvodňovacích žeber nebo trativodů kamenivem hrubým drceným frakce 4 až 16 mm</t>
  </si>
  <si>
    <t>-595924014</t>
  </si>
  <si>
    <t>"v.č.D1.2+1,5+1,6"</t>
  </si>
  <si>
    <t>6,4*0,3*0,6</t>
  </si>
  <si>
    <t>(8,0+5,0)*0,3*0,3</t>
  </si>
  <si>
    <t>212751103</t>
  </si>
  <si>
    <t>Trativod z drenážních trubek flexibilních PVC-U SN 4 perforace 360° včetně lože otevřený výkop DN 80 pro meliorace</t>
  </si>
  <si>
    <t>-886460194</t>
  </si>
  <si>
    <t>(34,5*2+6,4+8+5)</t>
  </si>
  <si>
    <t>22</t>
  </si>
  <si>
    <t>212751131</t>
  </si>
  <si>
    <t>Trativod z drenážních trubek flexibilních PVC-U SN 4 neperforovaná včetně lože otevřený výkop DN 50 pro meliorace</t>
  </si>
  <si>
    <t>-1703414800</t>
  </si>
  <si>
    <t xml:space="preserve"> "sektor vrhu koulí DN22"1,0*4</t>
  </si>
  <si>
    <t>23</t>
  </si>
  <si>
    <t>271532211</t>
  </si>
  <si>
    <t>Podsyp pod základové konstrukce se zhutněním z hrubého kameniva frakce 32 až 63 mm</t>
  </si>
  <si>
    <t>332838589</t>
  </si>
  <si>
    <t>"v.č. D1,2 "</t>
  </si>
  <si>
    <t>"zásyp vsakovací jímky"</t>
  </si>
  <si>
    <t>24</t>
  </si>
  <si>
    <t>271532212</t>
  </si>
  <si>
    <t>Podsyp pod základové konstrukce se zhutněním z hrubého kameniva frakce 16 až 32 mm</t>
  </si>
  <si>
    <t>1528996436</t>
  </si>
  <si>
    <t>(1,1+12,5)/2*15*0,23</t>
  </si>
  <si>
    <t>3,14*1,1*1,1*0,15</t>
  </si>
  <si>
    <t>25</t>
  </si>
  <si>
    <t>271572211</t>
  </si>
  <si>
    <t>Podsyp pod základové konstrukce se zhutněním z netříděného štěrkopísku</t>
  </si>
  <si>
    <t>639086089</t>
  </si>
  <si>
    <t>"v.č. D1,2 a 3"</t>
  </si>
  <si>
    <t>"D1,4 a 5"</t>
  </si>
  <si>
    <t xml:space="preserve"> "sektor skoku do dálky - doskočiště-okraj"</t>
  </si>
  <si>
    <t>"skok do dálky - doskočiště"     (8,5*2+3,0)*0,50*0,20</t>
  </si>
  <si>
    <t>"skok do dálky - odrazové břevno"     1,22*0,54*0,15</t>
  </si>
  <si>
    <t>"D1.6"</t>
  </si>
  <si>
    <t>(1,1+12,5)/2*15*0,05</t>
  </si>
  <si>
    <t>3,14*1,1*1,1*0,05</t>
  </si>
  <si>
    <t>26</t>
  </si>
  <si>
    <t>273313811</t>
  </si>
  <si>
    <t>Základové desky z betonu tř. C 25/30</t>
  </si>
  <si>
    <t>1227710737</t>
  </si>
  <si>
    <t>"vrh koulí"</t>
  </si>
  <si>
    <t>3,14*1,124*1,124*0,12</t>
  </si>
  <si>
    <t>3,14*2,191*0,112*0,1</t>
  </si>
  <si>
    <t>27</t>
  </si>
  <si>
    <t>273362021</t>
  </si>
  <si>
    <t>Výztuž základových desek svařovanými sítěmi Kari</t>
  </si>
  <si>
    <t>1759173958</t>
  </si>
  <si>
    <t>3,14*1,124*1,124*0,00444*1,2</t>
  </si>
  <si>
    <t>28</t>
  </si>
  <si>
    <t>274313611</t>
  </si>
  <si>
    <t>Základové pásy z betonu tř. C 16/20</t>
  </si>
  <si>
    <t>-432877795</t>
  </si>
  <si>
    <t>" sektor skoku do dálky - doskočiště-okraj"</t>
  </si>
  <si>
    <t xml:space="preserve">"skok do dálky"    </t>
  </si>
  <si>
    <t xml:space="preserve">  ((8,5*2+3,00)*(0,71*0,13+0,21*0,20))</t>
  </si>
  <si>
    <t xml:space="preserve">"odrazové břevno"    </t>
  </si>
  <si>
    <t xml:space="preserve"> (1,22*0,50*0,15-1,00*0,34*0,05)</t>
  </si>
  <si>
    <t>29</t>
  </si>
  <si>
    <t>274351121</t>
  </si>
  <si>
    <t>Zřízení bednění základových pasů rovného</t>
  </si>
  <si>
    <t>1200516818</t>
  </si>
  <si>
    <t>"skok do dálky"    ( (8,0*2+3,0)*0,35+(8,5*2+4,0)*0,20)</t>
  </si>
  <si>
    <t>(8,7*2+4,2)*0,15</t>
  </si>
  <si>
    <t>"odrazové břevno"     ((1,22+0,54)*2*0,15+(1,00+0,34)*2*0,05)</t>
  </si>
  <si>
    <t>30</t>
  </si>
  <si>
    <t>274351122</t>
  </si>
  <si>
    <t>Odstranění bednění základových pasů rovného</t>
  </si>
  <si>
    <t>886414753</t>
  </si>
  <si>
    <t>31</t>
  </si>
  <si>
    <t>274361821</t>
  </si>
  <si>
    <t>Výztuž základových pásů betonářskou ocelí 10 505 (R)</t>
  </si>
  <si>
    <t>1606408882</t>
  </si>
  <si>
    <t>"v. č. D1.12+13 - sektor skoku do dálky - doskočiště-okraj"</t>
  </si>
  <si>
    <t xml:space="preserve">   ((8,50*2+3,0)*3+0,45*20)</t>
  </si>
  <si>
    <t>-69</t>
  </si>
  <si>
    <t>Mezisoučet</t>
  </si>
  <si>
    <t xml:space="preserve">"konstrukční výztuž R 6    t" </t>
  </si>
  <si>
    <t xml:space="preserve">  69*0,000222*1,2</t>
  </si>
  <si>
    <t>Komunikace pozemní</t>
  </si>
  <si>
    <t>32</t>
  </si>
  <si>
    <t>564211111</t>
  </si>
  <si>
    <t>Podklad nebo podsyp ze štěrkopísku ŠP tl 50 mm</t>
  </si>
  <si>
    <t>-1303390638</t>
  </si>
  <si>
    <t>"podkladní vrstva - podsyp štěrkopískem - tl. 5cm"</t>
  </si>
  <si>
    <t>"dráha atletická  a hřiště- kryt sportovní PUR na živič. podkladu"</t>
  </si>
  <si>
    <t>70,4*5,48</t>
  </si>
  <si>
    <t>40,4*1,4</t>
  </si>
  <si>
    <t>33</t>
  </si>
  <si>
    <t>564251111</t>
  </si>
  <si>
    <t>Podklad nebo podsyp ze štěrkopísku ŠP tl 150 mm</t>
  </si>
  <si>
    <t>166752549</t>
  </si>
  <si>
    <t>" sektor skoku do dálky - doskočiště"</t>
  </si>
  <si>
    <t>"doskočiště - podklad ze štěrkopísku"    8,7*4,2</t>
  </si>
  <si>
    <t>34</t>
  </si>
  <si>
    <t>564730111</t>
  </si>
  <si>
    <t>Podklad z kameniva hrubého drceného vel. 16-32 mm tl 100 mm</t>
  </si>
  <si>
    <t>2025062537</t>
  </si>
  <si>
    <t>70*5,08</t>
  </si>
  <si>
    <t>40,0*1,22</t>
  </si>
  <si>
    <t>35</t>
  </si>
  <si>
    <t>564771111</t>
  </si>
  <si>
    <t>Podklad z kameniva hrubého drceného vel. 32-63 mm tl 250 mm</t>
  </si>
  <si>
    <t>-1184794486</t>
  </si>
  <si>
    <t>36</t>
  </si>
  <si>
    <t>571907112</t>
  </si>
  <si>
    <t>Posyp krytu kamenivem drceným nebo těženým do 40 kg/m2</t>
  </si>
  <si>
    <t>890701084</t>
  </si>
  <si>
    <t>"podklad podsyp 2cm"404,4</t>
  </si>
  <si>
    <t>37</t>
  </si>
  <si>
    <t>576136111</t>
  </si>
  <si>
    <t>Asfaltový koberec otevřený AKO 8 (AKOJ) tl 40 mm š do 3 m z modifikovaného asfaltu</t>
  </si>
  <si>
    <t>2108726971</t>
  </si>
  <si>
    <t>38</t>
  </si>
  <si>
    <t>576146311</t>
  </si>
  <si>
    <t>Asfaltový koberec otevřený AKO 16 (AKOH) tl 50 mm š do 3 m z nemodifikovaného asfaltu</t>
  </si>
  <si>
    <t>1401911172</t>
  </si>
  <si>
    <t>39</t>
  </si>
  <si>
    <t>57929nab1</t>
  </si>
  <si>
    <t>Lajnování venkovního litého pryžového povrchu elastickým lakem v různé barevnosti</t>
  </si>
  <si>
    <t>-1913833894</t>
  </si>
  <si>
    <t>"lajnování  pro objekt 01 běžecká dráha a víceúčelové hřiště"</t>
  </si>
  <si>
    <t>810</t>
  </si>
  <si>
    <t>40</t>
  </si>
  <si>
    <t>59341nab2</t>
  </si>
  <si>
    <t xml:space="preserve">Umělý sportovní kryt PUR- povrch plošně vodopropustný, dvovrstvý s vrchním nástřikem tl. 13mm - vrstva EPDM </t>
  </si>
  <si>
    <t>-1021100719</t>
  </si>
  <si>
    <t>404,4</t>
  </si>
  <si>
    <t>Úpravy povrchů, podlahy a osazování výplní</t>
  </si>
  <si>
    <t>41</t>
  </si>
  <si>
    <t>632451436</t>
  </si>
  <si>
    <t>Potěr pískocementový tl do 30 mm tř. C 25 běžný</t>
  </si>
  <si>
    <t>-927642211</t>
  </si>
  <si>
    <t>"koulařský sektor"3,14*1,068*1,068</t>
  </si>
  <si>
    <t>42</t>
  </si>
  <si>
    <t>63511-nab1</t>
  </si>
  <si>
    <t>Násyp pod podlahy z drobného kameniva 0-4 se zhutněním-kačírek mlatová úprava</t>
  </si>
  <si>
    <t>-1101380191</t>
  </si>
  <si>
    <t>"Koulařský sektor"(1,1+12,5)/2*15*0,06</t>
  </si>
  <si>
    <t>43</t>
  </si>
  <si>
    <t>63511nab2</t>
  </si>
  <si>
    <t>Násyp z křemičitého písku bílého - fr. 2mm - sušeného</t>
  </si>
  <si>
    <t>-824760001</t>
  </si>
  <si>
    <t>"v. č. D1.10+11 - sektor skoku do dálky - doskočiště"</t>
  </si>
  <si>
    <t>" doskočiště - násyp"     8,000*3,0*0,4</t>
  </si>
  <si>
    <t>Ostatní konstrukce a práce, bourání</t>
  </si>
  <si>
    <t>44</t>
  </si>
  <si>
    <t>916331112</t>
  </si>
  <si>
    <t>Osazení zahradního obrubníku betonového do lože z betonu s boční opěrou</t>
  </si>
  <si>
    <t>1110966447</t>
  </si>
  <si>
    <t xml:space="preserve">"obrubník záhonový"  </t>
  </si>
  <si>
    <t>"dráha"</t>
  </si>
  <si>
    <t>(70+5,08)*2</t>
  </si>
  <si>
    <t>(40*2+1,22)</t>
  </si>
  <si>
    <t>45</t>
  </si>
  <si>
    <t>59217002</t>
  </si>
  <si>
    <t>obrubník betonový zahradní šedý 1000x50x200mm</t>
  </si>
  <si>
    <t>1928479306</t>
  </si>
  <si>
    <t>231,38*1,01</t>
  </si>
  <si>
    <t>46</t>
  </si>
  <si>
    <t>916991121</t>
  </si>
  <si>
    <t>Lože pod obrubníky, krajníky nebo obruby z dlažebních kostek z betonu prostého</t>
  </si>
  <si>
    <t>1081664768</t>
  </si>
  <si>
    <t>" obrubníky"231,38*0,3*0,1</t>
  </si>
  <si>
    <t>47</t>
  </si>
  <si>
    <t>919726121</t>
  </si>
  <si>
    <t>Geotextilie pro ochranu, separaci a filtraci netkaná měrná hmotnost do 200 g/m2</t>
  </si>
  <si>
    <t>-1980544696</t>
  </si>
  <si>
    <t>"geotextilie - obalení drenáže     m2"    75,4 *1,0</t>
  </si>
  <si>
    <t>"geotextilie - vsakovací jímka     m2"   ((2,0*2,0*2)+(2,0+2,0)*2*3,0)*1,2</t>
  </si>
  <si>
    <t>48</t>
  </si>
  <si>
    <t>93511nab1</t>
  </si>
  <si>
    <t>Osazení obruby polymerbetonové s pružnou hranou a lapačem písku - šířky 560mm</t>
  </si>
  <si>
    <t>1665770538</t>
  </si>
  <si>
    <t>8,5*2+3,0</t>
  </si>
  <si>
    <t>49</t>
  </si>
  <si>
    <t>59227nab1</t>
  </si>
  <si>
    <t>doskočiště -lapač písku 1,0m spodní díl PP, nosný rošt pozink, gumová rohož , stavební š.500mm v.178mm</t>
  </si>
  <si>
    <t>kus</t>
  </si>
  <si>
    <t>-1021823040</t>
  </si>
  <si>
    <t>"ztratné 1%   (1kus=1m)    ks"     20*1,01</t>
  </si>
  <si>
    <t>50</t>
  </si>
  <si>
    <t>59227nab2</t>
  </si>
  <si>
    <t>doskočiště -lapač písku 0,5m spodní díl PP, nosný rošt pozink, gumová rohož , stavební š.500mm v.178mm</t>
  </si>
  <si>
    <t>-1421419612</t>
  </si>
  <si>
    <t>"ztratné 1%   (1kus=1m)    ks"     1*1,01</t>
  </si>
  <si>
    <t>51</t>
  </si>
  <si>
    <t>59227nab3</t>
  </si>
  <si>
    <t>doskočiště -čelní stěna lapač písku , stavební š.500mm v.121mm</t>
  </si>
  <si>
    <t>845264613</t>
  </si>
  <si>
    <t>"ztratné 1%   (1kus=1m)    ks"     4*1,01</t>
  </si>
  <si>
    <t>52</t>
  </si>
  <si>
    <t>59227nab4</t>
  </si>
  <si>
    <t>doskočiště - obrubník 1,0m bílá hrana,vrchní gumová hrana se vzduchovými polštáři vyrobeno z EPDM š 60, v300mm</t>
  </si>
  <si>
    <t>-99600444</t>
  </si>
  <si>
    <t>"ztratné 1%   (1kus=1m)    ks" 20*1,01</t>
  </si>
  <si>
    <t>53</t>
  </si>
  <si>
    <t>59227nab5</t>
  </si>
  <si>
    <t>doskočiště - obrubník rohový 150/150 bíá hrana,vrchní gumová hrana se vzduchovými polštáři vyrobeno z EPDM š 60, v300mm</t>
  </si>
  <si>
    <t>-280501651</t>
  </si>
  <si>
    <t>"ztratné 1%   (1kus=1m)    ks" 4*1,01</t>
  </si>
  <si>
    <t>54</t>
  </si>
  <si>
    <t>953943124</t>
  </si>
  <si>
    <t>Osazování výrobků do 30 kg/kus do betonu</t>
  </si>
  <si>
    <t>762482895</t>
  </si>
  <si>
    <t xml:space="preserve"> "Skok do dálky "1</t>
  </si>
  <si>
    <t>55</t>
  </si>
  <si>
    <t>28486nab1</t>
  </si>
  <si>
    <t>odrazové prkno pro skok daleký vč. zákrytového pouzdra</t>
  </si>
  <si>
    <t>1951012617</t>
  </si>
  <si>
    <t>56</t>
  </si>
  <si>
    <t>28487nab1</t>
  </si>
  <si>
    <t>nerezový truhlík pro odrazové prkno</t>
  </si>
  <si>
    <t>1140980749</t>
  </si>
  <si>
    <t>57</t>
  </si>
  <si>
    <t>28488nab1</t>
  </si>
  <si>
    <t>nerezové zakrytí odrazového prkna se syntetickým povrchem</t>
  </si>
  <si>
    <t>122919618</t>
  </si>
  <si>
    <t>58</t>
  </si>
  <si>
    <t>28489nab1</t>
  </si>
  <si>
    <t>hliníkové hrablo, hrábě a lopata</t>
  </si>
  <si>
    <t>-146044435</t>
  </si>
  <si>
    <t>59</t>
  </si>
  <si>
    <t>28490nab1</t>
  </si>
  <si>
    <t>značky odrazu pro skok daleký</t>
  </si>
  <si>
    <t>1767706214</t>
  </si>
  <si>
    <t>60</t>
  </si>
  <si>
    <t>95998nab8</t>
  </si>
  <si>
    <t>Vybavení hřiště - dodávka a montáž plachty vodopropustné krycí  s háčky - doskočiště skoku do dálky</t>
  </si>
  <si>
    <t>539953416</t>
  </si>
  <si>
    <t>61</t>
  </si>
  <si>
    <t>95999nab14</t>
  </si>
  <si>
    <t>Vybavení hřiště - dodávka a montáž kruhu pr vrh koulí vč zarážicího břevna</t>
  </si>
  <si>
    <t>1229293109</t>
  </si>
  <si>
    <t>997</t>
  </si>
  <si>
    <t>Přesun sutě</t>
  </si>
  <si>
    <t>62</t>
  </si>
  <si>
    <t>997221551</t>
  </si>
  <si>
    <t>Vodorovná doprava suti ze sypkých materiálů do 1 km</t>
  </si>
  <si>
    <t>-1213678597</t>
  </si>
  <si>
    <t>63</t>
  </si>
  <si>
    <t>997221559</t>
  </si>
  <si>
    <t>Příplatek ZKD 1 km u vodorovné dopravy suti ze sypkých materiálů</t>
  </si>
  <si>
    <t>-481402749</t>
  </si>
  <si>
    <t>350,99*9</t>
  </si>
  <si>
    <t>64</t>
  </si>
  <si>
    <t>997221611</t>
  </si>
  <si>
    <t>Nakládání suti na dopravní prostředky pro vodorovnou dopravu</t>
  </si>
  <si>
    <t>-32047637</t>
  </si>
  <si>
    <t>65</t>
  </si>
  <si>
    <t>997221655</t>
  </si>
  <si>
    <t>Poplatek za uložení na skládce (skládkovné) zeminy a kamení kód odpadu 17 05 04</t>
  </si>
  <si>
    <t>-481519442</t>
  </si>
  <si>
    <t>998</t>
  </si>
  <si>
    <t>Přesun hmot</t>
  </si>
  <si>
    <t>66</t>
  </si>
  <si>
    <t>998222012</t>
  </si>
  <si>
    <t>Přesun hmot pro tělovýchovné plochy</t>
  </si>
  <si>
    <t>673087067</t>
  </si>
  <si>
    <t>PSV</t>
  </si>
  <si>
    <t>Práce a dodávky PSV</t>
  </si>
  <si>
    <t>VRN</t>
  </si>
  <si>
    <t>Vedlejší rozpočtové náklady-pro celou stavbu</t>
  </si>
  <si>
    <t>VRN1</t>
  </si>
  <si>
    <t>Průzkumné, geodetické a projektové práce</t>
  </si>
  <si>
    <t>67</t>
  </si>
  <si>
    <t>011103000</t>
  </si>
  <si>
    <t>Geologický průzkum</t>
  </si>
  <si>
    <t>soubor</t>
  </si>
  <si>
    <t>1024</t>
  </si>
  <si>
    <t>986177460</t>
  </si>
  <si>
    <t>68</t>
  </si>
  <si>
    <t>012203000</t>
  </si>
  <si>
    <t>Geodetické práce při provádění stavby</t>
  </si>
  <si>
    <t>-815760165</t>
  </si>
  <si>
    <t>69</t>
  </si>
  <si>
    <t>012303000</t>
  </si>
  <si>
    <t>Geodetické práce po výstavbě-zaměření skutečného provedení stavby</t>
  </si>
  <si>
    <t>1142890045</t>
  </si>
  <si>
    <t>70</t>
  </si>
  <si>
    <t>012305000</t>
  </si>
  <si>
    <t>Vytýčení stáv. inženýrských sítí před zahájením zemních prací</t>
  </si>
  <si>
    <t>308998301</t>
  </si>
  <si>
    <t>71</t>
  </si>
  <si>
    <t>013254000</t>
  </si>
  <si>
    <t>Dokumentace skutečného provedení stavby- dle vyhlášky 499/2006 SB ve třech vyhotoveních a jednom elektronickém na CD Rom</t>
  </si>
  <si>
    <t>722462738</t>
  </si>
  <si>
    <t>VRN3</t>
  </si>
  <si>
    <t>Zařízení staveniště</t>
  </si>
  <si>
    <t>72</t>
  </si>
  <si>
    <t>032002000</t>
  </si>
  <si>
    <t>Zřízení a zrušení  staveniště- náklady spojené s vybudováním, provozem a likvidaci zařízení staveniště</t>
  </si>
  <si>
    <t>-1712468004</t>
  </si>
  <si>
    <t>VRN4</t>
  </si>
  <si>
    <t>Inženýrská činnost</t>
  </si>
  <si>
    <t>73</t>
  </si>
  <si>
    <t>043134000</t>
  </si>
  <si>
    <t>Zkoušky zatěžovací statické</t>
  </si>
  <si>
    <t>-78071634</t>
  </si>
  <si>
    <t>VRN9</t>
  </si>
  <si>
    <t>Ostatní náklady</t>
  </si>
  <si>
    <t>74</t>
  </si>
  <si>
    <t>092103001</t>
  </si>
  <si>
    <t>Náklady spojené s umístěním stavby</t>
  </si>
  <si>
    <t>-1291118621</t>
  </si>
  <si>
    <t>02 - SO.02 Víceúčelové hřiště</t>
  </si>
  <si>
    <t xml:space="preserve">    3 - Svislé a kompletní konstrukce</t>
  </si>
  <si>
    <t xml:space="preserve">    767 - Konstrukce zámečnické</t>
  </si>
  <si>
    <t>-2057043292</t>
  </si>
  <si>
    <t>"podél hřiště"</t>
  </si>
  <si>
    <t>(37,4+20,4+1,0*2)*2*0,5</t>
  </si>
  <si>
    <t>"vsakovací jímka+ drnáž mimo hřiště"</t>
  </si>
  <si>
    <t>2,0*0,5</t>
  </si>
  <si>
    <t>1436814478</t>
  </si>
  <si>
    <t>"odstranění stávajícího hřiště"</t>
  </si>
  <si>
    <t>"v.č. D1.9 a 1.10"</t>
  </si>
  <si>
    <t>"hřiště"</t>
  </si>
  <si>
    <t>36,4*20,4+3,0*1,0*2</t>
  </si>
  <si>
    <t>-2084204586</t>
  </si>
  <si>
    <t>(36+20)*2</t>
  </si>
  <si>
    <t>122251104</t>
  </si>
  <si>
    <t>Odkopávky a prokopávky nezapažené v hornině třídy těžitelnosti I, skupiny 3 objem do 500 m3 strojně</t>
  </si>
  <si>
    <t>427155585</t>
  </si>
  <si>
    <t>(37,4*21,4+3,0*1,0*2)*0,32</t>
  </si>
  <si>
    <t>"zámková dlažba"</t>
  </si>
  <si>
    <t>8,0*1,5*2*0,2</t>
  </si>
  <si>
    <t>952492497</t>
  </si>
  <si>
    <t>64,8</t>
  </si>
  <si>
    <t>131151100</t>
  </si>
  <si>
    <t>Hloubení jam nezapažených v hornině třídy těžitelnosti I, skupiny 1 a 2 objem do 20 m3 strojně</t>
  </si>
  <si>
    <t>649104546</t>
  </si>
  <si>
    <t>"VSAKOVACÍ JÍMKA"2,0*2,0*3,0</t>
  </si>
  <si>
    <t>131252502</t>
  </si>
  <si>
    <t>Hloubení jamek do 0,5 m3 v hornině třídy těžitelnosti I, skupiny 1 až 3 strojně</t>
  </si>
  <si>
    <t>714589409</t>
  </si>
  <si>
    <t>"základové patky"</t>
  </si>
  <si>
    <t>"oplocení- D1.4"</t>
  </si>
  <si>
    <t>"ozn. 1"0,5*0,5*0,85*2</t>
  </si>
  <si>
    <t>"ozn. 2"0,4*0,4*1,1*40</t>
  </si>
  <si>
    <t>"ozn.3"0,75*0,75*1,15*8</t>
  </si>
  <si>
    <t>132151101</t>
  </si>
  <si>
    <t>Hloubení rýh nezapažených  š do 800 mm v hornině třídy těžitelnosti I, skupiny 1 a 2 objem do 20 m3 strojně</t>
  </si>
  <si>
    <t>-119325997</t>
  </si>
  <si>
    <t>"drenáž v.č.1.3 "</t>
  </si>
  <si>
    <t>35*4*0,3*0,3</t>
  </si>
  <si>
    <t>21*0,5*0,6</t>
  </si>
  <si>
    <t>"základový pás v.č D1,4"</t>
  </si>
  <si>
    <t>9,9*0,4*0,85</t>
  </si>
  <si>
    <t>-190991909</t>
  </si>
  <si>
    <t>"v.č. D1.7 -1.9""</t>
  </si>
  <si>
    <t>12+262,835+12,64+22,866</t>
  </si>
  <si>
    <t>167151111</t>
  </si>
  <si>
    <t>Nakládání výkopku z hornin třídy těžitelnosti I, skupiny 1 až 3 přes 100 m3</t>
  </si>
  <si>
    <t>661968992</t>
  </si>
  <si>
    <t>-1109381905</t>
  </si>
  <si>
    <t>"Zámková dlažba"</t>
  </si>
  <si>
    <t>8,0*1,5*2</t>
  </si>
  <si>
    <t>718761497</t>
  </si>
  <si>
    <t>310,341*1,6</t>
  </si>
  <si>
    <t>171251201</t>
  </si>
  <si>
    <t>-377977873</t>
  </si>
  <si>
    <t>"přebytečná zemina"310,341</t>
  </si>
  <si>
    <t>240823735</t>
  </si>
  <si>
    <t xml:space="preserve"> "V.č. D  1.7"</t>
  </si>
  <si>
    <t>-721212248</t>
  </si>
  <si>
    <t>956564149</t>
  </si>
  <si>
    <t>-615592174</t>
  </si>
  <si>
    <t>64,8*0,03</t>
  </si>
  <si>
    <t>215039400</t>
  </si>
  <si>
    <t>-1033274344</t>
  </si>
  <si>
    <t>1885112660</t>
  </si>
  <si>
    <t>211531111</t>
  </si>
  <si>
    <t>Výplň odvodňovacích žeber nebo trativodů kamenivem hrubým drceným frakce 16 až 63 mm</t>
  </si>
  <si>
    <t>1131021894</t>
  </si>
  <si>
    <t>"drenáž v.č.1.7 "</t>
  </si>
  <si>
    <t>21*0,5*0,5</t>
  </si>
  <si>
    <t>-2009836452</t>
  </si>
  <si>
    <t>"drenáž v.č.1.7 a 1,8"</t>
  </si>
  <si>
    <t>35*4</t>
  </si>
  <si>
    <t>212751104</t>
  </si>
  <si>
    <t>Trativod z drenážních trubek flexibilních PVC-U SN 4 perforace 360° včetně lože otevřený výkop DN 100 pro meliorace</t>
  </si>
  <si>
    <t>326241091</t>
  </si>
  <si>
    <t>"drenáž v.č.1.3 a 1,5"</t>
  </si>
  <si>
    <t>-1910090605</t>
  </si>
  <si>
    <t>"oplocení- D1.8"</t>
  </si>
  <si>
    <t>"ozn. 1"0,5*0,5*0,15*2</t>
  </si>
  <si>
    <t>"ozn. 2"0,4*0,4*0,15*40</t>
  </si>
  <si>
    <t>"ozn.3"0,75*0,75*0,15*8</t>
  </si>
  <si>
    <t>275313611</t>
  </si>
  <si>
    <t>Základové patky z betonu tř. C 16/20</t>
  </si>
  <si>
    <t>-1058777636</t>
  </si>
  <si>
    <t>"ozn. 1"0,5*0,5*0,7*2</t>
  </si>
  <si>
    <t>"ozn. 2"0,4*0,4*0,95*40</t>
  </si>
  <si>
    <t>"ozn.3"0,75*0,75*1,0*8</t>
  </si>
  <si>
    <t>275351121</t>
  </si>
  <si>
    <t>Zřízení bednění základových patek</t>
  </si>
  <si>
    <t>-1545341263</t>
  </si>
  <si>
    <t>"sloupky plotu"</t>
  </si>
  <si>
    <t>0,5*4*0,3*2</t>
  </si>
  <si>
    <t>0,4*4*0,3*40</t>
  </si>
  <si>
    <t>0,75*4*0,3*8</t>
  </si>
  <si>
    <t>275351122</t>
  </si>
  <si>
    <t>Odstranění bednění základových patek</t>
  </si>
  <si>
    <t>-143324814</t>
  </si>
  <si>
    <t>Svislé a kompletní konstrukce</t>
  </si>
  <si>
    <t>33817119-R</t>
  </si>
  <si>
    <t>Osazování sloupků a vzpěr plotových ocelových v  přes 2,60 m se zabetonováním</t>
  </si>
  <si>
    <t>655563885</t>
  </si>
  <si>
    <t>"v.č. 1,8 a 1,11"</t>
  </si>
  <si>
    <t>"oplocení hřiště"48</t>
  </si>
  <si>
    <t>55342-nab1b</t>
  </si>
  <si>
    <t>Sloupek plotový žárově zinkovaný 4950x89x3mm- zavíčkovaný</t>
  </si>
  <si>
    <t>168024574</t>
  </si>
  <si>
    <t>348101240</t>
  </si>
  <si>
    <t>Osazení vrat a vrátek k oplocení na ocelové sloupky do 8 m2</t>
  </si>
  <si>
    <t>-1763456211</t>
  </si>
  <si>
    <t>"v.č. 1,9 a 1,11"2</t>
  </si>
  <si>
    <t>55342naB2</t>
  </si>
  <si>
    <t>branka vstupní 2 křídlová otočná-2400x2400mm-rámy z trubek žárově zinkované bez nosných sloupků</t>
  </si>
  <si>
    <t>1602305407</t>
  </si>
  <si>
    <t>"branky s úchyty pro přichycení bezuzlové sítě"2</t>
  </si>
  <si>
    <t>423324854</t>
  </si>
  <si>
    <t>354339729</t>
  </si>
  <si>
    <t>36*20+3,0*1,0*2</t>
  </si>
  <si>
    <t>564760011</t>
  </si>
  <si>
    <t>Podklad z kameniva hrubého drceného vel. 8-16 mm tl 200 mm</t>
  </si>
  <si>
    <t>1887672007</t>
  </si>
  <si>
    <t>"Chodníky"</t>
  </si>
  <si>
    <t>8*1,5*2</t>
  </si>
  <si>
    <t>-676118873</t>
  </si>
  <si>
    <t>-492317284</t>
  </si>
  <si>
    <t>"podsyp tl.20mm"</t>
  </si>
  <si>
    <t>726</t>
  </si>
  <si>
    <t>576133121</t>
  </si>
  <si>
    <t>Asfaltový koberec mastixový SMA 8 (AKMJ) tl 40 mm š přes 3 m</t>
  </si>
  <si>
    <t>1897108847</t>
  </si>
  <si>
    <t>576143321</t>
  </si>
  <si>
    <t>Asfaltový koberec mastixový SMA 16 (AKMH) tl 50 mm š přes 3 m</t>
  </si>
  <si>
    <t>-901926272</t>
  </si>
  <si>
    <t>Lajnování venkovního litého pryžového povrchu elastickým lakem v různé barevnosti v ceně obj 01 atletická rovinka</t>
  </si>
  <si>
    <t>-389435209</t>
  </si>
  <si>
    <t>59341nab1</t>
  </si>
  <si>
    <t>Umělý sportovní kryt PUR- povrch plošně vodopropustný tl. 11mm - vrstva z polyuretanového pojiva a EPDM celobarevným granulátem</t>
  </si>
  <si>
    <t>-622767898</t>
  </si>
  <si>
    <t>596211110</t>
  </si>
  <si>
    <t>Kladení zámkové dlažby komunikací pro pěší tl 60 mm skupiny A pl do 50 m2</t>
  </si>
  <si>
    <t>-2034414878</t>
  </si>
  <si>
    <t>8,*1,5*2</t>
  </si>
  <si>
    <t>59245015</t>
  </si>
  <si>
    <t>dlažba zámková tvaru I 200x165x60mm přírodní</t>
  </si>
  <si>
    <t>1014181830</t>
  </si>
  <si>
    <t>24*1,01</t>
  </si>
  <si>
    <t>938075615</t>
  </si>
  <si>
    <t>(36+20+1,0*2)*2</t>
  </si>
  <si>
    <t>59217037</t>
  </si>
  <si>
    <t>obrubník betonový parkový přírodní 500x50x200mm</t>
  </si>
  <si>
    <t>607250417</t>
  </si>
  <si>
    <t>116*1,01</t>
  </si>
  <si>
    <t>-1963018134</t>
  </si>
  <si>
    <t>" obrubníky"116*0,3*0,1</t>
  </si>
  <si>
    <t>-1176212171</t>
  </si>
  <si>
    <t xml:space="preserve">"geotextilie - obalení drenáže     m2"   </t>
  </si>
  <si>
    <t>"drenáž v.č.1.7"</t>
  </si>
  <si>
    <t>35*4*1,0</t>
  </si>
  <si>
    <t>21*1,0</t>
  </si>
  <si>
    <t>"vsakovací šachta"</t>
  </si>
  <si>
    <t>(2,0*2,0*2+(2,0+2,0)*2*3,0)*1,2</t>
  </si>
  <si>
    <t>944511111</t>
  </si>
  <si>
    <t>Montáž ochranné sítě z textilie z umělých vláken</t>
  </si>
  <si>
    <t>-1173791438</t>
  </si>
  <si>
    <t>(36,0+20)*2*4,0</t>
  </si>
  <si>
    <t>31687nab2</t>
  </si>
  <si>
    <t>síť záchytná bezuzlová, PP,vysoce pevná - tl. 5mm, oko 45mm  - zelená</t>
  </si>
  <si>
    <t>-676490600</t>
  </si>
  <si>
    <t>448*1,05</t>
  </si>
  <si>
    <t>95998 nab1</t>
  </si>
  <si>
    <t>Vybavení hřiště-mon. a dod.s malá kopaná (branka vč síť..)</t>
  </si>
  <si>
    <t>-1961866786</t>
  </si>
  <si>
    <t>95998nab5</t>
  </si>
  <si>
    <t>Vybavení hřiště - dodávka a montáž koše basketbalového-nosný systém s vyložením a s obroučkou+síťka</t>
  </si>
  <si>
    <t>-943607668</t>
  </si>
  <si>
    <t>95998nab6</t>
  </si>
  <si>
    <t>Vybavení hřiiště   dodávka 2 sloupků na nohejbal vč.sítě</t>
  </si>
  <si>
    <t>sada</t>
  </si>
  <si>
    <t>735006159</t>
  </si>
  <si>
    <t>95998nab7</t>
  </si>
  <si>
    <t>Vybavení hřiště - dodávka sloupků na volejbal vč. sportovní sítě</t>
  </si>
  <si>
    <t>-957804180</t>
  </si>
  <si>
    <t>" vybavení sportovní"</t>
  </si>
  <si>
    <t xml:space="preserve">     1</t>
  </si>
  <si>
    <t>1965272350</t>
  </si>
  <si>
    <t>-1814911905</t>
  </si>
  <si>
    <t>229,048*9</t>
  </si>
  <si>
    <t>-537744983</t>
  </si>
  <si>
    <t>-66813524</t>
  </si>
  <si>
    <t>95607349</t>
  </si>
  <si>
    <t>767</t>
  </si>
  <si>
    <t>Konstrukce zámečnické</t>
  </si>
  <si>
    <t>76797nab1</t>
  </si>
  <si>
    <t>Montáž - natažení+napnutí lanka nosného ocelového - jednoho lana</t>
  </si>
  <si>
    <t>182719143</t>
  </si>
  <si>
    <t>"lanko ocelové s PVC tl. 5mm ve výšce 2,5m "</t>
  </si>
  <si>
    <t>"lanko střední "    (36+20)*2</t>
  </si>
  <si>
    <t>31452nab2</t>
  </si>
  <si>
    <t>lanko ocelové pozinkované + PVC -  D 5mm</t>
  </si>
  <si>
    <t>1168080974</t>
  </si>
  <si>
    <t>112*1,05</t>
  </si>
  <si>
    <t>767995111</t>
  </si>
  <si>
    <t>Montáž atypických zámečnických konstrukcí hmotnosti do 5 kg</t>
  </si>
  <si>
    <t>483994090</t>
  </si>
  <si>
    <t>"trubky ztužující oplocení šroubované"</t>
  </si>
  <si>
    <t>(36+20)*2*2*1,94-2,4*2*1,94</t>
  </si>
  <si>
    <t>"kotvící a spojovací materiál"40</t>
  </si>
  <si>
    <t>14011 nab2</t>
  </si>
  <si>
    <t>trubka ocelová bezešvá žárově zinkovaná 32x2,6mm vč úpravy pro montáž na sloupky a kotvicí materiál</t>
  </si>
  <si>
    <t>-1316491561</t>
  </si>
  <si>
    <t>((36+20,0)*2*2*1,94-2,4*1*1,94)*1,03</t>
  </si>
  <si>
    <t>"kotvící materiál a spojovací"40*1,03</t>
  </si>
  <si>
    <t>998767202</t>
  </si>
  <si>
    <t>Přesun hmot procentní pro zámečnické konstrukce v objektech v do 12 m</t>
  </si>
  <si>
    <t>%</t>
  </si>
  <si>
    <t>1313248597</t>
  </si>
  <si>
    <t>03 - SO.03 Dětské hřiště</t>
  </si>
  <si>
    <t>Pol01</t>
  </si>
  <si>
    <t>Grafika z celoprobarveného EPDM (nejedná se o nástřik) - hodiny 240cm</t>
  </si>
  <si>
    <t>ks</t>
  </si>
  <si>
    <t>418773134</t>
  </si>
  <si>
    <t>Pol3</t>
  </si>
  <si>
    <t>štěrková podkladní vrstva pod umělý povrch - 21cm - vč. rovnání a hutnění (180mm štěrkodrť 0-32mm + 30mm štěrkodrť 0-4mm)</t>
  </si>
  <si>
    <t>-1383404009</t>
  </si>
  <si>
    <t>Pol4</t>
  </si>
  <si>
    <t>nákup a osazení betonového obrubníku š. 50mm do betonového lože, vč. betonu do požadovaného tvaru vč. rozměření</t>
  </si>
  <si>
    <t>173348362</t>
  </si>
  <si>
    <t>Pol5</t>
  </si>
  <si>
    <t>Hrubé terénní úpravy kolem obrubníků, uhrabání a osetí travním semenem</t>
  </si>
  <si>
    <t>kpl</t>
  </si>
  <si>
    <t>935272805</t>
  </si>
  <si>
    <t>Pol6</t>
  </si>
  <si>
    <t>betonáž a tvarování 3D valů do požadovaného tvaru - vč. betonu a manipulace</t>
  </si>
  <si>
    <t>-1160792585</t>
  </si>
  <si>
    <t>Pol7</t>
  </si>
  <si>
    <t>bezpečný polyuretanový povrch  EPDM 35mm (25mm SBR + 10mm EPDM)- HIC 1,6m  v dané barevnosti</t>
  </si>
  <si>
    <t>1858365778</t>
  </si>
  <si>
    <t>Pol8</t>
  </si>
  <si>
    <t>příplatek za pokládku povrchu na 3D valy - zvýšená pracnost a časová náročnost</t>
  </si>
  <si>
    <t>kpl.</t>
  </si>
  <si>
    <t>-377400825</t>
  </si>
  <si>
    <t>Pol9</t>
  </si>
  <si>
    <t>Grafika z celoprobarveného EPDM (nejedná se o nástřik) - Motýl 95x100cm</t>
  </si>
  <si>
    <t>2038448109</t>
  </si>
  <si>
    <t>Pol10</t>
  </si>
  <si>
    <t>Grafika z celoprobarveného EPDM (nejedná se o nástřik) - lidské stopy  30cm 1pár</t>
  </si>
  <si>
    <t>pár</t>
  </si>
  <si>
    <t>2083975822</t>
  </si>
  <si>
    <t>Pol12</t>
  </si>
  <si>
    <t>Grafika z celoprobarveného EPDM (nejedná se o nástřik) - skákací panák malý - kluk - 250x85cm</t>
  </si>
  <si>
    <t>-1001001947</t>
  </si>
  <si>
    <t>Pol13</t>
  </si>
  <si>
    <t>Grafika z celoprobarveného EPDM (nejedná se o nástřik) - skákací panák malý - holka - 250x85cm</t>
  </si>
  <si>
    <t>39752824</t>
  </si>
  <si>
    <t>Pol14</t>
  </si>
  <si>
    <t>Grafika z celoprobarveného EPDM (nejedná se o nástřik) - Kytka 5 - 100x100cm</t>
  </si>
  <si>
    <t>154459971</t>
  </si>
  <si>
    <t>Pol15</t>
  </si>
  <si>
    <t>Grafika z celoprobarveného EPDM (nejedná se o nástřik) - Krab 115x100cm</t>
  </si>
  <si>
    <t>-288063177</t>
  </si>
  <si>
    <t>Pol16</t>
  </si>
  <si>
    <t>Grafika z celoprobarveného EPDM (nejedná se o nástřik) - kámen s písmenem - nepravidelný tvar 50cm ks.1.</t>
  </si>
  <si>
    <t>706768858</t>
  </si>
  <si>
    <t>Pol17</t>
  </si>
  <si>
    <t>Grafika z celoprobarveného EPDM (nejedná se o nástřik) - skok z místa-  245x80cm</t>
  </si>
  <si>
    <t>1637731825</t>
  </si>
  <si>
    <t>Pol18</t>
  </si>
  <si>
    <t>3D Grafika z celoprobarveného EPDM (nejedná se o nástřik) - Minitunel (korálový útes) - pr. 120x65cm - tunel pr.52cm - herní prvkem - certifikováno dle ČSN EN 1176-1</t>
  </si>
  <si>
    <t>15625905</t>
  </si>
  <si>
    <t>Pol19</t>
  </si>
  <si>
    <t>3D Grafika z celoprobarveného EPDM (nejedná se o nástřik) - housenka bez čísel - 500x22cm - herní prvkem - certifikováno dle ČSN EN 1176-1</t>
  </si>
  <si>
    <t>221217664</t>
  </si>
  <si>
    <t>Pol20</t>
  </si>
  <si>
    <t xml:space="preserve">Kids Tramp - Velikost rámu: 150 x 150 cm a výška 30 cm, pro zabudování do terénu, skákací matrace proti vandalismu o velikosti 107 x 107 cm je vyztužená ocelovým lankem zapracovaným do jednotlivých pásů, skákací plocha pr. 107 cm, vhodná </t>
  </si>
  <si>
    <t>-890431667</t>
  </si>
  <si>
    <t>Pol21</t>
  </si>
  <si>
    <t>příprava základu pro osazení trampolíny vč. výkopu jámy, likvidace zeminy, betonáže základových pasů a osazení + hrubá úprava terénu kolem trampolíny</t>
  </si>
  <si>
    <t>-1089714942</t>
  </si>
  <si>
    <t>Pol22</t>
  </si>
  <si>
    <t xml:space="preserve">doprava a režie spodní stavba </t>
  </si>
  <si>
    <t>1614755769</t>
  </si>
  <si>
    <t>Pol24</t>
  </si>
  <si>
    <t>Dřevěný herní prvek velký</t>
  </si>
  <si>
    <t>-126034816</t>
  </si>
  <si>
    <t>Pol23</t>
  </si>
  <si>
    <t>doprava a režie umělý povrch</t>
  </si>
  <si>
    <t>2046231758</t>
  </si>
  <si>
    <t>Pol25</t>
  </si>
  <si>
    <t>Pískoviště 3x3 m</t>
  </si>
  <si>
    <t>-1181527534</t>
  </si>
  <si>
    <t>Pol26</t>
  </si>
  <si>
    <t>Řetězový most</t>
  </si>
  <si>
    <t>-673962209</t>
  </si>
  <si>
    <t>04 - SO.04 Oplocení, zpevněné plochy a skleník</t>
  </si>
  <si>
    <t xml:space="preserve">    783 - Dokončovací práce - nátěry</t>
  </si>
  <si>
    <t>-1477538886</t>
  </si>
  <si>
    <t>121151113</t>
  </si>
  <si>
    <t>Sejmutí ornice plochy do 500 m2 tl vrstvy do 200 mm strojně</t>
  </si>
  <si>
    <t>1801681068</t>
  </si>
  <si>
    <t>"v.č.1,16"</t>
  </si>
  <si>
    <t>"mlatová úprava"</t>
  </si>
  <si>
    <t>26*3,1</t>
  </si>
  <si>
    <t>7,3*4,3</t>
  </si>
  <si>
    <t>28*3,1</t>
  </si>
  <si>
    <t>(20+10)/2*8</t>
  </si>
  <si>
    <t>16,0*2,6</t>
  </si>
  <si>
    <t>122251103</t>
  </si>
  <si>
    <t>Odkopávky a prokopávky nezapažené v hornině třídy těžitelnosti I, skupiny 3 objem do 100 m3 strojně</t>
  </si>
  <si>
    <t>-1346912302</t>
  </si>
  <si>
    <t>"v.č. D1.16- "</t>
  </si>
  <si>
    <t>"mlatová plocha"</t>
  </si>
  <si>
    <t>(20+10)/2*8,0</t>
  </si>
  <si>
    <t>-360,39</t>
  </si>
  <si>
    <t>360,39*0,3</t>
  </si>
  <si>
    <t>131111333</t>
  </si>
  <si>
    <t>Vrtání jamek pro plotové sloupky D do 300 mm - ručně s motorovým vrtákem</t>
  </si>
  <si>
    <t>99036779</t>
  </si>
  <si>
    <t>(32+54+34+5)*0,9</t>
  </si>
  <si>
    <t>162351104</t>
  </si>
  <si>
    <t>Vodorovné přemístění do 1000 m výkopku/sypaniny z horniny třídy těžitelnosti I, skupiny 1 až 3</t>
  </si>
  <si>
    <t>153925334</t>
  </si>
  <si>
    <t>"drn"360,39*0,1</t>
  </si>
  <si>
    <t>"ornice"360,39*0,2-306*0,2</t>
  </si>
  <si>
    <t>1072348922</t>
  </si>
  <si>
    <t>"v.č. D1.16-17""</t>
  </si>
  <si>
    <t>"oplocení"112,5*0,15*0,15</t>
  </si>
  <si>
    <t>"mlatová plocha"108,117</t>
  </si>
  <si>
    <t>769441532</t>
  </si>
  <si>
    <t>-678108859</t>
  </si>
  <si>
    <t>360,39</t>
  </si>
  <si>
    <t>-105516156</t>
  </si>
  <si>
    <t>110,648*1,6</t>
  </si>
  <si>
    <t>-39958704</t>
  </si>
  <si>
    <t>"přebytečná zemina, ornice a drn"157,565</t>
  </si>
  <si>
    <t>1909328983</t>
  </si>
  <si>
    <t>360,39-306</t>
  </si>
  <si>
    <t>-2076701517</t>
  </si>
  <si>
    <t>54,39</t>
  </si>
  <si>
    <t>1506508114</t>
  </si>
  <si>
    <t>-1242205818</t>
  </si>
  <si>
    <t>54,39*0,03</t>
  </si>
  <si>
    <t>-1911371134</t>
  </si>
  <si>
    <t>(20,0+10,0)/2*8,0</t>
  </si>
  <si>
    <t>1557410224</t>
  </si>
  <si>
    <t>-402748980</t>
  </si>
  <si>
    <t>1402931955</t>
  </si>
  <si>
    <t>"patky"3,14*0,15*0,15*0,1*120</t>
  </si>
  <si>
    <t>338171123</t>
  </si>
  <si>
    <t>Osazování sloupků a vzpěr plotových ocelových v do 2,60 m se zabetonováním</t>
  </si>
  <si>
    <t>293438289</t>
  </si>
  <si>
    <t>32+54+34+5</t>
  </si>
  <si>
    <t>5534229-R2</t>
  </si>
  <si>
    <t>sloupek plotový Pz a komaxitový 2500/48x1,5mm</t>
  </si>
  <si>
    <t>-1531292613</t>
  </si>
  <si>
    <t>5534227-R3</t>
  </si>
  <si>
    <t>vzpěra plotová 48x1,5mm včetně krytky s uchem 2500mm</t>
  </si>
  <si>
    <t>29807580</t>
  </si>
  <si>
    <t>348401130</t>
  </si>
  <si>
    <t>Montáž oplocení ze strojového pletiva s napínacími dráty výšky do 2,0 m</t>
  </si>
  <si>
    <t>1246990992</t>
  </si>
  <si>
    <t>78+135+85</t>
  </si>
  <si>
    <t>31327506</t>
  </si>
  <si>
    <t>pletivo drátěné plastifikované se čtvercovými oky 50/2,7 mm v 1800mm</t>
  </si>
  <si>
    <t>813528436</t>
  </si>
  <si>
    <t>564730011</t>
  </si>
  <si>
    <t>Podklad z kameniva hrubého drceného vel. 8-16 mm tl 100 mm</t>
  </si>
  <si>
    <t>836068338</t>
  </si>
  <si>
    <t>564750112</t>
  </si>
  <si>
    <t>Podklad z kameniva hrubého drceného vel. 16-32 mm tl 160 mm</t>
  </si>
  <si>
    <t>31793377</t>
  </si>
  <si>
    <t>26*2,5</t>
  </si>
  <si>
    <t>7,0*4,0</t>
  </si>
  <si>
    <t>28*2,5</t>
  </si>
  <si>
    <t>(20,0+10,0)/2*7,4</t>
  </si>
  <si>
    <t>16,0*2,0</t>
  </si>
  <si>
    <t>564761111</t>
  </si>
  <si>
    <t>Podklad z kameniva hrubého drceného vel. 32-63 mm tl 200 mm</t>
  </si>
  <si>
    <t>-481359156</t>
  </si>
  <si>
    <t>564811111</t>
  </si>
  <si>
    <t>Podklad ze štěrkodrtě ŠD tl 50 mm</t>
  </si>
  <si>
    <t>912427335</t>
  </si>
  <si>
    <t>(20,0+10,00)/2*7,4</t>
  </si>
  <si>
    <t>622131121</t>
  </si>
  <si>
    <t>Penetrační disperzní nátěr vnějších stěn nanášený ručně</t>
  </si>
  <si>
    <t>226636315</t>
  </si>
  <si>
    <t>622511101</t>
  </si>
  <si>
    <t>Tenkovrstvá akrylátová mozaiková jemnozrnná omítka včetně penetrace vnějších stěn</t>
  </si>
  <si>
    <t>-418010636</t>
  </si>
  <si>
    <t>629995101</t>
  </si>
  <si>
    <t>Očištění vnějších ploch tlakovou vodou</t>
  </si>
  <si>
    <t>-210171295</t>
  </si>
  <si>
    <t xml:space="preserve"> "v.č D1,7"</t>
  </si>
  <si>
    <t>"podezdívka- plotu"</t>
  </si>
  <si>
    <t>(120+50)*(0,3*2+0,2)</t>
  </si>
  <si>
    <t>9101-R20</t>
  </si>
  <si>
    <t>Obloukový a zahradní skleník z polykarbonátu rozměr š.3m, délka 8m v.2,2m .č. osazení</t>
  </si>
  <si>
    <t>-1823248098</t>
  </si>
  <si>
    <t>966071711</t>
  </si>
  <si>
    <t>Bourání sloupků a vzpěr plotových ocelových do 2,5 m zabetonovaných</t>
  </si>
  <si>
    <t>983684535</t>
  </si>
  <si>
    <t>966071822</t>
  </si>
  <si>
    <t>Rozebrání oplocení z drátěného pletiva se čtvercovými oky výšky do 2,0 m</t>
  </si>
  <si>
    <t>160296258</t>
  </si>
  <si>
    <t>323225442</t>
  </si>
  <si>
    <t>1855103981</t>
  </si>
  <si>
    <t>8,952*9</t>
  </si>
  <si>
    <t>1683384691</t>
  </si>
  <si>
    <t>31007338</t>
  </si>
  <si>
    <t>998232110</t>
  </si>
  <si>
    <t>Přesun hmot pro oplocení zděné z cihel nebo tvárnic v do 3 m</t>
  </si>
  <si>
    <t>835180841</t>
  </si>
  <si>
    <t>783</t>
  </si>
  <si>
    <t>Dokončovací práce - nátěry</t>
  </si>
  <si>
    <t>783306809</t>
  </si>
  <si>
    <t>Odstranění nátěru ze zámečnických konstrukcí okartáčováním</t>
  </si>
  <si>
    <t>1257766670</t>
  </si>
  <si>
    <t>783314101</t>
  </si>
  <si>
    <t>Základní jednonásobný syntetický nátěr zámečnických konstrukcí</t>
  </si>
  <si>
    <t>-832086393</t>
  </si>
  <si>
    <t>"Oplocení"170*2,0*2</t>
  </si>
  <si>
    <t>783317101</t>
  </si>
  <si>
    <t>Krycí jednonásobný syntetický standardní nátěr zámečnických konstrukcí</t>
  </si>
  <si>
    <t>-1051101227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</si>
</sst>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73" workbookViewId="0">
      <selection activeCell="AM87" sqref="AM87:AN87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61" t="s">
        <v>5</v>
      </c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R5" s="21"/>
      <c r="BE5" s="242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R6" s="21"/>
      <c r="BE6" s="24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66">
        <v>44612</v>
      </c>
      <c r="AR8" s="21"/>
      <c r="BE8" s="243"/>
      <c r="BS8" s="18" t="s">
        <v>6</v>
      </c>
    </row>
    <row r="9" spans="1:74" s="1" customFormat="1" ht="14.4" customHeight="1">
      <c r="B9" s="21"/>
      <c r="AR9" s="21"/>
      <c r="BE9" s="243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25</v>
      </c>
      <c r="AR10" s="21"/>
      <c r="BE10" s="243"/>
      <c r="BS10" s="18" t="s">
        <v>6</v>
      </c>
    </row>
    <row r="11" spans="1:74" s="1" customFormat="1" ht="18.45" customHeight="1">
      <c r="B11" s="21"/>
      <c r="E11" s="26" t="s">
        <v>26</v>
      </c>
      <c r="AK11" s="28" t="s">
        <v>27</v>
      </c>
      <c r="AN11" s="26" t="s">
        <v>1</v>
      </c>
      <c r="AR11" s="21"/>
      <c r="BE11" s="243"/>
      <c r="BS11" s="18" t="s">
        <v>6</v>
      </c>
    </row>
    <row r="12" spans="1:74" s="1" customFormat="1" ht="6.9" customHeight="1">
      <c r="B12" s="21"/>
      <c r="AR12" s="21"/>
      <c r="BE12" s="243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24</v>
      </c>
      <c r="AN13" s="30" t="s">
        <v>29</v>
      </c>
      <c r="AR13" s="21"/>
      <c r="BE13" s="243"/>
      <c r="BS13" s="18" t="s">
        <v>6</v>
      </c>
    </row>
    <row r="14" spans="1:74" ht="13.2">
      <c r="B14" s="21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8" t="s">
        <v>27</v>
      </c>
      <c r="AN14" s="30" t="s">
        <v>29</v>
      </c>
      <c r="AR14" s="21"/>
      <c r="BE14" s="243"/>
      <c r="BS14" s="18" t="s">
        <v>6</v>
      </c>
    </row>
    <row r="15" spans="1:74" s="1" customFormat="1" ht="6.9" customHeight="1">
      <c r="B15" s="21"/>
      <c r="AR15" s="21"/>
      <c r="BE15" s="243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24</v>
      </c>
      <c r="AN16" s="26" t="s">
        <v>31</v>
      </c>
      <c r="AR16" s="21"/>
      <c r="BE16" s="243"/>
      <c r="BS16" s="18" t="s">
        <v>3</v>
      </c>
    </row>
    <row r="17" spans="1:71" s="1" customFormat="1" ht="18.45" customHeight="1">
      <c r="B17" s="21"/>
      <c r="E17" s="26" t="s">
        <v>32</v>
      </c>
      <c r="AK17" s="28" t="s">
        <v>27</v>
      </c>
      <c r="AN17" s="26" t="s">
        <v>1</v>
      </c>
      <c r="AR17" s="21"/>
      <c r="BE17" s="243"/>
      <c r="BS17" s="18" t="s">
        <v>33</v>
      </c>
    </row>
    <row r="18" spans="1:71" s="1" customFormat="1" ht="6.9" customHeight="1">
      <c r="B18" s="21"/>
      <c r="AR18" s="21"/>
      <c r="BE18" s="243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24</v>
      </c>
      <c r="AN19" s="26" t="s">
        <v>1</v>
      </c>
      <c r="AR19" s="21"/>
      <c r="BE19" s="243"/>
      <c r="BS19" s="18" t="s">
        <v>6</v>
      </c>
    </row>
    <row r="20" spans="1:71" s="1" customFormat="1" ht="18.45" customHeight="1">
      <c r="B20" s="21"/>
      <c r="E20" s="26" t="s">
        <v>35</v>
      </c>
      <c r="AK20" s="28" t="s">
        <v>27</v>
      </c>
      <c r="AN20" s="26" t="s">
        <v>1</v>
      </c>
      <c r="AR20" s="21"/>
      <c r="BE20" s="243"/>
      <c r="BS20" s="18" t="s">
        <v>33</v>
      </c>
    </row>
    <row r="21" spans="1:71" s="1" customFormat="1" ht="6.9" customHeight="1">
      <c r="B21" s="21"/>
      <c r="AR21" s="21"/>
      <c r="BE21" s="243"/>
    </row>
    <row r="22" spans="1:71" s="1" customFormat="1" ht="12" customHeight="1">
      <c r="B22" s="21"/>
      <c r="D22" s="28" t="s">
        <v>36</v>
      </c>
      <c r="AR22" s="21"/>
      <c r="BE22" s="243"/>
    </row>
    <row r="23" spans="1:71" s="1" customFormat="1" ht="16.5" customHeight="1">
      <c r="B23" s="21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R23" s="21"/>
      <c r="BE23" s="243"/>
    </row>
    <row r="24" spans="1:71" s="1" customFormat="1" ht="6.9" customHeight="1">
      <c r="B24" s="21"/>
      <c r="AR24" s="21"/>
      <c r="BE24" s="243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3"/>
    </row>
    <row r="26" spans="1:71" s="2" customFormat="1" ht="25.95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1">
        <f>ROUND(AG94,2)</f>
        <v>0</v>
      </c>
      <c r="AL26" s="252"/>
      <c r="AM26" s="252"/>
      <c r="AN26" s="252"/>
      <c r="AO26" s="252"/>
      <c r="AP26" s="33"/>
      <c r="AQ26" s="33"/>
      <c r="AR26" s="34"/>
      <c r="BE26" s="243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3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3" t="s">
        <v>38</v>
      </c>
      <c r="M28" s="253"/>
      <c r="N28" s="253"/>
      <c r="O28" s="253"/>
      <c r="P28" s="253"/>
      <c r="Q28" s="33"/>
      <c r="R28" s="33"/>
      <c r="S28" s="33"/>
      <c r="T28" s="33"/>
      <c r="U28" s="33"/>
      <c r="V28" s="33"/>
      <c r="W28" s="253" t="s">
        <v>39</v>
      </c>
      <c r="X28" s="253"/>
      <c r="Y28" s="253"/>
      <c r="Z28" s="253"/>
      <c r="AA28" s="253"/>
      <c r="AB28" s="253"/>
      <c r="AC28" s="253"/>
      <c r="AD28" s="253"/>
      <c r="AE28" s="253"/>
      <c r="AF28" s="33"/>
      <c r="AG28" s="33"/>
      <c r="AH28" s="33"/>
      <c r="AI28" s="33"/>
      <c r="AJ28" s="33"/>
      <c r="AK28" s="253" t="s">
        <v>40</v>
      </c>
      <c r="AL28" s="253"/>
      <c r="AM28" s="253"/>
      <c r="AN28" s="253"/>
      <c r="AO28" s="253"/>
      <c r="AP28" s="33"/>
      <c r="AQ28" s="33"/>
      <c r="AR28" s="34"/>
      <c r="BE28" s="243"/>
    </row>
    <row r="29" spans="1:71" s="3" customFormat="1" ht="14.4" customHeight="1">
      <c r="B29" s="38"/>
      <c r="D29" s="28" t="s">
        <v>41</v>
      </c>
      <c r="F29" s="28" t="s">
        <v>42</v>
      </c>
      <c r="L29" s="256">
        <v>0.21</v>
      </c>
      <c r="M29" s="255"/>
      <c r="N29" s="255"/>
      <c r="O29" s="255"/>
      <c r="P29" s="255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K29" s="254">
        <f>ROUND(AV94, 2)</f>
        <v>0</v>
      </c>
      <c r="AL29" s="255"/>
      <c r="AM29" s="255"/>
      <c r="AN29" s="255"/>
      <c r="AO29" s="255"/>
      <c r="AR29" s="38"/>
      <c r="BE29" s="244"/>
    </row>
    <row r="30" spans="1:71" s="3" customFormat="1" ht="14.4" customHeight="1">
      <c r="B30" s="38"/>
      <c r="F30" s="28" t="s">
        <v>43</v>
      </c>
      <c r="L30" s="256">
        <v>0.15</v>
      </c>
      <c r="M30" s="255"/>
      <c r="N30" s="255"/>
      <c r="O30" s="255"/>
      <c r="P30" s="255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K30" s="254">
        <f>ROUND(AW94, 2)</f>
        <v>0</v>
      </c>
      <c r="AL30" s="255"/>
      <c r="AM30" s="255"/>
      <c r="AN30" s="255"/>
      <c r="AO30" s="255"/>
      <c r="AR30" s="38"/>
      <c r="BE30" s="244"/>
    </row>
    <row r="31" spans="1:71" s="3" customFormat="1" ht="14.4" hidden="1" customHeight="1">
      <c r="B31" s="38"/>
      <c r="F31" s="28" t="s">
        <v>44</v>
      </c>
      <c r="L31" s="256">
        <v>0.21</v>
      </c>
      <c r="M31" s="255"/>
      <c r="N31" s="255"/>
      <c r="O31" s="255"/>
      <c r="P31" s="255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K31" s="254">
        <v>0</v>
      </c>
      <c r="AL31" s="255"/>
      <c r="AM31" s="255"/>
      <c r="AN31" s="255"/>
      <c r="AO31" s="255"/>
      <c r="AR31" s="38"/>
      <c r="BE31" s="244"/>
    </row>
    <row r="32" spans="1:71" s="3" customFormat="1" ht="14.4" hidden="1" customHeight="1">
      <c r="B32" s="38"/>
      <c r="F32" s="28" t="s">
        <v>45</v>
      </c>
      <c r="L32" s="256">
        <v>0.15</v>
      </c>
      <c r="M32" s="255"/>
      <c r="N32" s="255"/>
      <c r="O32" s="255"/>
      <c r="P32" s="255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K32" s="254">
        <v>0</v>
      </c>
      <c r="AL32" s="255"/>
      <c r="AM32" s="255"/>
      <c r="AN32" s="255"/>
      <c r="AO32" s="255"/>
      <c r="AR32" s="38"/>
      <c r="BE32" s="244"/>
    </row>
    <row r="33" spans="1:57" s="3" customFormat="1" ht="14.4" hidden="1" customHeight="1">
      <c r="B33" s="38"/>
      <c r="F33" s="28" t="s">
        <v>46</v>
      </c>
      <c r="L33" s="256">
        <v>0</v>
      </c>
      <c r="M33" s="255"/>
      <c r="N33" s="255"/>
      <c r="O33" s="255"/>
      <c r="P33" s="255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K33" s="254">
        <v>0</v>
      </c>
      <c r="AL33" s="255"/>
      <c r="AM33" s="255"/>
      <c r="AN33" s="255"/>
      <c r="AO33" s="255"/>
      <c r="AR33" s="38"/>
      <c r="BE33" s="244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3"/>
    </row>
    <row r="35" spans="1:57" s="2" customFormat="1" ht="25.95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60" t="s">
        <v>49</v>
      </c>
      <c r="Y35" s="258"/>
      <c r="Z35" s="258"/>
      <c r="AA35" s="258"/>
      <c r="AB35" s="258"/>
      <c r="AC35" s="41"/>
      <c r="AD35" s="41"/>
      <c r="AE35" s="41"/>
      <c r="AF35" s="41"/>
      <c r="AG35" s="41"/>
      <c r="AH35" s="41"/>
      <c r="AI35" s="41"/>
      <c r="AJ35" s="41"/>
      <c r="AK35" s="257">
        <f>SUM(AK26:AK33)</f>
        <v>0</v>
      </c>
      <c r="AL35" s="258"/>
      <c r="AM35" s="258"/>
      <c r="AN35" s="258"/>
      <c r="AO35" s="259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ht="10.199999999999999">
      <c r="B50" s="21"/>
      <c r="AR50" s="21"/>
    </row>
    <row r="51" spans="1:57" ht="10.199999999999999">
      <c r="B51" s="21"/>
      <c r="AR51" s="21"/>
    </row>
    <row r="52" spans="1:57" ht="10.199999999999999">
      <c r="B52" s="21"/>
      <c r="AR52" s="21"/>
    </row>
    <row r="53" spans="1:57" ht="10.199999999999999">
      <c r="B53" s="21"/>
      <c r="AR53" s="21"/>
    </row>
    <row r="54" spans="1:57" ht="10.199999999999999">
      <c r="B54" s="21"/>
      <c r="AR54" s="21"/>
    </row>
    <row r="55" spans="1:57" ht="10.199999999999999">
      <c r="B55" s="21"/>
      <c r="AR55" s="21"/>
    </row>
    <row r="56" spans="1:57" ht="10.199999999999999">
      <c r="B56" s="21"/>
      <c r="AR56" s="21"/>
    </row>
    <row r="57" spans="1:57" ht="10.199999999999999">
      <c r="B57" s="21"/>
      <c r="AR57" s="21"/>
    </row>
    <row r="58" spans="1:57" ht="10.199999999999999">
      <c r="B58" s="21"/>
      <c r="AR58" s="21"/>
    </row>
    <row r="59" spans="1:57" ht="10.199999999999999">
      <c r="B59" s="21"/>
      <c r="AR59" s="21"/>
    </row>
    <row r="60" spans="1:57" s="2" customFormat="1" ht="13.2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ht="10.199999999999999">
      <c r="B61" s="21"/>
      <c r="AR61" s="21"/>
    </row>
    <row r="62" spans="1:57" ht="10.199999999999999">
      <c r="B62" s="21"/>
      <c r="AR62" s="21"/>
    </row>
    <row r="63" spans="1:57" ht="10.199999999999999">
      <c r="B63" s="21"/>
      <c r="AR63" s="21"/>
    </row>
    <row r="64" spans="1:57" s="2" customFormat="1" ht="13.2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0.199999999999999">
      <c r="B65" s="21"/>
      <c r="AR65" s="21"/>
    </row>
    <row r="66" spans="1:57" ht="10.199999999999999">
      <c r="B66" s="21"/>
      <c r="AR66" s="21"/>
    </row>
    <row r="67" spans="1:57" ht="10.199999999999999">
      <c r="B67" s="21"/>
      <c r="AR67" s="21"/>
    </row>
    <row r="68" spans="1:57" ht="10.199999999999999">
      <c r="B68" s="21"/>
      <c r="AR68" s="21"/>
    </row>
    <row r="69" spans="1:57" ht="10.199999999999999">
      <c r="B69" s="21"/>
      <c r="AR69" s="21"/>
    </row>
    <row r="70" spans="1:57" ht="10.199999999999999">
      <c r="B70" s="21"/>
      <c r="AR70" s="21"/>
    </row>
    <row r="71" spans="1:57" ht="10.199999999999999">
      <c r="B71" s="21"/>
      <c r="AR71" s="21"/>
    </row>
    <row r="72" spans="1:57" ht="10.199999999999999">
      <c r="B72" s="21"/>
      <c r="AR72" s="21"/>
    </row>
    <row r="73" spans="1:57" ht="10.199999999999999">
      <c r="B73" s="21"/>
      <c r="AR73" s="21"/>
    </row>
    <row r="74" spans="1:57" ht="10.199999999999999">
      <c r="B74" s="21"/>
      <c r="AR74" s="21"/>
    </row>
    <row r="75" spans="1:57" s="2" customFormat="1" ht="13.2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ht="10.199999999999999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Pitter127</v>
      </c>
      <c r="AR84" s="52"/>
    </row>
    <row r="85" spans="1:91" s="5" customFormat="1" ht="36.9" customHeight="1">
      <c r="B85" s="53"/>
      <c r="C85" s="54" t="s">
        <v>16</v>
      </c>
      <c r="L85" s="223" t="str">
        <f>K6</f>
        <v>Rekonstrukce a modernizace školního hřiště ZŠ Kaplického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Liberec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25">
        <f>IF(AN8= "","",AN8)</f>
        <v>44612</v>
      </c>
      <c r="AN87" s="225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6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Liberec, nám .Dr.E. Beneše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26" t="str">
        <f>IF(E17="","",E17)</f>
        <v>Pitter Design, s.r.o.Pardubice</v>
      </c>
      <c r="AN89" s="227"/>
      <c r="AO89" s="227"/>
      <c r="AP89" s="227"/>
      <c r="AQ89" s="33"/>
      <c r="AR89" s="34"/>
      <c r="AS89" s="228" t="s">
        <v>57</v>
      </c>
      <c r="AT89" s="22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26" t="str">
        <f>IF(E20="","",E20)</f>
        <v xml:space="preserve"> </v>
      </c>
      <c r="AN90" s="227"/>
      <c r="AO90" s="227"/>
      <c r="AP90" s="227"/>
      <c r="AQ90" s="33"/>
      <c r="AR90" s="34"/>
      <c r="AS90" s="230"/>
      <c r="AT90" s="23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0"/>
      <c r="AT91" s="23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2" t="s">
        <v>58</v>
      </c>
      <c r="D92" s="233"/>
      <c r="E92" s="233"/>
      <c r="F92" s="233"/>
      <c r="G92" s="233"/>
      <c r="H92" s="61"/>
      <c r="I92" s="235" t="s">
        <v>59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4" t="s">
        <v>60</v>
      </c>
      <c r="AH92" s="233"/>
      <c r="AI92" s="233"/>
      <c r="AJ92" s="233"/>
      <c r="AK92" s="233"/>
      <c r="AL92" s="233"/>
      <c r="AM92" s="233"/>
      <c r="AN92" s="235" t="s">
        <v>61</v>
      </c>
      <c r="AO92" s="233"/>
      <c r="AP92" s="236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0">
        <f>ROUND(SUM(AG95:AG98),2)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73" t="s">
        <v>1</v>
      </c>
      <c r="AR94" s="69"/>
      <c r="AS94" s="74">
        <f>ROUND(SUM(AS95:AS98),2)</f>
        <v>0</v>
      </c>
      <c r="AT94" s="75">
        <f>ROUND(SUM(AV94:AW94),2)</f>
        <v>0</v>
      </c>
      <c r="AU94" s="76">
        <f>ROUND(SUM(AU95:AU98),5)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ROUND(SUM(AZ95:AZ98),2)</f>
        <v>0</v>
      </c>
      <c r="BA94" s="75">
        <f>ROUND(SUM(BA95:BA98),2)</f>
        <v>0</v>
      </c>
      <c r="BB94" s="75">
        <f>ROUND(SUM(BB95:BB98),2)</f>
        <v>0</v>
      </c>
      <c r="BC94" s="75">
        <f>ROUND(SUM(BC95:BC98),2)</f>
        <v>0</v>
      </c>
      <c r="BD94" s="77">
        <f>ROUND(SUM(BD95:BD98),2)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237" t="s">
        <v>82</v>
      </c>
      <c r="E95" s="237"/>
      <c r="F95" s="237"/>
      <c r="G95" s="237"/>
      <c r="H95" s="237"/>
      <c r="I95" s="83"/>
      <c r="J95" s="237" t="s">
        <v>83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8">
        <f>'01 - SO.01 Atletická rovinka'!J30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84" t="s">
        <v>84</v>
      </c>
      <c r="AR95" s="81"/>
      <c r="AS95" s="85">
        <v>0</v>
      </c>
      <c r="AT95" s="86">
        <f>ROUND(SUM(AV95:AW95),2)</f>
        <v>0</v>
      </c>
      <c r="AU95" s="87">
        <f>'01 - SO.01 Atletická rovinka'!P130</f>
        <v>0</v>
      </c>
      <c r="AV95" s="86">
        <f>'01 - SO.01 Atletická rovinka'!J33</f>
        <v>0</v>
      </c>
      <c r="AW95" s="86">
        <f>'01 - SO.01 Atletická rovinka'!J34</f>
        <v>0</v>
      </c>
      <c r="AX95" s="86">
        <f>'01 - SO.01 Atletická rovinka'!J35</f>
        <v>0</v>
      </c>
      <c r="AY95" s="86">
        <f>'01 - SO.01 Atletická rovinka'!J36</f>
        <v>0</v>
      </c>
      <c r="AZ95" s="86">
        <f>'01 - SO.01 Atletická rovinka'!F33</f>
        <v>0</v>
      </c>
      <c r="BA95" s="86">
        <f>'01 - SO.01 Atletická rovinka'!F34</f>
        <v>0</v>
      </c>
      <c r="BB95" s="86">
        <f>'01 - SO.01 Atletická rovinka'!F35</f>
        <v>0</v>
      </c>
      <c r="BC95" s="86">
        <f>'01 - SO.01 Atletická rovinka'!F36</f>
        <v>0</v>
      </c>
      <c r="BD95" s="88">
        <f>'01 - SO.01 Atletická rovinka'!F37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7" customFormat="1" ht="16.5" customHeight="1">
      <c r="A96" s="80" t="s">
        <v>81</v>
      </c>
      <c r="B96" s="81"/>
      <c r="C96" s="82"/>
      <c r="D96" s="237" t="s">
        <v>88</v>
      </c>
      <c r="E96" s="237"/>
      <c r="F96" s="237"/>
      <c r="G96" s="237"/>
      <c r="H96" s="237"/>
      <c r="I96" s="83"/>
      <c r="J96" s="237" t="s">
        <v>89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8">
        <f>'02 - SO.02 Víceúčelové hř...'!J30</f>
        <v>0</v>
      </c>
      <c r="AH96" s="239"/>
      <c r="AI96" s="239"/>
      <c r="AJ96" s="239"/>
      <c r="AK96" s="239"/>
      <c r="AL96" s="239"/>
      <c r="AM96" s="239"/>
      <c r="AN96" s="238">
        <f>SUM(AG96,AT96)</f>
        <v>0</v>
      </c>
      <c r="AO96" s="239"/>
      <c r="AP96" s="239"/>
      <c r="AQ96" s="84" t="s">
        <v>84</v>
      </c>
      <c r="AR96" s="81"/>
      <c r="AS96" s="85">
        <v>0</v>
      </c>
      <c r="AT96" s="86">
        <f>ROUND(SUM(AV96:AW96),2)</f>
        <v>0</v>
      </c>
      <c r="AU96" s="87">
        <f>'02 - SO.02 Víceúčelové hř...'!P126</f>
        <v>0</v>
      </c>
      <c r="AV96" s="86">
        <f>'02 - SO.02 Víceúčelové hř...'!J33</f>
        <v>0</v>
      </c>
      <c r="AW96" s="86">
        <f>'02 - SO.02 Víceúčelové hř...'!J34</f>
        <v>0</v>
      </c>
      <c r="AX96" s="86">
        <f>'02 - SO.02 Víceúčelové hř...'!J35</f>
        <v>0</v>
      </c>
      <c r="AY96" s="86">
        <f>'02 - SO.02 Víceúčelové hř...'!J36</f>
        <v>0</v>
      </c>
      <c r="AZ96" s="86">
        <f>'02 - SO.02 Víceúčelové hř...'!F33</f>
        <v>0</v>
      </c>
      <c r="BA96" s="86">
        <f>'02 - SO.02 Víceúčelové hř...'!F34</f>
        <v>0</v>
      </c>
      <c r="BB96" s="86">
        <f>'02 - SO.02 Víceúčelové hř...'!F35</f>
        <v>0</v>
      </c>
      <c r="BC96" s="86">
        <f>'02 - SO.02 Víceúčelové hř...'!F36</f>
        <v>0</v>
      </c>
      <c r="BD96" s="88">
        <f>'02 - SO.02 Víceúčelové hř...'!F37</f>
        <v>0</v>
      </c>
      <c r="BT96" s="89" t="s">
        <v>85</v>
      </c>
      <c r="BV96" s="89" t="s">
        <v>79</v>
      </c>
      <c r="BW96" s="89" t="s">
        <v>90</v>
      </c>
      <c r="BX96" s="89" t="s">
        <v>4</v>
      </c>
      <c r="CL96" s="89" t="s">
        <v>1</v>
      </c>
      <c r="CM96" s="89" t="s">
        <v>87</v>
      </c>
    </row>
    <row r="97" spans="1:91" s="7" customFormat="1" ht="16.5" customHeight="1">
      <c r="A97" s="80" t="s">
        <v>81</v>
      </c>
      <c r="B97" s="81"/>
      <c r="C97" s="82"/>
      <c r="D97" s="237" t="s">
        <v>91</v>
      </c>
      <c r="E97" s="237"/>
      <c r="F97" s="237"/>
      <c r="G97" s="237"/>
      <c r="H97" s="237"/>
      <c r="I97" s="83"/>
      <c r="J97" s="237" t="s">
        <v>92</v>
      </c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8">
        <f>'03 - SO.03 Dětské hřiště'!J30</f>
        <v>0</v>
      </c>
      <c r="AH97" s="239"/>
      <c r="AI97" s="239"/>
      <c r="AJ97" s="239"/>
      <c r="AK97" s="239"/>
      <c r="AL97" s="239"/>
      <c r="AM97" s="239"/>
      <c r="AN97" s="238">
        <f>SUM(AG97,AT97)</f>
        <v>0</v>
      </c>
      <c r="AO97" s="239"/>
      <c r="AP97" s="239"/>
      <c r="AQ97" s="84" t="s">
        <v>84</v>
      </c>
      <c r="AR97" s="81"/>
      <c r="AS97" s="85">
        <v>0</v>
      </c>
      <c r="AT97" s="86">
        <f>ROUND(SUM(AV97:AW97),2)</f>
        <v>0</v>
      </c>
      <c r="AU97" s="87">
        <f>'03 - SO.03 Dětské hřiště'!P118</f>
        <v>0</v>
      </c>
      <c r="AV97" s="86">
        <f>'03 - SO.03 Dětské hřiště'!J33</f>
        <v>0</v>
      </c>
      <c r="AW97" s="86">
        <f>'03 - SO.03 Dětské hřiště'!J34</f>
        <v>0</v>
      </c>
      <c r="AX97" s="86">
        <f>'03 - SO.03 Dětské hřiště'!J35</f>
        <v>0</v>
      </c>
      <c r="AY97" s="86">
        <f>'03 - SO.03 Dětské hřiště'!J36</f>
        <v>0</v>
      </c>
      <c r="AZ97" s="86">
        <f>'03 - SO.03 Dětské hřiště'!F33</f>
        <v>0</v>
      </c>
      <c r="BA97" s="86">
        <f>'03 - SO.03 Dětské hřiště'!F34</f>
        <v>0</v>
      </c>
      <c r="BB97" s="86">
        <f>'03 - SO.03 Dětské hřiště'!F35</f>
        <v>0</v>
      </c>
      <c r="BC97" s="86">
        <f>'03 - SO.03 Dětské hřiště'!F36</f>
        <v>0</v>
      </c>
      <c r="BD97" s="88">
        <f>'03 - SO.03 Dětské hřiště'!F37</f>
        <v>0</v>
      </c>
      <c r="BT97" s="89" t="s">
        <v>85</v>
      </c>
      <c r="BV97" s="89" t="s">
        <v>79</v>
      </c>
      <c r="BW97" s="89" t="s">
        <v>93</v>
      </c>
      <c r="BX97" s="89" t="s">
        <v>4</v>
      </c>
      <c r="CL97" s="89" t="s">
        <v>1</v>
      </c>
      <c r="CM97" s="89" t="s">
        <v>87</v>
      </c>
    </row>
    <row r="98" spans="1:91" s="7" customFormat="1" ht="24.75" customHeight="1">
      <c r="A98" s="80" t="s">
        <v>81</v>
      </c>
      <c r="B98" s="81"/>
      <c r="C98" s="82"/>
      <c r="D98" s="237" t="s">
        <v>94</v>
      </c>
      <c r="E98" s="237"/>
      <c r="F98" s="237"/>
      <c r="G98" s="237"/>
      <c r="H98" s="237"/>
      <c r="I98" s="83"/>
      <c r="J98" s="237" t="s">
        <v>95</v>
      </c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8">
        <f>'04 - SO.04 Oplocení, zpev...'!J30</f>
        <v>0</v>
      </c>
      <c r="AH98" s="239"/>
      <c r="AI98" s="239"/>
      <c r="AJ98" s="239"/>
      <c r="AK98" s="239"/>
      <c r="AL98" s="239"/>
      <c r="AM98" s="239"/>
      <c r="AN98" s="238">
        <f>SUM(AG98,AT98)</f>
        <v>0</v>
      </c>
      <c r="AO98" s="239"/>
      <c r="AP98" s="239"/>
      <c r="AQ98" s="84" t="s">
        <v>84</v>
      </c>
      <c r="AR98" s="81"/>
      <c r="AS98" s="90">
        <v>0</v>
      </c>
      <c r="AT98" s="91">
        <f>ROUND(SUM(AV98:AW98),2)</f>
        <v>0</v>
      </c>
      <c r="AU98" s="92">
        <f>'04 - SO.04 Oplocení, zpev...'!P127</f>
        <v>0</v>
      </c>
      <c r="AV98" s="91">
        <f>'04 - SO.04 Oplocení, zpev...'!J33</f>
        <v>0</v>
      </c>
      <c r="AW98" s="91">
        <f>'04 - SO.04 Oplocení, zpev...'!J34</f>
        <v>0</v>
      </c>
      <c r="AX98" s="91">
        <f>'04 - SO.04 Oplocení, zpev...'!J35</f>
        <v>0</v>
      </c>
      <c r="AY98" s="91">
        <f>'04 - SO.04 Oplocení, zpev...'!J36</f>
        <v>0</v>
      </c>
      <c r="AZ98" s="91">
        <f>'04 - SO.04 Oplocení, zpev...'!F33</f>
        <v>0</v>
      </c>
      <c r="BA98" s="91">
        <f>'04 - SO.04 Oplocení, zpev...'!F34</f>
        <v>0</v>
      </c>
      <c r="BB98" s="91">
        <f>'04 - SO.04 Oplocení, zpev...'!F35</f>
        <v>0</v>
      </c>
      <c r="BC98" s="91">
        <f>'04 - SO.04 Oplocení, zpev...'!F36</f>
        <v>0</v>
      </c>
      <c r="BD98" s="93">
        <f>'04 - SO.04 Oplocení, zpev...'!F37</f>
        <v>0</v>
      </c>
      <c r="BT98" s="89" t="s">
        <v>85</v>
      </c>
      <c r="BV98" s="89" t="s">
        <v>79</v>
      </c>
      <c r="BW98" s="89" t="s">
        <v>96</v>
      </c>
      <c r="BX98" s="89" t="s">
        <v>4</v>
      </c>
      <c r="CL98" s="89" t="s">
        <v>1</v>
      </c>
      <c r="CM98" s="89" t="s">
        <v>87</v>
      </c>
    </row>
    <row r="99" spans="1:91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O.01 Atletická rovinka'!C2" display="/"/>
    <hyperlink ref="A96" location="'02 - SO.02 Víceúčelové hř...'!C2" display="/"/>
    <hyperlink ref="A97" location="'03 - SO.03 Dětské hřiště'!C2" display="/"/>
    <hyperlink ref="A98" location="'04 - SO.04 Oplocení, zpe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topLeftCell="A352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1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86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2" t="str">
        <f>'Rekapitulace stavby'!K6</f>
        <v>Rekonstrukce a modernizace školního hřiště ZŠ Kaplického</v>
      </c>
      <c r="F7" s="263"/>
      <c r="G7" s="263"/>
      <c r="H7" s="263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3" t="s">
        <v>99</v>
      </c>
      <c r="F9" s="264"/>
      <c r="G9" s="264"/>
      <c r="H9" s="264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44612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5" t="str">
        <f>'Rekapitulace stavby'!E14</f>
        <v>Vyplň údaj</v>
      </c>
      <c r="F18" s="245"/>
      <c r="G18" s="245"/>
      <c r="H18" s="24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0" t="s">
        <v>1</v>
      </c>
      <c r="F27" s="250"/>
      <c r="G27" s="250"/>
      <c r="H27" s="25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41</v>
      </c>
      <c r="E33" s="28" t="s">
        <v>42</v>
      </c>
      <c r="F33" s="107">
        <f>ROUND((SUM(BE130:BE407)),  2)</f>
        <v>0</v>
      </c>
      <c r="G33" s="33"/>
      <c r="H33" s="33"/>
      <c r="I33" s="108">
        <v>0.21</v>
      </c>
      <c r="J33" s="107">
        <f>ROUND(((SUM(BE130:BE407))*I33),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7">
        <f>ROUND((SUM(BF130:BF407)),  2)</f>
        <v>0</v>
      </c>
      <c r="G34" s="33"/>
      <c r="H34" s="33"/>
      <c r="I34" s="108">
        <v>0.15</v>
      </c>
      <c r="J34" s="107">
        <f>ROUND(((SUM(BF130:BF407))*I34),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7">
        <f>ROUND((SUM(BG130:BG407)),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7">
        <f>ROUND((SUM(BH130:BH407)),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7">
        <f>ROUND((SUM(BI130:BI407)),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Rekonstrukce a modernizace školního hřiště ZŠ Kaplického</v>
      </c>
      <c r="F85" s="263"/>
      <c r="G85" s="263"/>
      <c r="H85" s="263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3" t="str">
        <f>E9</f>
        <v>01 - SO.01 Atletická rovinka</v>
      </c>
      <c r="F87" s="264"/>
      <c r="G87" s="264"/>
      <c r="H87" s="264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Liberec</v>
      </c>
      <c r="G89" s="33"/>
      <c r="H89" s="33"/>
      <c r="I89" s="98" t="s">
        <v>22</v>
      </c>
      <c r="J89" s="56">
        <f>IF(J12="","",J12)</f>
        <v>44612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Statutární město Liberec, nám .Dr.E. Beneše</v>
      </c>
      <c r="G91" s="33"/>
      <c r="H91" s="33"/>
      <c r="I91" s="98" t="s">
        <v>30</v>
      </c>
      <c r="J91" s="31" t="str">
        <f>E21</f>
        <v>Pitter Design, s.r.o.Pardubice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1:31" s="9" customFormat="1" ht="24.9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J131</f>
        <v>0</v>
      </c>
      <c r="L97" s="127"/>
    </row>
    <row r="98" spans="1:31" s="10" customFormat="1" ht="19.95" customHeight="1">
      <c r="B98" s="132"/>
      <c r="D98" s="133" t="s">
        <v>106</v>
      </c>
      <c r="E98" s="134"/>
      <c r="F98" s="134"/>
      <c r="G98" s="134"/>
      <c r="H98" s="134"/>
      <c r="I98" s="135"/>
      <c r="J98" s="136">
        <f>J132</f>
        <v>0</v>
      </c>
      <c r="L98" s="132"/>
    </row>
    <row r="99" spans="1:31" s="10" customFormat="1" ht="19.95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J243</f>
        <v>0</v>
      </c>
      <c r="L99" s="132"/>
    </row>
    <row r="100" spans="1:31" s="10" customFormat="1" ht="19.95" customHeight="1">
      <c r="B100" s="132"/>
      <c r="D100" s="133" t="s">
        <v>108</v>
      </c>
      <c r="E100" s="134"/>
      <c r="F100" s="134"/>
      <c r="G100" s="134"/>
      <c r="H100" s="134"/>
      <c r="I100" s="135"/>
      <c r="J100" s="136">
        <f>J306</f>
        <v>0</v>
      </c>
      <c r="L100" s="132"/>
    </row>
    <row r="101" spans="1:31" s="10" customFormat="1" ht="19.95" customHeight="1">
      <c r="B101" s="132"/>
      <c r="D101" s="133" t="s">
        <v>109</v>
      </c>
      <c r="E101" s="134"/>
      <c r="F101" s="134"/>
      <c r="G101" s="134"/>
      <c r="H101" s="134"/>
      <c r="I101" s="135"/>
      <c r="J101" s="136">
        <f>J335</f>
        <v>0</v>
      </c>
      <c r="L101" s="132"/>
    </row>
    <row r="102" spans="1:31" s="10" customFormat="1" ht="19.95" customHeight="1">
      <c r="B102" s="132"/>
      <c r="D102" s="133" t="s">
        <v>110</v>
      </c>
      <c r="E102" s="134"/>
      <c r="F102" s="134"/>
      <c r="G102" s="134"/>
      <c r="H102" s="134"/>
      <c r="I102" s="135"/>
      <c r="J102" s="136">
        <f>J344</f>
        <v>0</v>
      </c>
      <c r="L102" s="132"/>
    </row>
    <row r="103" spans="1:31" s="10" customFormat="1" ht="19.95" customHeight="1">
      <c r="B103" s="132"/>
      <c r="D103" s="133" t="s">
        <v>111</v>
      </c>
      <c r="E103" s="134"/>
      <c r="F103" s="134"/>
      <c r="G103" s="134"/>
      <c r="H103" s="134"/>
      <c r="I103" s="135"/>
      <c r="J103" s="136">
        <f>J386</f>
        <v>0</v>
      </c>
      <c r="L103" s="132"/>
    </row>
    <row r="104" spans="1:31" s="10" customFormat="1" ht="19.95" customHeight="1">
      <c r="B104" s="132"/>
      <c r="D104" s="133" t="s">
        <v>112</v>
      </c>
      <c r="E104" s="134"/>
      <c r="F104" s="134"/>
      <c r="G104" s="134"/>
      <c r="H104" s="134"/>
      <c r="I104" s="135"/>
      <c r="J104" s="136">
        <f>J392</f>
        <v>0</v>
      </c>
      <c r="L104" s="132"/>
    </row>
    <row r="105" spans="1:31" s="9" customFormat="1" ht="24.9" customHeight="1">
      <c r="B105" s="127"/>
      <c r="D105" s="128" t="s">
        <v>113</v>
      </c>
      <c r="E105" s="129"/>
      <c r="F105" s="129"/>
      <c r="G105" s="129"/>
      <c r="H105" s="129"/>
      <c r="I105" s="130"/>
      <c r="J105" s="131">
        <f>J394</f>
        <v>0</v>
      </c>
      <c r="L105" s="127"/>
    </row>
    <row r="106" spans="1:31" s="9" customFormat="1" ht="24.9" customHeight="1">
      <c r="B106" s="127"/>
      <c r="D106" s="128" t="s">
        <v>114</v>
      </c>
      <c r="E106" s="129"/>
      <c r="F106" s="129"/>
      <c r="G106" s="129"/>
      <c r="H106" s="129"/>
      <c r="I106" s="130"/>
      <c r="J106" s="131">
        <f>J395</f>
        <v>0</v>
      </c>
      <c r="L106" s="127"/>
    </row>
    <row r="107" spans="1:31" s="10" customFormat="1" ht="19.95" customHeight="1">
      <c r="B107" s="132"/>
      <c r="D107" s="133" t="s">
        <v>115</v>
      </c>
      <c r="E107" s="134"/>
      <c r="F107" s="134"/>
      <c r="G107" s="134"/>
      <c r="H107" s="134"/>
      <c r="I107" s="135"/>
      <c r="J107" s="136">
        <f>J396</f>
        <v>0</v>
      </c>
      <c r="L107" s="132"/>
    </row>
    <row r="108" spans="1:31" s="10" customFormat="1" ht="19.95" customHeight="1">
      <c r="B108" s="132"/>
      <c r="D108" s="133" t="s">
        <v>116</v>
      </c>
      <c r="E108" s="134"/>
      <c r="F108" s="134"/>
      <c r="G108" s="134"/>
      <c r="H108" s="134"/>
      <c r="I108" s="135"/>
      <c r="J108" s="136">
        <f>J402</f>
        <v>0</v>
      </c>
      <c r="L108" s="132"/>
    </row>
    <row r="109" spans="1:31" s="10" customFormat="1" ht="19.95" customHeight="1">
      <c r="B109" s="132"/>
      <c r="D109" s="133" t="s">
        <v>117</v>
      </c>
      <c r="E109" s="134"/>
      <c r="F109" s="134"/>
      <c r="G109" s="134"/>
      <c r="H109" s="134"/>
      <c r="I109" s="135"/>
      <c r="J109" s="136">
        <f>J404</f>
        <v>0</v>
      </c>
      <c r="L109" s="132"/>
    </row>
    <row r="110" spans="1:31" s="10" customFormat="1" ht="19.95" customHeight="1">
      <c r="B110" s="132"/>
      <c r="D110" s="133" t="s">
        <v>118</v>
      </c>
      <c r="E110" s="134"/>
      <c r="F110" s="134"/>
      <c r="G110" s="134"/>
      <c r="H110" s="134"/>
      <c r="I110" s="135"/>
      <c r="J110" s="136">
        <f>J406</f>
        <v>0</v>
      </c>
      <c r="L110" s="13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121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122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2" t="s">
        <v>119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2" t="str">
        <f>E7</f>
        <v>Rekonstrukce a modernizace školního hřiště ZŠ Kaplického</v>
      </c>
      <c r="F120" s="263"/>
      <c r="G120" s="263"/>
      <c r="H120" s="26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98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23" t="str">
        <f>E9</f>
        <v>01 - SO.01 Atletická rovinka</v>
      </c>
      <c r="F122" s="264"/>
      <c r="G122" s="264"/>
      <c r="H122" s="264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F12</f>
        <v>Liberec</v>
      </c>
      <c r="G124" s="33"/>
      <c r="H124" s="33"/>
      <c r="I124" s="98" t="s">
        <v>22</v>
      </c>
      <c r="J124" s="56">
        <f>IF(J12="","",J12)</f>
        <v>44612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65" customHeight="1">
      <c r="A126" s="33"/>
      <c r="B126" s="34"/>
      <c r="C126" s="28" t="s">
        <v>23</v>
      </c>
      <c r="D126" s="33"/>
      <c r="E126" s="33"/>
      <c r="F126" s="26" t="str">
        <f>E15</f>
        <v>Statutární město Liberec, nám .Dr.E. Beneše</v>
      </c>
      <c r="G126" s="33"/>
      <c r="H126" s="33"/>
      <c r="I126" s="98" t="s">
        <v>30</v>
      </c>
      <c r="J126" s="31" t="str">
        <f>E21</f>
        <v>Pitter Design, s.r.o.Pardubice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28</v>
      </c>
      <c r="D127" s="33"/>
      <c r="E127" s="33"/>
      <c r="F127" s="26" t="str">
        <f>IF(E18="","",E18)</f>
        <v>Vyplň údaj</v>
      </c>
      <c r="G127" s="33"/>
      <c r="H127" s="33"/>
      <c r="I127" s="98" t="s">
        <v>34</v>
      </c>
      <c r="J127" s="31" t="str">
        <f>E24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7"/>
      <c r="B129" s="138"/>
      <c r="C129" s="139" t="s">
        <v>120</v>
      </c>
      <c r="D129" s="140" t="s">
        <v>62</v>
      </c>
      <c r="E129" s="140" t="s">
        <v>58</v>
      </c>
      <c r="F129" s="140" t="s">
        <v>59</v>
      </c>
      <c r="G129" s="140" t="s">
        <v>121</v>
      </c>
      <c r="H129" s="140" t="s">
        <v>122</v>
      </c>
      <c r="I129" s="141" t="s">
        <v>123</v>
      </c>
      <c r="J129" s="140" t="s">
        <v>102</v>
      </c>
      <c r="K129" s="142" t="s">
        <v>124</v>
      </c>
      <c r="L129" s="143"/>
      <c r="M129" s="63" t="s">
        <v>1</v>
      </c>
      <c r="N129" s="64" t="s">
        <v>41</v>
      </c>
      <c r="O129" s="64" t="s">
        <v>125</v>
      </c>
      <c r="P129" s="64" t="s">
        <v>126</v>
      </c>
      <c r="Q129" s="64" t="s">
        <v>127</v>
      </c>
      <c r="R129" s="64" t="s">
        <v>128</v>
      </c>
      <c r="S129" s="64" t="s">
        <v>129</v>
      </c>
      <c r="T129" s="65" t="s">
        <v>130</v>
      </c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</row>
    <row r="130" spans="1:65" s="2" customFormat="1" ht="22.8" customHeight="1">
      <c r="A130" s="33"/>
      <c r="B130" s="34"/>
      <c r="C130" s="70" t="s">
        <v>131</v>
      </c>
      <c r="D130" s="33"/>
      <c r="E130" s="33"/>
      <c r="F130" s="33"/>
      <c r="G130" s="33"/>
      <c r="H130" s="33"/>
      <c r="I130" s="97"/>
      <c r="J130" s="144">
        <f>BK130</f>
        <v>0</v>
      </c>
      <c r="K130" s="33"/>
      <c r="L130" s="34"/>
      <c r="M130" s="66"/>
      <c r="N130" s="57"/>
      <c r="O130" s="67"/>
      <c r="P130" s="145">
        <f>P131+P394+P395</f>
        <v>0</v>
      </c>
      <c r="Q130" s="67"/>
      <c r="R130" s="145">
        <f>R131+R394+R395</f>
        <v>253.36865980000002</v>
      </c>
      <c r="S130" s="67"/>
      <c r="T130" s="146">
        <f>T131+T394+T395</f>
        <v>350.98978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76</v>
      </c>
      <c r="AU130" s="18" t="s">
        <v>104</v>
      </c>
      <c r="BK130" s="147">
        <f>BK131+BK394+BK395</f>
        <v>0</v>
      </c>
    </row>
    <row r="131" spans="1:65" s="12" customFormat="1" ht="25.95" customHeight="1">
      <c r="B131" s="148"/>
      <c r="D131" s="149" t="s">
        <v>76</v>
      </c>
      <c r="E131" s="150" t="s">
        <v>132</v>
      </c>
      <c r="F131" s="150" t="s">
        <v>133</v>
      </c>
      <c r="I131" s="151"/>
      <c r="J131" s="152">
        <f>BK131</f>
        <v>0</v>
      </c>
      <c r="L131" s="148"/>
      <c r="M131" s="153"/>
      <c r="N131" s="154"/>
      <c r="O131" s="154"/>
      <c r="P131" s="155">
        <f>P132+P243+P306+P335+P344+P386+P392</f>
        <v>0</v>
      </c>
      <c r="Q131" s="154"/>
      <c r="R131" s="155">
        <f>R132+R243+R306+R335+R344+R386+R392</f>
        <v>253.36865980000002</v>
      </c>
      <c r="S131" s="154"/>
      <c r="T131" s="156">
        <f>T132+T243+T306+T335+T344+T386+T392</f>
        <v>350.98978</v>
      </c>
      <c r="AR131" s="149" t="s">
        <v>85</v>
      </c>
      <c r="AT131" s="157" t="s">
        <v>76</v>
      </c>
      <c r="AU131" s="157" t="s">
        <v>77</v>
      </c>
      <c r="AY131" s="149" t="s">
        <v>134</v>
      </c>
      <c r="BK131" s="158">
        <f>BK132+BK243+BK306+BK335+BK344+BK386+BK392</f>
        <v>0</v>
      </c>
    </row>
    <row r="132" spans="1:65" s="12" customFormat="1" ht="22.8" customHeight="1">
      <c r="B132" s="148"/>
      <c r="D132" s="149" t="s">
        <v>76</v>
      </c>
      <c r="E132" s="159" t="s">
        <v>85</v>
      </c>
      <c r="F132" s="159" t="s">
        <v>135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SUM(P133:P242)</f>
        <v>0</v>
      </c>
      <c r="Q132" s="154"/>
      <c r="R132" s="155">
        <f>SUM(R133:R242)</f>
        <v>5.3350000000000003E-3</v>
      </c>
      <c r="S132" s="154"/>
      <c r="T132" s="156">
        <f>SUM(T133:T242)</f>
        <v>350.98978</v>
      </c>
      <c r="AR132" s="149" t="s">
        <v>85</v>
      </c>
      <c r="AT132" s="157" t="s">
        <v>76</v>
      </c>
      <c r="AU132" s="157" t="s">
        <v>85</v>
      </c>
      <c r="AY132" s="149" t="s">
        <v>134</v>
      </c>
      <c r="BK132" s="158">
        <f>SUM(BK133:BK242)</f>
        <v>0</v>
      </c>
    </row>
    <row r="133" spans="1:65" s="2" customFormat="1" ht="21.75" customHeight="1">
      <c r="A133" s="33"/>
      <c r="B133" s="161"/>
      <c r="C133" s="162" t="s">
        <v>85</v>
      </c>
      <c r="D133" s="162" t="s">
        <v>136</v>
      </c>
      <c r="E133" s="163" t="s">
        <v>137</v>
      </c>
      <c r="F133" s="164" t="s">
        <v>138</v>
      </c>
      <c r="G133" s="165" t="s">
        <v>139</v>
      </c>
      <c r="H133" s="166">
        <v>177.82400000000001</v>
      </c>
      <c r="I133" s="167"/>
      <c r="J133" s="168">
        <f>ROUND(I133*H133,2)</f>
        <v>0</v>
      </c>
      <c r="K133" s="164" t="s">
        <v>140</v>
      </c>
      <c r="L133" s="34"/>
      <c r="M133" s="169" t="s">
        <v>1</v>
      </c>
      <c r="N133" s="170" t="s">
        <v>42</v>
      </c>
      <c r="O133" s="59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141</v>
      </c>
      <c r="AT133" s="173" t="s">
        <v>136</v>
      </c>
      <c r="AU133" s="173" t="s">
        <v>87</v>
      </c>
      <c r="AY133" s="18" t="s">
        <v>134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8" t="s">
        <v>85</v>
      </c>
      <c r="BK133" s="174">
        <f>ROUND(I133*H133,2)</f>
        <v>0</v>
      </c>
      <c r="BL133" s="18" t="s">
        <v>141</v>
      </c>
      <c r="BM133" s="173" t="s">
        <v>142</v>
      </c>
    </row>
    <row r="134" spans="1:65" s="13" customFormat="1" ht="10.199999999999999">
      <c r="B134" s="175"/>
      <c r="D134" s="176" t="s">
        <v>143</v>
      </c>
      <c r="E134" s="177" t="s">
        <v>1</v>
      </c>
      <c r="F134" s="178" t="s">
        <v>144</v>
      </c>
      <c r="H134" s="177" t="s">
        <v>1</v>
      </c>
      <c r="I134" s="179"/>
      <c r="L134" s="175"/>
      <c r="M134" s="180"/>
      <c r="N134" s="181"/>
      <c r="O134" s="181"/>
      <c r="P134" s="181"/>
      <c r="Q134" s="181"/>
      <c r="R134" s="181"/>
      <c r="S134" s="181"/>
      <c r="T134" s="182"/>
      <c r="AT134" s="177" t="s">
        <v>143</v>
      </c>
      <c r="AU134" s="177" t="s">
        <v>87</v>
      </c>
      <c r="AV134" s="13" t="s">
        <v>85</v>
      </c>
      <c r="AW134" s="13" t="s">
        <v>33</v>
      </c>
      <c r="AX134" s="13" t="s">
        <v>77</v>
      </c>
      <c r="AY134" s="177" t="s">
        <v>134</v>
      </c>
    </row>
    <row r="135" spans="1:65" s="13" customFormat="1" ht="10.199999999999999">
      <c r="B135" s="175"/>
      <c r="D135" s="176" t="s">
        <v>143</v>
      </c>
      <c r="E135" s="177" t="s">
        <v>1</v>
      </c>
      <c r="F135" s="178" t="s">
        <v>145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143</v>
      </c>
      <c r="AU135" s="177" t="s">
        <v>87</v>
      </c>
      <c r="AV135" s="13" t="s">
        <v>85</v>
      </c>
      <c r="AW135" s="13" t="s">
        <v>33</v>
      </c>
      <c r="AX135" s="13" t="s">
        <v>77</v>
      </c>
      <c r="AY135" s="177" t="s">
        <v>134</v>
      </c>
    </row>
    <row r="136" spans="1:65" s="13" customFormat="1" ht="10.199999999999999">
      <c r="B136" s="175"/>
      <c r="D136" s="176" t="s">
        <v>143</v>
      </c>
      <c r="E136" s="177" t="s">
        <v>1</v>
      </c>
      <c r="F136" s="178" t="s">
        <v>146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143</v>
      </c>
      <c r="AU136" s="177" t="s">
        <v>87</v>
      </c>
      <c r="AV136" s="13" t="s">
        <v>85</v>
      </c>
      <c r="AW136" s="13" t="s">
        <v>33</v>
      </c>
      <c r="AX136" s="13" t="s">
        <v>77</v>
      </c>
      <c r="AY136" s="177" t="s">
        <v>134</v>
      </c>
    </row>
    <row r="137" spans="1:65" s="14" customFormat="1" ht="10.199999999999999">
      <c r="B137" s="183"/>
      <c r="D137" s="176" t="s">
        <v>143</v>
      </c>
      <c r="E137" s="184" t="s">
        <v>1</v>
      </c>
      <c r="F137" s="185" t="s">
        <v>147</v>
      </c>
      <c r="H137" s="186">
        <v>76.88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143</v>
      </c>
      <c r="AU137" s="184" t="s">
        <v>87</v>
      </c>
      <c r="AV137" s="14" t="s">
        <v>87</v>
      </c>
      <c r="AW137" s="14" t="s">
        <v>33</v>
      </c>
      <c r="AX137" s="14" t="s">
        <v>77</v>
      </c>
      <c r="AY137" s="184" t="s">
        <v>134</v>
      </c>
    </row>
    <row r="138" spans="1:65" s="13" customFormat="1" ht="10.199999999999999">
      <c r="B138" s="175"/>
      <c r="D138" s="176" t="s">
        <v>143</v>
      </c>
      <c r="E138" s="177" t="s">
        <v>1</v>
      </c>
      <c r="F138" s="178" t="s">
        <v>148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143</v>
      </c>
      <c r="AU138" s="177" t="s">
        <v>87</v>
      </c>
      <c r="AV138" s="13" t="s">
        <v>85</v>
      </c>
      <c r="AW138" s="13" t="s">
        <v>33</v>
      </c>
      <c r="AX138" s="13" t="s">
        <v>77</v>
      </c>
      <c r="AY138" s="177" t="s">
        <v>134</v>
      </c>
    </row>
    <row r="139" spans="1:65" s="14" customFormat="1" ht="10.199999999999999">
      <c r="B139" s="183"/>
      <c r="D139" s="176" t="s">
        <v>143</v>
      </c>
      <c r="E139" s="184" t="s">
        <v>1</v>
      </c>
      <c r="F139" s="185" t="s">
        <v>149</v>
      </c>
      <c r="H139" s="186">
        <v>6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143</v>
      </c>
      <c r="AU139" s="184" t="s">
        <v>87</v>
      </c>
      <c r="AV139" s="14" t="s">
        <v>87</v>
      </c>
      <c r="AW139" s="14" t="s">
        <v>33</v>
      </c>
      <c r="AX139" s="14" t="s">
        <v>77</v>
      </c>
      <c r="AY139" s="184" t="s">
        <v>134</v>
      </c>
    </row>
    <row r="140" spans="1:65" s="13" customFormat="1" ht="10.199999999999999">
      <c r="B140" s="175"/>
      <c r="D140" s="176" t="s">
        <v>143</v>
      </c>
      <c r="E140" s="177" t="s">
        <v>1</v>
      </c>
      <c r="F140" s="178" t="s">
        <v>150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143</v>
      </c>
      <c r="AU140" s="177" t="s">
        <v>87</v>
      </c>
      <c r="AV140" s="13" t="s">
        <v>85</v>
      </c>
      <c r="AW140" s="13" t="s">
        <v>33</v>
      </c>
      <c r="AX140" s="13" t="s">
        <v>77</v>
      </c>
      <c r="AY140" s="177" t="s">
        <v>134</v>
      </c>
    </row>
    <row r="141" spans="1:65" s="14" customFormat="1" ht="10.199999999999999">
      <c r="B141" s="183"/>
      <c r="D141" s="176" t="s">
        <v>143</v>
      </c>
      <c r="E141" s="184" t="s">
        <v>1</v>
      </c>
      <c r="F141" s="185" t="s">
        <v>151</v>
      </c>
      <c r="H141" s="186">
        <v>4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143</v>
      </c>
      <c r="AU141" s="184" t="s">
        <v>87</v>
      </c>
      <c r="AV141" s="14" t="s">
        <v>87</v>
      </c>
      <c r="AW141" s="14" t="s">
        <v>33</v>
      </c>
      <c r="AX141" s="14" t="s">
        <v>77</v>
      </c>
      <c r="AY141" s="184" t="s">
        <v>134</v>
      </c>
    </row>
    <row r="142" spans="1:65" s="13" customFormat="1" ht="10.199999999999999">
      <c r="B142" s="175"/>
      <c r="D142" s="176" t="s">
        <v>143</v>
      </c>
      <c r="E142" s="177" t="s">
        <v>1</v>
      </c>
      <c r="F142" s="178" t="s">
        <v>152</v>
      </c>
      <c r="H142" s="177" t="s">
        <v>1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7" t="s">
        <v>143</v>
      </c>
      <c r="AU142" s="177" t="s">
        <v>87</v>
      </c>
      <c r="AV142" s="13" t="s">
        <v>85</v>
      </c>
      <c r="AW142" s="13" t="s">
        <v>33</v>
      </c>
      <c r="AX142" s="13" t="s">
        <v>77</v>
      </c>
      <c r="AY142" s="177" t="s">
        <v>134</v>
      </c>
    </row>
    <row r="143" spans="1:65" s="14" customFormat="1" ht="10.199999999999999">
      <c r="B143" s="183"/>
      <c r="D143" s="176" t="s">
        <v>143</v>
      </c>
      <c r="E143" s="184" t="s">
        <v>1</v>
      </c>
      <c r="F143" s="185" t="s">
        <v>153</v>
      </c>
      <c r="H143" s="186">
        <v>14.2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143</v>
      </c>
      <c r="AU143" s="184" t="s">
        <v>87</v>
      </c>
      <c r="AV143" s="14" t="s">
        <v>87</v>
      </c>
      <c r="AW143" s="14" t="s">
        <v>33</v>
      </c>
      <c r="AX143" s="14" t="s">
        <v>77</v>
      </c>
      <c r="AY143" s="184" t="s">
        <v>134</v>
      </c>
    </row>
    <row r="144" spans="1:65" s="14" customFormat="1" ht="10.199999999999999">
      <c r="B144" s="183"/>
      <c r="D144" s="176" t="s">
        <v>143</v>
      </c>
      <c r="E144" s="184" t="s">
        <v>1</v>
      </c>
      <c r="F144" s="185" t="s">
        <v>154</v>
      </c>
      <c r="H144" s="186">
        <v>22.12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143</v>
      </c>
      <c r="AU144" s="184" t="s">
        <v>87</v>
      </c>
      <c r="AV144" s="14" t="s">
        <v>87</v>
      </c>
      <c r="AW144" s="14" t="s">
        <v>33</v>
      </c>
      <c r="AX144" s="14" t="s">
        <v>77</v>
      </c>
      <c r="AY144" s="184" t="s">
        <v>134</v>
      </c>
    </row>
    <row r="145" spans="1:65" s="13" customFormat="1" ht="10.199999999999999">
      <c r="B145" s="175"/>
      <c r="D145" s="176" t="s">
        <v>143</v>
      </c>
      <c r="E145" s="177" t="s">
        <v>1</v>
      </c>
      <c r="F145" s="178" t="s">
        <v>155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143</v>
      </c>
      <c r="AU145" s="177" t="s">
        <v>87</v>
      </c>
      <c r="AV145" s="13" t="s">
        <v>85</v>
      </c>
      <c r="AW145" s="13" t="s">
        <v>33</v>
      </c>
      <c r="AX145" s="13" t="s">
        <v>77</v>
      </c>
      <c r="AY145" s="177" t="s">
        <v>134</v>
      </c>
    </row>
    <row r="146" spans="1:65" s="13" customFormat="1" ht="10.199999999999999">
      <c r="B146" s="175"/>
      <c r="D146" s="176" t="s">
        <v>143</v>
      </c>
      <c r="E146" s="177" t="s">
        <v>1</v>
      </c>
      <c r="F146" s="178" t="s">
        <v>156</v>
      </c>
      <c r="H146" s="177" t="s">
        <v>1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7" t="s">
        <v>143</v>
      </c>
      <c r="AU146" s="177" t="s">
        <v>87</v>
      </c>
      <c r="AV146" s="13" t="s">
        <v>85</v>
      </c>
      <c r="AW146" s="13" t="s">
        <v>33</v>
      </c>
      <c r="AX146" s="13" t="s">
        <v>77</v>
      </c>
      <c r="AY146" s="177" t="s">
        <v>134</v>
      </c>
    </row>
    <row r="147" spans="1:65" s="14" customFormat="1" ht="10.199999999999999">
      <c r="B147" s="183"/>
      <c r="D147" s="176" t="s">
        <v>143</v>
      </c>
      <c r="E147" s="184" t="s">
        <v>1</v>
      </c>
      <c r="F147" s="185" t="s">
        <v>157</v>
      </c>
      <c r="H147" s="186">
        <v>49.6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143</v>
      </c>
      <c r="AU147" s="184" t="s">
        <v>87</v>
      </c>
      <c r="AV147" s="14" t="s">
        <v>87</v>
      </c>
      <c r="AW147" s="14" t="s">
        <v>33</v>
      </c>
      <c r="AX147" s="14" t="s">
        <v>77</v>
      </c>
      <c r="AY147" s="184" t="s">
        <v>134</v>
      </c>
    </row>
    <row r="148" spans="1:65" s="14" customFormat="1" ht="10.199999999999999">
      <c r="B148" s="183"/>
      <c r="D148" s="176" t="s">
        <v>143</v>
      </c>
      <c r="E148" s="184" t="s">
        <v>1</v>
      </c>
      <c r="F148" s="185" t="s">
        <v>158</v>
      </c>
      <c r="H148" s="186">
        <v>5.024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143</v>
      </c>
      <c r="AU148" s="184" t="s">
        <v>87</v>
      </c>
      <c r="AV148" s="14" t="s">
        <v>87</v>
      </c>
      <c r="AW148" s="14" t="s">
        <v>33</v>
      </c>
      <c r="AX148" s="14" t="s">
        <v>77</v>
      </c>
      <c r="AY148" s="184" t="s">
        <v>134</v>
      </c>
    </row>
    <row r="149" spans="1:65" s="15" customFormat="1" ht="10.199999999999999">
      <c r="B149" s="191"/>
      <c r="D149" s="176" t="s">
        <v>143</v>
      </c>
      <c r="E149" s="192" t="s">
        <v>1</v>
      </c>
      <c r="F149" s="193" t="s">
        <v>159</v>
      </c>
      <c r="H149" s="194">
        <v>177.82400000000001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143</v>
      </c>
      <c r="AU149" s="192" t="s">
        <v>87</v>
      </c>
      <c r="AV149" s="15" t="s">
        <v>141</v>
      </c>
      <c r="AW149" s="15" t="s">
        <v>33</v>
      </c>
      <c r="AX149" s="15" t="s">
        <v>85</v>
      </c>
      <c r="AY149" s="192" t="s">
        <v>134</v>
      </c>
    </row>
    <row r="150" spans="1:65" s="2" customFormat="1" ht="21.75" customHeight="1">
      <c r="A150" s="33"/>
      <c r="B150" s="161"/>
      <c r="C150" s="162" t="s">
        <v>87</v>
      </c>
      <c r="D150" s="162" t="s">
        <v>136</v>
      </c>
      <c r="E150" s="163" t="s">
        <v>160</v>
      </c>
      <c r="F150" s="164" t="s">
        <v>161</v>
      </c>
      <c r="G150" s="165" t="s">
        <v>139</v>
      </c>
      <c r="H150" s="166">
        <v>583.90300000000002</v>
      </c>
      <c r="I150" s="167"/>
      <c r="J150" s="168">
        <f>ROUND(I150*H150,2)</f>
        <v>0</v>
      </c>
      <c r="K150" s="164" t="s">
        <v>140</v>
      </c>
      <c r="L150" s="34"/>
      <c r="M150" s="169" t="s">
        <v>1</v>
      </c>
      <c r="N150" s="170" t="s">
        <v>42</v>
      </c>
      <c r="O150" s="59"/>
      <c r="P150" s="171">
        <f>O150*H150</f>
        <v>0</v>
      </c>
      <c r="Q150" s="171">
        <v>0</v>
      </c>
      <c r="R150" s="171">
        <f>Q150*H150</f>
        <v>0</v>
      </c>
      <c r="S150" s="171">
        <v>0.3</v>
      </c>
      <c r="T150" s="172">
        <f>S150*H150</f>
        <v>175.17089999999999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141</v>
      </c>
      <c r="AT150" s="173" t="s">
        <v>136</v>
      </c>
      <c r="AU150" s="173" t="s">
        <v>87</v>
      </c>
      <c r="AY150" s="18" t="s">
        <v>134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8" t="s">
        <v>85</v>
      </c>
      <c r="BK150" s="174">
        <f>ROUND(I150*H150,2)</f>
        <v>0</v>
      </c>
      <c r="BL150" s="18" t="s">
        <v>141</v>
      </c>
      <c r="BM150" s="173" t="s">
        <v>162</v>
      </c>
    </row>
    <row r="151" spans="1:65" s="13" customFormat="1" ht="10.199999999999999">
      <c r="B151" s="175"/>
      <c r="D151" s="176" t="s">
        <v>143</v>
      </c>
      <c r="E151" s="177" t="s">
        <v>1</v>
      </c>
      <c r="F151" s="178" t="s">
        <v>145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143</v>
      </c>
      <c r="AU151" s="177" t="s">
        <v>87</v>
      </c>
      <c r="AV151" s="13" t="s">
        <v>85</v>
      </c>
      <c r="AW151" s="13" t="s">
        <v>33</v>
      </c>
      <c r="AX151" s="13" t="s">
        <v>77</v>
      </c>
      <c r="AY151" s="177" t="s">
        <v>134</v>
      </c>
    </row>
    <row r="152" spans="1:65" s="13" customFormat="1" ht="10.199999999999999">
      <c r="B152" s="175"/>
      <c r="D152" s="176" t="s">
        <v>143</v>
      </c>
      <c r="E152" s="177" t="s">
        <v>1</v>
      </c>
      <c r="F152" s="178" t="s">
        <v>146</v>
      </c>
      <c r="H152" s="177" t="s">
        <v>1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7" t="s">
        <v>143</v>
      </c>
      <c r="AU152" s="177" t="s">
        <v>87</v>
      </c>
      <c r="AV152" s="13" t="s">
        <v>85</v>
      </c>
      <c r="AW152" s="13" t="s">
        <v>33</v>
      </c>
      <c r="AX152" s="13" t="s">
        <v>77</v>
      </c>
      <c r="AY152" s="177" t="s">
        <v>134</v>
      </c>
    </row>
    <row r="153" spans="1:65" s="14" customFormat="1" ht="10.199999999999999">
      <c r="B153" s="183"/>
      <c r="D153" s="176" t="s">
        <v>143</v>
      </c>
      <c r="E153" s="184" t="s">
        <v>1</v>
      </c>
      <c r="F153" s="185" t="s">
        <v>163</v>
      </c>
      <c r="H153" s="186">
        <v>385.79199999999997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143</v>
      </c>
      <c r="AU153" s="184" t="s">
        <v>87</v>
      </c>
      <c r="AV153" s="14" t="s">
        <v>87</v>
      </c>
      <c r="AW153" s="14" t="s">
        <v>33</v>
      </c>
      <c r="AX153" s="14" t="s">
        <v>77</v>
      </c>
      <c r="AY153" s="184" t="s">
        <v>134</v>
      </c>
    </row>
    <row r="154" spans="1:65" s="13" customFormat="1" ht="10.199999999999999">
      <c r="B154" s="175"/>
      <c r="D154" s="176" t="s">
        <v>143</v>
      </c>
      <c r="E154" s="177" t="s">
        <v>1</v>
      </c>
      <c r="F154" s="178" t="s">
        <v>152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143</v>
      </c>
      <c r="AU154" s="177" t="s">
        <v>87</v>
      </c>
      <c r="AV154" s="13" t="s">
        <v>85</v>
      </c>
      <c r="AW154" s="13" t="s">
        <v>33</v>
      </c>
      <c r="AX154" s="13" t="s">
        <v>77</v>
      </c>
      <c r="AY154" s="177" t="s">
        <v>134</v>
      </c>
    </row>
    <row r="155" spans="1:65" s="14" customFormat="1" ht="10.199999999999999">
      <c r="B155" s="183"/>
      <c r="D155" s="176" t="s">
        <v>143</v>
      </c>
      <c r="E155" s="184" t="s">
        <v>1</v>
      </c>
      <c r="F155" s="185" t="s">
        <v>164</v>
      </c>
      <c r="H155" s="186">
        <v>38.72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143</v>
      </c>
      <c r="AU155" s="184" t="s">
        <v>87</v>
      </c>
      <c r="AV155" s="14" t="s">
        <v>87</v>
      </c>
      <c r="AW155" s="14" t="s">
        <v>33</v>
      </c>
      <c r="AX155" s="14" t="s">
        <v>77</v>
      </c>
      <c r="AY155" s="184" t="s">
        <v>134</v>
      </c>
    </row>
    <row r="156" spans="1:65" s="14" customFormat="1" ht="10.199999999999999">
      <c r="B156" s="183"/>
      <c r="D156" s="176" t="s">
        <v>143</v>
      </c>
      <c r="E156" s="184" t="s">
        <v>1</v>
      </c>
      <c r="F156" s="185" t="s">
        <v>165</v>
      </c>
      <c r="H156" s="186">
        <v>53.591999999999999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143</v>
      </c>
      <c r="AU156" s="184" t="s">
        <v>87</v>
      </c>
      <c r="AV156" s="14" t="s">
        <v>87</v>
      </c>
      <c r="AW156" s="14" t="s">
        <v>33</v>
      </c>
      <c r="AX156" s="14" t="s">
        <v>77</v>
      </c>
      <c r="AY156" s="184" t="s">
        <v>134</v>
      </c>
    </row>
    <row r="157" spans="1:65" s="13" customFormat="1" ht="10.199999999999999">
      <c r="B157" s="175"/>
      <c r="D157" s="176" t="s">
        <v>143</v>
      </c>
      <c r="E157" s="177" t="s">
        <v>1</v>
      </c>
      <c r="F157" s="178" t="s">
        <v>155</v>
      </c>
      <c r="H157" s="177" t="s">
        <v>1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7" t="s">
        <v>143</v>
      </c>
      <c r="AU157" s="177" t="s">
        <v>87</v>
      </c>
      <c r="AV157" s="13" t="s">
        <v>85</v>
      </c>
      <c r="AW157" s="13" t="s">
        <v>33</v>
      </c>
      <c r="AX157" s="13" t="s">
        <v>77</v>
      </c>
      <c r="AY157" s="177" t="s">
        <v>134</v>
      </c>
    </row>
    <row r="158" spans="1:65" s="13" customFormat="1" ht="10.199999999999999">
      <c r="B158" s="175"/>
      <c r="D158" s="176" t="s">
        <v>143</v>
      </c>
      <c r="E158" s="177" t="s">
        <v>1</v>
      </c>
      <c r="F158" s="178" t="s">
        <v>156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143</v>
      </c>
      <c r="AU158" s="177" t="s">
        <v>87</v>
      </c>
      <c r="AV158" s="13" t="s">
        <v>85</v>
      </c>
      <c r="AW158" s="13" t="s">
        <v>33</v>
      </c>
      <c r="AX158" s="13" t="s">
        <v>77</v>
      </c>
      <c r="AY158" s="177" t="s">
        <v>134</v>
      </c>
    </row>
    <row r="159" spans="1:65" s="14" customFormat="1" ht="10.199999999999999">
      <c r="B159" s="183"/>
      <c r="D159" s="176" t="s">
        <v>143</v>
      </c>
      <c r="E159" s="184" t="s">
        <v>1</v>
      </c>
      <c r="F159" s="185" t="s">
        <v>166</v>
      </c>
      <c r="H159" s="186">
        <v>102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143</v>
      </c>
      <c r="AU159" s="184" t="s">
        <v>87</v>
      </c>
      <c r="AV159" s="14" t="s">
        <v>87</v>
      </c>
      <c r="AW159" s="14" t="s">
        <v>33</v>
      </c>
      <c r="AX159" s="14" t="s">
        <v>77</v>
      </c>
      <c r="AY159" s="184" t="s">
        <v>134</v>
      </c>
    </row>
    <row r="160" spans="1:65" s="14" customFormat="1" ht="10.199999999999999">
      <c r="B160" s="183"/>
      <c r="D160" s="176" t="s">
        <v>143</v>
      </c>
      <c r="E160" s="184" t="s">
        <v>1</v>
      </c>
      <c r="F160" s="185" t="s">
        <v>167</v>
      </c>
      <c r="H160" s="186">
        <v>3.7989999999999999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143</v>
      </c>
      <c r="AU160" s="184" t="s">
        <v>87</v>
      </c>
      <c r="AV160" s="14" t="s">
        <v>87</v>
      </c>
      <c r="AW160" s="14" t="s">
        <v>33</v>
      </c>
      <c r="AX160" s="14" t="s">
        <v>77</v>
      </c>
      <c r="AY160" s="184" t="s">
        <v>134</v>
      </c>
    </row>
    <row r="161" spans="1:65" s="15" customFormat="1" ht="10.199999999999999">
      <c r="B161" s="191"/>
      <c r="D161" s="176" t="s">
        <v>143</v>
      </c>
      <c r="E161" s="192" t="s">
        <v>1</v>
      </c>
      <c r="F161" s="193" t="s">
        <v>159</v>
      </c>
      <c r="H161" s="194">
        <v>583.90299999999991</v>
      </c>
      <c r="I161" s="195"/>
      <c r="L161" s="191"/>
      <c r="M161" s="196"/>
      <c r="N161" s="197"/>
      <c r="O161" s="197"/>
      <c r="P161" s="197"/>
      <c r="Q161" s="197"/>
      <c r="R161" s="197"/>
      <c r="S161" s="197"/>
      <c r="T161" s="198"/>
      <c r="AT161" s="192" t="s">
        <v>143</v>
      </c>
      <c r="AU161" s="192" t="s">
        <v>87</v>
      </c>
      <c r="AV161" s="15" t="s">
        <v>141</v>
      </c>
      <c r="AW161" s="15" t="s">
        <v>33</v>
      </c>
      <c r="AX161" s="15" t="s">
        <v>85</v>
      </c>
      <c r="AY161" s="192" t="s">
        <v>134</v>
      </c>
    </row>
    <row r="162" spans="1:65" s="2" customFormat="1" ht="21.75" customHeight="1">
      <c r="A162" s="33"/>
      <c r="B162" s="161"/>
      <c r="C162" s="162" t="s">
        <v>168</v>
      </c>
      <c r="D162" s="162" t="s">
        <v>136</v>
      </c>
      <c r="E162" s="163" t="s">
        <v>169</v>
      </c>
      <c r="F162" s="164" t="s">
        <v>170</v>
      </c>
      <c r="G162" s="165" t="s">
        <v>139</v>
      </c>
      <c r="H162" s="166">
        <v>385.79199999999997</v>
      </c>
      <c r="I162" s="167"/>
      <c r="J162" s="168">
        <f>ROUND(I162*H162,2)</f>
        <v>0</v>
      </c>
      <c r="K162" s="164" t="s">
        <v>140</v>
      </c>
      <c r="L162" s="34"/>
      <c r="M162" s="169" t="s">
        <v>1</v>
      </c>
      <c r="N162" s="170" t="s">
        <v>42</v>
      </c>
      <c r="O162" s="59"/>
      <c r="P162" s="171">
        <f>O162*H162</f>
        <v>0</v>
      </c>
      <c r="Q162" s="171">
        <v>0</v>
      </c>
      <c r="R162" s="171">
        <f>Q162*H162</f>
        <v>0</v>
      </c>
      <c r="S162" s="171">
        <v>0.44</v>
      </c>
      <c r="T162" s="172">
        <f>S162*H162</f>
        <v>169.74848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141</v>
      </c>
      <c r="AT162" s="173" t="s">
        <v>136</v>
      </c>
      <c r="AU162" s="173" t="s">
        <v>87</v>
      </c>
      <c r="AY162" s="18" t="s">
        <v>134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8" t="s">
        <v>85</v>
      </c>
      <c r="BK162" s="174">
        <f>ROUND(I162*H162,2)</f>
        <v>0</v>
      </c>
      <c r="BL162" s="18" t="s">
        <v>141</v>
      </c>
      <c r="BM162" s="173" t="s">
        <v>171</v>
      </c>
    </row>
    <row r="163" spans="1:65" s="13" customFormat="1" ht="10.199999999999999">
      <c r="B163" s="175"/>
      <c r="D163" s="176" t="s">
        <v>143</v>
      </c>
      <c r="E163" s="177" t="s">
        <v>1</v>
      </c>
      <c r="F163" s="178" t="s">
        <v>146</v>
      </c>
      <c r="H163" s="177" t="s">
        <v>1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7" t="s">
        <v>143</v>
      </c>
      <c r="AU163" s="177" t="s">
        <v>87</v>
      </c>
      <c r="AV163" s="13" t="s">
        <v>85</v>
      </c>
      <c r="AW163" s="13" t="s">
        <v>33</v>
      </c>
      <c r="AX163" s="13" t="s">
        <v>77</v>
      </c>
      <c r="AY163" s="177" t="s">
        <v>134</v>
      </c>
    </row>
    <row r="164" spans="1:65" s="14" customFormat="1" ht="10.199999999999999">
      <c r="B164" s="183"/>
      <c r="D164" s="176" t="s">
        <v>143</v>
      </c>
      <c r="E164" s="184" t="s">
        <v>1</v>
      </c>
      <c r="F164" s="185" t="s">
        <v>163</v>
      </c>
      <c r="H164" s="186">
        <v>385.79199999999997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143</v>
      </c>
      <c r="AU164" s="184" t="s">
        <v>87</v>
      </c>
      <c r="AV164" s="14" t="s">
        <v>87</v>
      </c>
      <c r="AW164" s="14" t="s">
        <v>33</v>
      </c>
      <c r="AX164" s="14" t="s">
        <v>85</v>
      </c>
      <c r="AY164" s="184" t="s">
        <v>134</v>
      </c>
    </row>
    <row r="165" spans="1:65" s="2" customFormat="1" ht="16.5" customHeight="1">
      <c r="A165" s="33"/>
      <c r="B165" s="161"/>
      <c r="C165" s="162" t="s">
        <v>141</v>
      </c>
      <c r="D165" s="162" t="s">
        <v>136</v>
      </c>
      <c r="E165" s="163" t="s">
        <v>172</v>
      </c>
      <c r="F165" s="164" t="s">
        <v>173</v>
      </c>
      <c r="G165" s="165" t="s">
        <v>174</v>
      </c>
      <c r="H165" s="166">
        <v>151.76</v>
      </c>
      <c r="I165" s="167"/>
      <c r="J165" s="168">
        <f>ROUND(I165*H165,2)</f>
        <v>0</v>
      </c>
      <c r="K165" s="164" t="s">
        <v>140</v>
      </c>
      <c r="L165" s="34"/>
      <c r="M165" s="169" t="s">
        <v>1</v>
      </c>
      <c r="N165" s="170" t="s">
        <v>42</v>
      </c>
      <c r="O165" s="59"/>
      <c r="P165" s="171">
        <f>O165*H165</f>
        <v>0</v>
      </c>
      <c r="Q165" s="171">
        <v>0</v>
      </c>
      <c r="R165" s="171">
        <f>Q165*H165</f>
        <v>0</v>
      </c>
      <c r="S165" s="171">
        <v>0.04</v>
      </c>
      <c r="T165" s="172">
        <f>S165*H165</f>
        <v>6.0703999999999994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141</v>
      </c>
      <c r="AT165" s="173" t="s">
        <v>136</v>
      </c>
      <c r="AU165" s="173" t="s">
        <v>87</v>
      </c>
      <c r="AY165" s="18" t="s">
        <v>134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8" t="s">
        <v>85</v>
      </c>
      <c r="BK165" s="174">
        <f>ROUND(I165*H165,2)</f>
        <v>0</v>
      </c>
      <c r="BL165" s="18" t="s">
        <v>141</v>
      </c>
      <c r="BM165" s="173" t="s">
        <v>175</v>
      </c>
    </row>
    <row r="166" spans="1:65" s="13" customFormat="1" ht="10.199999999999999">
      <c r="B166" s="175"/>
      <c r="D166" s="176" t="s">
        <v>143</v>
      </c>
      <c r="E166" s="177" t="s">
        <v>1</v>
      </c>
      <c r="F166" s="178" t="s">
        <v>176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143</v>
      </c>
      <c r="AU166" s="177" t="s">
        <v>87</v>
      </c>
      <c r="AV166" s="13" t="s">
        <v>85</v>
      </c>
      <c r="AW166" s="13" t="s">
        <v>33</v>
      </c>
      <c r="AX166" s="13" t="s">
        <v>77</v>
      </c>
      <c r="AY166" s="177" t="s">
        <v>134</v>
      </c>
    </row>
    <row r="167" spans="1:65" s="14" customFormat="1" ht="10.199999999999999">
      <c r="B167" s="183"/>
      <c r="D167" s="176" t="s">
        <v>143</v>
      </c>
      <c r="E167" s="184" t="s">
        <v>1</v>
      </c>
      <c r="F167" s="185" t="s">
        <v>177</v>
      </c>
      <c r="H167" s="186">
        <v>151.76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143</v>
      </c>
      <c r="AU167" s="184" t="s">
        <v>87</v>
      </c>
      <c r="AV167" s="14" t="s">
        <v>87</v>
      </c>
      <c r="AW167" s="14" t="s">
        <v>33</v>
      </c>
      <c r="AX167" s="14" t="s">
        <v>85</v>
      </c>
      <c r="AY167" s="184" t="s">
        <v>134</v>
      </c>
    </row>
    <row r="168" spans="1:65" s="2" customFormat="1" ht="21.75" customHeight="1">
      <c r="A168" s="33"/>
      <c r="B168" s="161"/>
      <c r="C168" s="162" t="s">
        <v>178</v>
      </c>
      <c r="D168" s="162" t="s">
        <v>136</v>
      </c>
      <c r="E168" s="163" t="s">
        <v>179</v>
      </c>
      <c r="F168" s="164" t="s">
        <v>180</v>
      </c>
      <c r="G168" s="165" t="s">
        <v>139</v>
      </c>
      <c r="H168" s="166">
        <v>177.82400000000001</v>
      </c>
      <c r="I168" s="167"/>
      <c r="J168" s="168">
        <f>ROUND(I168*H168,2)</f>
        <v>0</v>
      </c>
      <c r="K168" s="164" t="s">
        <v>140</v>
      </c>
      <c r="L168" s="34"/>
      <c r="M168" s="169" t="s">
        <v>1</v>
      </c>
      <c r="N168" s="170" t="s">
        <v>42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141</v>
      </c>
      <c r="AT168" s="173" t="s">
        <v>136</v>
      </c>
      <c r="AU168" s="173" t="s">
        <v>87</v>
      </c>
      <c r="AY168" s="18" t="s">
        <v>134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85</v>
      </c>
      <c r="BK168" s="174">
        <f>ROUND(I168*H168,2)</f>
        <v>0</v>
      </c>
      <c r="BL168" s="18" t="s">
        <v>141</v>
      </c>
      <c r="BM168" s="173" t="s">
        <v>181</v>
      </c>
    </row>
    <row r="169" spans="1:65" s="14" customFormat="1" ht="10.199999999999999">
      <c r="B169" s="183"/>
      <c r="D169" s="176" t="s">
        <v>143</v>
      </c>
      <c r="E169" s="184" t="s">
        <v>1</v>
      </c>
      <c r="F169" s="185" t="s">
        <v>182</v>
      </c>
      <c r="H169" s="186">
        <v>177.82400000000001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143</v>
      </c>
      <c r="AU169" s="184" t="s">
        <v>87</v>
      </c>
      <c r="AV169" s="14" t="s">
        <v>87</v>
      </c>
      <c r="AW169" s="14" t="s">
        <v>33</v>
      </c>
      <c r="AX169" s="14" t="s">
        <v>85</v>
      </c>
      <c r="AY169" s="184" t="s">
        <v>134</v>
      </c>
    </row>
    <row r="170" spans="1:65" s="2" customFormat="1" ht="21.75" customHeight="1">
      <c r="A170" s="33"/>
      <c r="B170" s="161"/>
      <c r="C170" s="162" t="s">
        <v>183</v>
      </c>
      <c r="D170" s="162" t="s">
        <v>136</v>
      </c>
      <c r="E170" s="163" t="s">
        <v>184</v>
      </c>
      <c r="F170" s="164" t="s">
        <v>185</v>
      </c>
      <c r="G170" s="165" t="s">
        <v>186</v>
      </c>
      <c r="H170" s="166">
        <v>51.737000000000002</v>
      </c>
      <c r="I170" s="167"/>
      <c r="J170" s="168">
        <f>ROUND(I170*H170,2)</f>
        <v>0</v>
      </c>
      <c r="K170" s="164" t="s">
        <v>140</v>
      </c>
      <c r="L170" s="34"/>
      <c r="M170" s="169" t="s">
        <v>1</v>
      </c>
      <c r="N170" s="170" t="s">
        <v>42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141</v>
      </c>
      <c r="AT170" s="173" t="s">
        <v>136</v>
      </c>
      <c r="AU170" s="173" t="s">
        <v>87</v>
      </c>
      <c r="AY170" s="18" t="s">
        <v>134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85</v>
      </c>
      <c r="BK170" s="174">
        <f>ROUND(I170*H170,2)</f>
        <v>0</v>
      </c>
      <c r="BL170" s="18" t="s">
        <v>141</v>
      </c>
      <c r="BM170" s="173" t="s">
        <v>187</v>
      </c>
    </row>
    <row r="171" spans="1:65" s="13" customFormat="1" ht="10.199999999999999">
      <c r="B171" s="175"/>
      <c r="D171" s="176" t="s">
        <v>143</v>
      </c>
      <c r="E171" s="177" t="s">
        <v>1</v>
      </c>
      <c r="F171" s="178" t="s">
        <v>188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143</v>
      </c>
      <c r="AU171" s="177" t="s">
        <v>87</v>
      </c>
      <c r="AV171" s="13" t="s">
        <v>85</v>
      </c>
      <c r="AW171" s="13" t="s">
        <v>33</v>
      </c>
      <c r="AX171" s="13" t="s">
        <v>77</v>
      </c>
      <c r="AY171" s="177" t="s">
        <v>134</v>
      </c>
    </row>
    <row r="172" spans="1:65" s="13" customFormat="1" ht="10.199999999999999">
      <c r="B172" s="175"/>
      <c r="D172" s="176" t="s">
        <v>143</v>
      </c>
      <c r="E172" s="177" t="s">
        <v>1</v>
      </c>
      <c r="F172" s="178" t="s">
        <v>150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143</v>
      </c>
      <c r="AU172" s="177" t="s">
        <v>87</v>
      </c>
      <c r="AV172" s="13" t="s">
        <v>85</v>
      </c>
      <c r="AW172" s="13" t="s">
        <v>33</v>
      </c>
      <c r="AX172" s="13" t="s">
        <v>77</v>
      </c>
      <c r="AY172" s="177" t="s">
        <v>134</v>
      </c>
    </row>
    <row r="173" spans="1:65" s="14" customFormat="1" ht="10.199999999999999">
      <c r="B173" s="183"/>
      <c r="D173" s="176" t="s">
        <v>143</v>
      </c>
      <c r="E173" s="184" t="s">
        <v>1</v>
      </c>
      <c r="F173" s="185" t="s">
        <v>189</v>
      </c>
      <c r="H173" s="186">
        <v>12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143</v>
      </c>
      <c r="AU173" s="184" t="s">
        <v>87</v>
      </c>
      <c r="AV173" s="14" t="s">
        <v>87</v>
      </c>
      <c r="AW173" s="14" t="s">
        <v>33</v>
      </c>
      <c r="AX173" s="14" t="s">
        <v>77</v>
      </c>
      <c r="AY173" s="184" t="s">
        <v>134</v>
      </c>
    </row>
    <row r="174" spans="1:65" s="13" customFormat="1" ht="10.199999999999999">
      <c r="B174" s="175"/>
      <c r="D174" s="176" t="s">
        <v>143</v>
      </c>
      <c r="E174" s="177" t="s">
        <v>1</v>
      </c>
      <c r="F174" s="178" t="s">
        <v>190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143</v>
      </c>
      <c r="AU174" s="177" t="s">
        <v>87</v>
      </c>
      <c r="AV174" s="13" t="s">
        <v>85</v>
      </c>
      <c r="AW174" s="13" t="s">
        <v>33</v>
      </c>
      <c r="AX174" s="13" t="s">
        <v>77</v>
      </c>
      <c r="AY174" s="177" t="s">
        <v>134</v>
      </c>
    </row>
    <row r="175" spans="1:65" s="13" customFormat="1" ht="10.199999999999999">
      <c r="B175" s="175"/>
      <c r="D175" s="176" t="s">
        <v>143</v>
      </c>
      <c r="E175" s="177" t="s">
        <v>1</v>
      </c>
      <c r="F175" s="178" t="s">
        <v>191</v>
      </c>
      <c r="H175" s="177" t="s">
        <v>1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7" t="s">
        <v>143</v>
      </c>
      <c r="AU175" s="177" t="s">
        <v>87</v>
      </c>
      <c r="AV175" s="13" t="s">
        <v>85</v>
      </c>
      <c r="AW175" s="13" t="s">
        <v>33</v>
      </c>
      <c r="AX175" s="13" t="s">
        <v>77</v>
      </c>
      <c r="AY175" s="177" t="s">
        <v>134</v>
      </c>
    </row>
    <row r="176" spans="1:65" s="14" customFormat="1" ht="10.199999999999999">
      <c r="B176" s="183"/>
      <c r="D176" s="176" t="s">
        <v>143</v>
      </c>
      <c r="E176" s="184" t="s">
        <v>1</v>
      </c>
      <c r="F176" s="185" t="s">
        <v>192</v>
      </c>
      <c r="H176" s="186">
        <v>12.789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143</v>
      </c>
      <c r="AU176" s="184" t="s">
        <v>87</v>
      </c>
      <c r="AV176" s="14" t="s">
        <v>87</v>
      </c>
      <c r="AW176" s="14" t="s">
        <v>33</v>
      </c>
      <c r="AX176" s="14" t="s">
        <v>77</v>
      </c>
      <c r="AY176" s="184" t="s">
        <v>134</v>
      </c>
    </row>
    <row r="177" spans="1:65" s="13" customFormat="1" ht="10.199999999999999">
      <c r="B177" s="175"/>
      <c r="D177" s="176" t="s">
        <v>143</v>
      </c>
      <c r="E177" s="177" t="s">
        <v>1</v>
      </c>
      <c r="F177" s="178" t="s">
        <v>193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143</v>
      </c>
      <c r="AU177" s="177" t="s">
        <v>87</v>
      </c>
      <c r="AV177" s="13" t="s">
        <v>85</v>
      </c>
      <c r="AW177" s="13" t="s">
        <v>33</v>
      </c>
      <c r="AX177" s="13" t="s">
        <v>77</v>
      </c>
      <c r="AY177" s="177" t="s">
        <v>134</v>
      </c>
    </row>
    <row r="178" spans="1:65" s="14" customFormat="1" ht="10.199999999999999">
      <c r="B178" s="183"/>
      <c r="D178" s="176" t="s">
        <v>143</v>
      </c>
      <c r="E178" s="184" t="s">
        <v>1</v>
      </c>
      <c r="F178" s="185" t="s">
        <v>194</v>
      </c>
      <c r="H178" s="186">
        <v>16.367999999999999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143</v>
      </c>
      <c r="AU178" s="184" t="s">
        <v>87</v>
      </c>
      <c r="AV178" s="14" t="s">
        <v>87</v>
      </c>
      <c r="AW178" s="14" t="s">
        <v>33</v>
      </c>
      <c r="AX178" s="14" t="s">
        <v>77</v>
      </c>
      <c r="AY178" s="184" t="s">
        <v>134</v>
      </c>
    </row>
    <row r="179" spans="1:65" s="13" customFormat="1" ht="10.199999999999999">
      <c r="B179" s="175"/>
      <c r="D179" s="176" t="s">
        <v>143</v>
      </c>
      <c r="E179" s="177" t="s">
        <v>1</v>
      </c>
      <c r="F179" s="178" t="s">
        <v>156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143</v>
      </c>
      <c r="AU179" s="177" t="s">
        <v>87</v>
      </c>
      <c r="AV179" s="13" t="s">
        <v>85</v>
      </c>
      <c r="AW179" s="13" t="s">
        <v>33</v>
      </c>
      <c r="AX179" s="13" t="s">
        <v>77</v>
      </c>
      <c r="AY179" s="177" t="s">
        <v>134</v>
      </c>
    </row>
    <row r="180" spans="1:65" s="14" customFormat="1" ht="10.199999999999999">
      <c r="B180" s="183"/>
      <c r="D180" s="176" t="s">
        <v>143</v>
      </c>
      <c r="E180" s="184" t="s">
        <v>1</v>
      </c>
      <c r="F180" s="185" t="s">
        <v>195</v>
      </c>
      <c r="H180" s="186">
        <v>10.199999999999999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143</v>
      </c>
      <c r="AU180" s="184" t="s">
        <v>87</v>
      </c>
      <c r="AV180" s="14" t="s">
        <v>87</v>
      </c>
      <c r="AW180" s="14" t="s">
        <v>33</v>
      </c>
      <c r="AX180" s="14" t="s">
        <v>77</v>
      </c>
      <c r="AY180" s="184" t="s">
        <v>134</v>
      </c>
    </row>
    <row r="181" spans="1:65" s="14" customFormat="1" ht="10.199999999999999">
      <c r="B181" s="183"/>
      <c r="D181" s="176" t="s">
        <v>143</v>
      </c>
      <c r="E181" s="184" t="s">
        <v>1</v>
      </c>
      <c r="F181" s="185" t="s">
        <v>196</v>
      </c>
      <c r="H181" s="186">
        <v>0.38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143</v>
      </c>
      <c r="AU181" s="184" t="s">
        <v>87</v>
      </c>
      <c r="AV181" s="14" t="s">
        <v>87</v>
      </c>
      <c r="AW181" s="14" t="s">
        <v>33</v>
      </c>
      <c r="AX181" s="14" t="s">
        <v>77</v>
      </c>
      <c r="AY181" s="184" t="s">
        <v>134</v>
      </c>
    </row>
    <row r="182" spans="1:65" s="15" customFormat="1" ht="10.199999999999999">
      <c r="B182" s="191"/>
      <c r="D182" s="176" t="s">
        <v>143</v>
      </c>
      <c r="E182" s="192" t="s">
        <v>1</v>
      </c>
      <c r="F182" s="193" t="s">
        <v>159</v>
      </c>
      <c r="H182" s="194">
        <v>51.737000000000002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143</v>
      </c>
      <c r="AU182" s="192" t="s">
        <v>87</v>
      </c>
      <c r="AV182" s="15" t="s">
        <v>141</v>
      </c>
      <c r="AW182" s="15" t="s">
        <v>33</v>
      </c>
      <c r="AX182" s="15" t="s">
        <v>85</v>
      </c>
      <c r="AY182" s="192" t="s">
        <v>134</v>
      </c>
    </row>
    <row r="183" spans="1:65" s="2" customFormat="1" ht="21.75" customHeight="1">
      <c r="A183" s="33"/>
      <c r="B183" s="161"/>
      <c r="C183" s="162" t="s">
        <v>197</v>
      </c>
      <c r="D183" s="162" t="s">
        <v>136</v>
      </c>
      <c r="E183" s="163" t="s">
        <v>198</v>
      </c>
      <c r="F183" s="164" t="s">
        <v>199</v>
      </c>
      <c r="G183" s="165" t="s">
        <v>186</v>
      </c>
      <c r="H183" s="166">
        <v>8.1300000000000008</v>
      </c>
      <c r="I183" s="167"/>
      <c r="J183" s="168">
        <f>ROUND(I183*H183,2)</f>
        <v>0</v>
      </c>
      <c r="K183" s="164" t="s">
        <v>140</v>
      </c>
      <c r="L183" s="34"/>
      <c r="M183" s="169" t="s">
        <v>1</v>
      </c>
      <c r="N183" s="170" t="s">
        <v>42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141</v>
      </c>
      <c r="AT183" s="173" t="s">
        <v>136</v>
      </c>
      <c r="AU183" s="173" t="s">
        <v>87</v>
      </c>
      <c r="AY183" s="18" t="s">
        <v>134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85</v>
      </c>
      <c r="BK183" s="174">
        <f>ROUND(I183*H183,2)</f>
        <v>0</v>
      </c>
      <c r="BL183" s="18" t="s">
        <v>141</v>
      </c>
      <c r="BM183" s="173" t="s">
        <v>200</v>
      </c>
    </row>
    <row r="184" spans="1:65" s="13" customFormat="1" ht="10.199999999999999">
      <c r="B184" s="175"/>
      <c r="D184" s="176" t="s">
        <v>143</v>
      </c>
      <c r="E184" s="177" t="s">
        <v>1</v>
      </c>
      <c r="F184" s="178" t="s">
        <v>201</v>
      </c>
      <c r="H184" s="177" t="s">
        <v>1</v>
      </c>
      <c r="I184" s="179"/>
      <c r="L184" s="175"/>
      <c r="M184" s="180"/>
      <c r="N184" s="181"/>
      <c r="O184" s="181"/>
      <c r="P184" s="181"/>
      <c r="Q184" s="181"/>
      <c r="R184" s="181"/>
      <c r="S184" s="181"/>
      <c r="T184" s="182"/>
      <c r="AT184" s="177" t="s">
        <v>143</v>
      </c>
      <c r="AU184" s="177" t="s">
        <v>87</v>
      </c>
      <c r="AV184" s="13" t="s">
        <v>85</v>
      </c>
      <c r="AW184" s="13" t="s">
        <v>33</v>
      </c>
      <c r="AX184" s="13" t="s">
        <v>77</v>
      </c>
      <c r="AY184" s="177" t="s">
        <v>134</v>
      </c>
    </row>
    <row r="185" spans="1:65" s="13" customFormat="1" ht="10.199999999999999">
      <c r="B185" s="175"/>
      <c r="D185" s="176" t="s">
        <v>143</v>
      </c>
      <c r="E185" s="177" t="s">
        <v>1</v>
      </c>
      <c r="F185" s="178" t="s">
        <v>202</v>
      </c>
      <c r="H185" s="177" t="s">
        <v>1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7" t="s">
        <v>143</v>
      </c>
      <c r="AU185" s="177" t="s">
        <v>87</v>
      </c>
      <c r="AV185" s="13" t="s">
        <v>85</v>
      </c>
      <c r="AW185" s="13" t="s">
        <v>33</v>
      </c>
      <c r="AX185" s="13" t="s">
        <v>77</v>
      </c>
      <c r="AY185" s="177" t="s">
        <v>134</v>
      </c>
    </row>
    <row r="186" spans="1:65" s="14" customFormat="1" ht="10.199999999999999">
      <c r="B186" s="183"/>
      <c r="D186" s="176" t="s">
        <v>143</v>
      </c>
      <c r="E186" s="184" t="s">
        <v>1</v>
      </c>
      <c r="F186" s="185" t="s">
        <v>203</v>
      </c>
      <c r="H186" s="186">
        <v>6.21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143</v>
      </c>
      <c r="AU186" s="184" t="s">
        <v>87</v>
      </c>
      <c r="AV186" s="14" t="s">
        <v>87</v>
      </c>
      <c r="AW186" s="14" t="s">
        <v>33</v>
      </c>
      <c r="AX186" s="14" t="s">
        <v>77</v>
      </c>
      <c r="AY186" s="184" t="s">
        <v>134</v>
      </c>
    </row>
    <row r="187" spans="1:65" s="14" customFormat="1" ht="10.199999999999999">
      <c r="B187" s="183"/>
      <c r="D187" s="176" t="s">
        <v>143</v>
      </c>
      <c r="E187" s="184" t="s">
        <v>1</v>
      </c>
      <c r="F187" s="185" t="s">
        <v>204</v>
      </c>
      <c r="H187" s="186">
        <v>1.92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143</v>
      </c>
      <c r="AU187" s="184" t="s">
        <v>87</v>
      </c>
      <c r="AV187" s="14" t="s">
        <v>87</v>
      </c>
      <c r="AW187" s="14" t="s">
        <v>33</v>
      </c>
      <c r="AX187" s="14" t="s">
        <v>77</v>
      </c>
      <c r="AY187" s="184" t="s">
        <v>134</v>
      </c>
    </row>
    <row r="188" spans="1:65" s="15" customFormat="1" ht="10.199999999999999">
      <c r="B188" s="191"/>
      <c r="D188" s="176" t="s">
        <v>143</v>
      </c>
      <c r="E188" s="192" t="s">
        <v>1</v>
      </c>
      <c r="F188" s="193" t="s">
        <v>159</v>
      </c>
      <c r="H188" s="194">
        <v>8.129999999999999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143</v>
      </c>
      <c r="AU188" s="192" t="s">
        <v>87</v>
      </c>
      <c r="AV188" s="15" t="s">
        <v>141</v>
      </c>
      <c r="AW188" s="15" t="s">
        <v>33</v>
      </c>
      <c r="AX188" s="15" t="s">
        <v>85</v>
      </c>
      <c r="AY188" s="192" t="s">
        <v>134</v>
      </c>
    </row>
    <row r="189" spans="1:65" s="2" customFormat="1" ht="21.75" customHeight="1">
      <c r="A189" s="33"/>
      <c r="B189" s="161"/>
      <c r="C189" s="162" t="s">
        <v>205</v>
      </c>
      <c r="D189" s="162" t="s">
        <v>136</v>
      </c>
      <c r="E189" s="163" t="s">
        <v>206</v>
      </c>
      <c r="F189" s="164" t="s">
        <v>207</v>
      </c>
      <c r="G189" s="165" t="s">
        <v>186</v>
      </c>
      <c r="H189" s="166">
        <v>59.866999999999997</v>
      </c>
      <c r="I189" s="167"/>
      <c r="J189" s="168">
        <f>ROUND(I189*H189,2)</f>
        <v>0</v>
      </c>
      <c r="K189" s="164" t="s">
        <v>140</v>
      </c>
      <c r="L189" s="34"/>
      <c r="M189" s="169" t="s">
        <v>1</v>
      </c>
      <c r="N189" s="170" t="s">
        <v>42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141</v>
      </c>
      <c r="AT189" s="173" t="s">
        <v>136</v>
      </c>
      <c r="AU189" s="173" t="s">
        <v>87</v>
      </c>
      <c r="AY189" s="18" t="s">
        <v>134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85</v>
      </c>
      <c r="BK189" s="174">
        <f>ROUND(I189*H189,2)</f>
        <v>0</v>
      </c>
      <c r="BL189" s="18" t="s">
        <v>141</v>
      </c>
      <c r="BM189" s="173" t="s">
        <v>208</v>
      </c>
    </row>
    <row r="190" spans="1:65" s="14" customFormat="1" ht="10.199999999999999">
      <c r="B190" s="183"/>
      <c r="D190" s="176" t="s">
        <v>143</v>
      </c>
      <c r="E190" s="184" t="s">
        <v>1</v>
      </c>
      <c r="F190" s="185" t="s">
        <v>209</v>
      </c>
      <c r="H190" s="186">
        <v>59.866999999999997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143</v>
      </c>
      <c r="AU190" s="184" t="s">
        <v>87</v>
      </c>
      <c r="AV190" s="14" t="s">
        <v>87</v>
      </c>
      <c r="AW190" s="14" t="s">
        <v>33</v>
      </c>
      <c r="AX190" s="14" t="s">
        <v>85</v>
      </c>
      <c r="AY190" s="184" t="s">
        <v>134</v>
      </c>
    </row>
    <row r="191" spans="1:65" s="2" customFormat="1" ht="21.75" customHeight="1">
      <c r="A191" s="33"/>
      <c r="B191" s="161"/>
      <c r="C191" s="162" t="s">
        <v>210</v>
      </c>
      <c r="D191" s="162" t="s">
        <v>136</v>
      </c>
      <c r="E191" s="163" t="s">
        <v>211</v>
      </c>
      <c r="F191" s="164" t="s">
        <v>212</v>
      </c>
      <c r="G191" s="165" t="s">
        <v>186</v>
      </c>
      <c r="H191" s="166">
        <v>59.866999999999997</v>
      </c>
      <c r="I191" s="167"/>
      <c r="J191" s="168">
        <f>ROUND(I191*H191,2)</f>
        <v>0</v>
      </c>
      <c r="K191" s="164" t="s">
        <v>140</v>
      </c>
      <c r="L191" s="34"/>
      <c r="M191" s="169" t="s">
        <v>1</v>
      </c>
      <c r="N191" s="170" t="s">
        <v>42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141</v>
      </c>
      <c r="AT191" s="173" t="s">
        <v>136</v>
      </c>
      <c r="AU191" s="173" t="s">
        <v>87</v>
      </c>
      <c r="AY191" s="18" t="s">
        <v>134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85</v>
      </c>
      <c r="BK191" s="174">
        <f>ROUND(I191*H191,2)</f>
        <v>0</v>
      </c>
      <c r="BL191" s="18" t="s">
        <v>141</v>
      </c>
      <c r="BM191" s="173" t="s">
        <v>213</v>
      </c>
    </row>
    <row r="192" spans="1:65" s="2" customFormat="1" ht="21.75" customHeight="1">
      <c r="A192" s="33"/>
      <c r="B192" s="161"/>
      <c r="C192" s="162" t="s">
        <v>214</v>
      </c>
      <c r="D192" s="162" t="s">
        <v>136</v>
      </c>
      <c r="E192" s="163" t="s">
        <v>215</v>
      </c>
      <c r="F192" s="164" t="s">
        <v>216</v>
      </c>
      <c r="G192" s="165" t="s">
        <v>139</v>
      </c>
      <c r="H192" s="166">
        <v>583.90300000000002</v>
      </c>
      <c r="I192" s="167"/>
      <c r="J192" s="168">
        <f>ROUND(I192*H192,2)</f>
        <v>0</v>
      </c>
      <c r="K192" s="164" t="s">
        <v>140</v>
      </c>
      <c r="L192" s="34"/>
      <c r="M192" s="169" t="s">
        <v>1</v>
      </c>
      <c r="N192" s="170" t="s">
        <v>42</v>
      </c>
      <c r="O192" s="59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141</v>
      </c>
      <c r="AT192" s="173" t="s">
        <v>136</v>
      </c>
      <c r="AU192" s="173" t="s">
        <v>87</v>
      </c>
      <c r="AY192" s="18" t="s">
        <v>134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85</v>
      </c>
      <c r="BK192" s="174">
        <f>ROUND(I192*H192,2)</f>
        <v>0</v>
      </c>
      <c r="BL192" s="18" t="s">
        <v>141</v>
      </c>
      <c r="BM192" s="173" t="s">
        <v>217</v>
      </c>
    </row>
    <row r="193" spans="1:65" s="13" customFormat="1" ht="10.199999999999999">
      <c r="B193" s="175"/>
      <c r="D193" s="176" t="s">
        <v>143</v>
      </c>
      <c r="E193" s="177" t="s">
        <v>1</v>
      </c>
      <c r="F193" s="178" t="s">
        <v>145</v>
      </c>
      <c r="H193" s="177" t="s">
        <v>1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7" t="s">
        <v>143</v>
      </c>
      <c r="AU193" s="177" t="s">
        <v>87</v>
      </c>
      <c r="AV193" s="13" t="s">
        <v>85</v>
      </c>
      <c r="AW193" s="13" t="s">
        <v>33</v>
      </c>
      <c r="AX193" s="13" t="s">
        <v>77</v>
      </c>
      <c r="AY193" s="177" t="s">
        <v>134</v>
      </c>
    </row>
    <row r="194" spans="1:65" s="13" customFormat="1" ht="10.199999999999999">
      <c r="B194" s="175"/>
      <c r="D194" s="176" t="s">
        <v>143</v>
      </c>
      <c r="E194" s="177" t="s">
        <v>1</v>
      </c>
      <c r="F194" s="178" t="s">
        <v>146</v>
      </c>
      <c r="H194" s="177" t="s">
        <v>1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7" t="s">
        <v>143</v>
      </c>
      <c r="AU194" s="177" t="s">
        <v>87</v>
      </c>
      <c r="AV194" s="13" t="s">
        <v>85</v>
      </c>
      <c r="AW194" s="13" t="s">
        <v>33</v>
      </c>
      <c r="AX194" s="13" t="s">
        <v>77</v>
      </c>
      <c r="AY194" s="177" t="s">
        <v>134</v>
      </c>
    </row>
    <row r="195" spans="1:65" s="14" customFormat="1" ht="10.199999999999999">
      <c r="B195" s="183"/>
      <c r="D195" s="176" t="s">
        <v>143</v>
      </c>
      <c r="E195" s="184" t="s">
        <v>1</v>
      </c>
      <c r="F195" s="185" t="s">
        <v>163</v>
      </c>
      <c r="H195" s="186">
        <v>385.79199999999997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143</v>
      </c>
      <c r="AU195" s="184" t="s">
        <v>87</v>
      </c>
      <c r="AV195" s="14" t="s">
        <v>87</v>
      </c>
      <c r="AW195" s="14" t="s">
        <v>33</v>
      </c>
      <c r="AX195" s="14" t="s">
        <v>77</v>
      </c>
      <c r="AY195" s="184" t="s">
        <v>134</v>
      </c>
    </row>
    <row r="196" spans="1:65" s="13" customFormat="1" ht="10.199999999999999">
      <c r="B196" s="175"/>
      <c r="D196" s="176" t="s">
        <v>143</v>
      </c>
      <c r="E196" s="177" t="s">
        <v>1</v>
      </c>
      <c r="F196" s="178" t="s">
        <v>152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143</v>
      </c>
      <c r="AU196" s="177" t="s">
        <v>87</v>
      </c>
      <c r="AV196" s="13" t="s">
        <v>85</v>
      </c>
      <c r="AW196" s="13" t="s">
        <v>33</v>
      </c>
      <c r="AX196" s="13" t="s">
        <v>77</v>
      </c>
      <c r="AY196" s="177" t="s">
        <v>134</v>
      </c>
    </row>
    <row r="197" spans="1:65" s="14" customFormat="1" ht="10.199999999999999">
      <c r="B197" s="183"/>
      <c r="D197" s="176" t="s">
        <v>143</v>
      </c>
      <c r="E197" s="184" t="s">
        <v>1</v>
      </c>
      <c r="F197" s="185" t="s">
        <v>164</v>
      </c>
      <c r="H197" s="186">
        <v>38.72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143</v>
      </c>
      <c r="AU197" s="184" t="s">
        <v>87</v>
      </c>
      <c r="AV197" s="14" t="s">
        <v>87</v>
      </c>
      <c r="AW197" s="14" t="s">
        <v>33</v>
      </c>
      <c r="AX197" s="14" t="s">
        <v>77</v>
      </c>
      <c r="AY197" s="184" t="s">
        <v>134</v>
      </c>
    </row>
    <row r="198" spans="1:65" s="14" customFormat="1" ht="10.199999999999999">
      <c r="B198" s="183"/>
      <c r="D198" s="176" t="s">
        <v>143</v>
      </c>
      <c r="E198" s="184" t="s">
        <v>1</v>
      </c>
      <c r="F198" s="185" t="s">
        <v>165</v>
      </c>
      <c r="H198" s="186">
        <v>53.591999999999999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143</v>
      </c>
      <c r="AU198" s="184" t="s">
        <v>87</v>
      </c>
      <c r="AV198" s="14" t="s">
        <v>87</v>
      </c>
      <c r="AW198" s="14" t="s">
        <v>33</v>
      </c>
      <c r="AX198" s="14" t="s">
        <v>77</v>
      </c>
      <c r="AY198" s="184" t="s">
        <v>134</v>
      </c>
    </row>
    <row r="199" spans="1:65" s="13" customFormat="1" ht="10.199999999999999">
      <c r="B199" s="175"/>
      <c r="D199" s="176" t="s">
        <v>143</v>
      </c>
      <c r="E199" s="177" t="s">
        <v>1</v>
      </c>
      <c r="F199" s="178" t="s">
        <v>155</v>
      </c>
      <c r="H199" s="177" t="s">
        <v>1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7" t="s">
        <v>143</v>
      </c>
      <c r="AU199" s="177" t="s">
        <v>87</v>
      </c>
      <c r="AV199" s="13" t="s">
        <v>85</v>
      </c>
      <c r="AW199" s="13" t="s">
        <v>33</v>
      </c>
      <c r="AX199" s="13" t="s">
        <v>77</v>
      </c>
      <c r="AY199" s="177" t="s">
        <v>134</v>
      </c>
    </row>
    <row r="200" spans="1:65" s="13" customFormat="1" ht="10.199999999999999">
      <c r="B200" s="175"/>
      <c r="D200" s="176" t="s">
        <v>143</v>
      </c>
      <c r="E200" s="177" t="s">
        <v>1</v>
      </c>
      <c r="F200" s="178" t="s">
        <v>156</v>
      </c>
      <c r="H200" s="177" t="s">
        <v>1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7" t="s">
        <v>143</v>
      </c>
      <c r="AU200" s="177" t="s">
        <v>87</v>
      </c>
      <c r="AV200" s="13" t="s">
        <v>85</v>
      </c>
      <c r="AW200" s="13" t="s">
        <v>33</v>
      </c>
      <c r="AX200" s="13" t="s">
        <v>77</v>
      </c>
      <c r="AY200" s="177" t="s">
        <v>134</v>
      </c>
    </row>
    <row r="201" spans="1:65" s="14" customFormat="1" ht="10.199999999999999">
      <c r="B201" s="183"/>
      <c r="D201" s="176" t="s">
        <v>143</v>
      </c>
      <c r="E201" s="184" t="s">
        <v>1</v>
      </c>
      <c r="F201" s="185" t="s">
        <v>166</v>
      </c>
      <c r="H201" s="186">
        <v>102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143</v>
      </c>
      <c r="AU201" s="184" t="s">
        <v>87</v>
      </c>
      <c r="AV201" s="14" t="s">
        <v>87</v>
      </c>
      <c r="AW201" s="14" t="s">
        <v>33</v>
      </c>
      <c r="AX201" s="14" t="s">
        <v>77</v>
      </c>
      <c r="AY201" s="184" t="s">
        <v>134</v>
      </c>
    </row>
    <row r="202" spans="1:65" s="14" customFormat="1" ht="10.199999999999999">
      <c r="B202" s="183"/>
      <c r="D202" s="176" t="s">
        <v>143</v>
      </c>
      <c r="E202" s="184" t="s">
        <v>1</v>
      </c>
      <c r="F202" s="185" t="s">
        <v>167</v>
      </c>
      <c r="H202" s="186">
        <v>3.7989999999999999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143</v>
      </c>
      <c r="AU202" s="184" t="s">
        <v>87</v>
      </c>
      <c r="AV202" s="14" t="s">
        <v>87</v>
      </c>
      <c r="AW202" s="14" t="s">
        <v>33</v>
      </c>
      <c r="AX202" s="14" t="s">
        <v>77</v>
      </c>
      <c r="AY202" s="184" t="s">
        <v>134</v>
      </c>
    </row>
    <row r="203" spans="1:65" s="15" customFormat="1" ht="10.199999999999999">
      <c r="B203" s="191"/>
      <c r="D203" s="176" t="s">
        <v>143</v>
      </c>
      <c r="E203" s="192" t="s">
        <v>1</v>
      </c>
      <c r="F203" s="193" t="s">
        <v>159</v>
      </c>
      <c r="H203" s="194">
        <v>583.90299999999991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143</v>
      </c>
      <c r="AU203" s="192" t="s">
        <v>87</v>
      </c>
      <c r="AV203" s="15" t="s">
        <v>141</v>
      </c>
      <c r="AW203" s="15" t="s">
        <v>33</v>
      </c>
      <c r="AX203" s="15" t="s">
        <v>85</v>
      </c>
      <c r="AY203" s="192" t="s">
        <v>134</v>
      </c>
    </row>
    <row r="204" spans="1:65" s="2" customFormat="1" ht="16.5" customHeight="1">
      <c r="A204" s="33"/>
      <c r="B204" s="161"/>
      <c r="C204" s="162" t="s">
        <v>218</v>
      </c>
      <c r="D204" s="162" t="s">
        <v>136</v>
      </c>
      <c r="E204" s="163" t="s">
        <v>219</v>
      </c>
      <c r="F204" s="164" t="s">
        <v>220</v>
      </c>
      <c r="G204" s="165" t="s">
        <v>186</v>
      </c>
      <c r="H204" s="166">
        <v>59.866999999999997</v>
      </c>
      <c r="I204" s="167"/>
      <c r="J204" s="168">
        <f>ROUND(I204*H204,2)</f>
        <v>0</v>
      </c>
      <c r="K204" s="164" t="s">
        <v>140</v>
      </c>
      <c r="L204" s="34"/>
      <c r="M204" s="169" t="s">
        <v>1</v>
      </c>
      <c r="N204" s="170" t="s">
        <v>42</v>
      </c>
      <c r="O204" s="59"/>
      <c r="P204" s="171">
        <f>O204*H204</f>
        <v>0</v>
      </c>
      <c r="Q204" s="171">
        <v>0</v>
      </c>
      <c r="R204" s="171">
        <f>Q204*H204</f>
        <v>0</v>
      </c>
      <c r="S204" s="171">
        <v>0</v>
      </c>
      <c r="T204" s="17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141</v>
      </c>
      <c r="AT204" s="173" t="s">
        <v>136</v>
      </c>
      <c r="AU204" s="173" t="s">
        <v>87</v>
      </c>
      <c r="AY204" s="18" t="s">
        <v>134</v>
      </c>
      <c r="BE204" s="174">
        <f>IF(N204="základní",J204,0)</f>
        <v>0</v>
      </c>
      <c r="BF204" s="174">
        <f>IF(N204="snížená",J204,0)</f>
        <v>0</v>
      </c>
      <c r="BG204" s="174">
        <f>IF(N204="zákl. přenesená",J204,0)</f>
        <v>0</v>
      </c>
      <c r="BH204" s="174">
        <f>IF(N204="sníž. přenesená",J204,0)</f>
        <v>0</v>
      </c>
      <c r="BI204" s="174">
        <f>IF(N204="nulová",J204,0)</f>
        <v>0</v>
      </c>
      <c r="BJ204" s="18" t="s">
        <v>85</v>
      </c>
      <c r="BK204" s="174">
        <f>ROUND(I204*H204,2)</f>
        <v>0</v>
      </c>
      <c r="BL204" s="18" t="s">
        <v>141</v>
      </c>
      <c r="BM204" s="173" t="s">
        <v>221</v>
      </c>
    </row>
    <row r="205" spans="1:65" s="2" customFormat="1" ht="21.75" customHeight="1">
      <c r="A205" s="33"/>
      <c r="B205" s="161"/>
      <c r="C205" s="162" t="s">
        <v>222</v>
      </c>
      <c r="D205" s="162" t="s">
        <v>136</v>
      </c>
      <c r="E205" s="163" t="s">
        <v>223</v>
      </c>
      <c r="F205" s="164" t="s">
        <v>224</v>
      </c>
      <c r="G205" s="165" t="s">
        <v>225</v>
      </c>
      <c r="H205" s="166">
        <v>95.787000000000006</v>
      </c>
      <c r="I205" s="167"/>
      <c r="J205" s="168">
        <f>ROUND(I205*H205,2)</f>
        <v>0</v>
      </c>
      <c r="K205" s="164" t="s">
        <v>140</v>
      </c>
      <c r="L205" s="34"/>
      <c r="M205" s="169" t="s">
        <v>1</v>
      </c>
      <c r="N205" s="170" t="s">
        <v>42</v>
      </c>
      <c r="O205" s="59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141</v>
      </c>
      <c r="AT205" s="173" t="s">
        <v>136</v>
      </c>
      <c r="AU205" s="173" t="s">
        <v>87</v>
      </c>
      <c r="AY205" s="18" t="s">
        <v>134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85</v>
      </c>
      <c r="BK205" s="174">
        <f>ROUND(I205*H205,2)</f>
        <v>0</v>
      </c>
      <c r="BL205" s="18" t="s">
        <v>141</v>
      </c>
      <c r="BM205" s="173" t="s">
        <v>226</v>
      </c>
    </row>
    <row r="206" spans="1:65" s="14" customFormat="1" ht="10.199999999999999">
      <c r="B206" s="183"/>
      <c r="D206" s="176" t="s">
        <v>143</v>
      </c>
      <c r="E206" s="184" t="s">
        <v>1</v>
      </c>
      <c r="F206" s="185" t="s">
        <v>227</v>
      </c>
      <c r="H206" s="186">
        <v>95.787000000000006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143</v>
      </c>
      <c r="AU206" s="184" t="s">
        <v>87</v>
      </c>
      <c r="AV206" s="14" t="s">
        <v>87</v>
      </c>
      <c r="AW206" s="14" t="s">
        <v>33</v>
      </c>
      <c r="AX206" s="14" t="s">
        <v>85</v>
      </c>
      <c r="AY206" s="184" t="s">
        <v>134</v>
      </c>
    </row>
    <row r="207" spans="1:65" s="2" customFormat="1" ht="21.75" customHeight="1">
      <c r="A207" s="33"/>
      <c r="B207" s="161"/>
      <c r="C207" s="162" t="s">
        <v>228</v>
      </c>
      <c r="D207" s="162" t="s">
        <v>136</v>
      </c>
      <c r="E207" s="163" t="s">
        <v>229</v>
      </c>
      <c r="F207" s="164" t="s">
        <v>230</v>
      </c>
      <c r="G207" s="165" t="s">
        <v>139</v>
      </c>
      <c r="H207" s="166">
        <v>177.82400000000001</v>
      </c>
      <c r="I207" s="167"/>
      <c r="J207" s="168">
        <f>ROUND(I207*H207,2)</f>
        <v>0</v>
      </c>
      <c r="K207" s="164" t="s">
        <v>140</v>
      </c>
      <c r="L207" s="34"/>
      <c r="M207" s="169" t="s">
        <v>1</v>
      </c>
      <c r="N207" s="170" t="s">
        <v>42</v>
      </c>
      <c r="O207" s="59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141</v>
      </c>
      <c r="AT207" s="173" t="s">
        <v>136</v>
      </c>
      <c r="AU207" s="173" t="s">
        <v>87</v>
      </c>
      <c r="AY207" s="18" t="s">
        <v>134</v>
      </c>
      <c r="BE207" s="174">
        <f>IF(N207="základní",J207,0)</f>
        <v>0</v>
      </c>
      <c r="BF207" s="174">
        <f>IF(N207="snížená",J207,0)</f>
        <v>0</v>
      </c>
      <c r="BG207" s="174">
        <f>IF(N207="zákl. přenesená",J207,0)</f>
        <v>0</v>
      </c>
      <c r="BH207" s="174">
        <f>IF(N207="sníž. přenesená",J207,0)</f>
        <v>0</v>
      </c>
      <c r="BI207" s="174">
        <f>IF(N207="nulová",J207,0)</f>
        <v>0</v>
      </c>
      <c r="BJ207" s="18" t="s">
        <v>85</v>
      </c>
      <c r="BK207" s="174">
        <f>ROUND(I207*H207,2)</f>
        <v>0</v>
      </c>
      <c r="BL207" s="18" t="s">
        <v>141</v>
      </c>
      <c r="BM207" s="173" t="s">
        <v>231</v>
      </c>
    </row>
    <row r="208" spans="1:65" s="13" customFormat="1" ht="10.199999999999999">
      <c r="B208" s="175"/>
      <c r="D208" s="176" t="s">
        <v>143</v>
      </c>
      <c r="E208" s="177" t="s">
        <v>1</v>
      </c>
      <c r="F208" s="178" t="s">
        <v>144</v>
      </c>
      <c r="H208" s="177" t="s">
        <v>1</v>
      </c>
      <c r="I208" s="179"/>
      <c r="L208" s="175"/>
      <c r="M208" s="180"/>
      <c r="N208" s="181"/>
      <c r="O208" s="181"/>
      <c r="P208" s="181"/>
      <c r="Q208" s="181"/>
      <c r="R208" s="181"/>
      <c r="S208" s="181"/>
      <c r="T208" s="182"/>
      <c r="AT208" s="177" t="s">
        <v>143</v>
      </c>
      <c r="AU208" s="177" t="s">
        <v>87</v>
      </c>
      <c r="AV208" s="13" t="s">
        <v>85</v>
      </c>
      <c r="AW208" s="13" t="s">
        <v>33</v>
      </c>
      <c r="AX208" s="13" t="s">
        <v>77</v>
      </c>
      <c r="AY208" s="177" t="s">
        <v>134</v>
      </c>
    </row>
    <row r="209" spans="1:65" s="13" customFormat="1" ht="10.199999999999999">
      <c r="B209" s="175"/>
      <c r="D209" s="176" t="s">
        <v>143</v>
      </c>
      <c r="E209" s="177" t="s">
        <v>1</v>
      </c>
      <c r="F209" s="178" t="s">
        <v>145</v>
      </c>
      <c r="H209" s="177" t="s">
        <v>1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7" t="s">
        <v>143</v>
      </c>
      <c r="AU209" s="177" t="s">
        <v>87</v>
      </c>
      <c r="AV209" s="13" t="s">
        <v>85</v>
      </c>
      <c r="AW209" s="13" t="s">
        <v>33</v>
      </c>
      <c r="AX209" s="13" t="s">
        <v>77</v>
      </c>
      <c r="AY209" s="177" t="s">
        <v>134</v>
      </c>
    </row>
    <row r="210" spans="1:65" s="13" customFormat="1" ht="10.199999999999999">
      <c r="B210" s="175"/>
      <c r="D210" s="176" t="s">
        <v>143</v>
      </c>
      <c r="E210" s="177" t="s">
        <v>1</v>
      </c>
      <c r="F210" s="178" t="s">
        <v>146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143</v>
      </c>
      <c r="AU210" s="177" t="s">
        <v>87</v>
      </c>
      <c r="AV210" s="13" t="s">
        <v>85</v>
      </c>
      <c r="AW210" s="13" t="s">
        <v>33</v>
      </c>
      <c r="AX210" s="13" t="s">
        <v>77</v>
      </c>
      <c r="AY210" s="177" t="s">
        <v>134</v>
      </c>
    </row>
    <row r="211" spans="1:65" s="14" customFormat="1" ht="10.199999999999999">
      <c r="B211" s="183"/>
      <c r="D211" s="176" t="s">
        <v>143</v>
      </c>
      <c r="E211" s="184" t="s">
        <v>1</v>
      </c>
      <c r="F211" s="185" t="s">
        <v>147</v>
      </c>
      <c r="H211" s="186">
        <v>76.88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143</v>
      </c>
      <c r="AU211" s="184" t="s">
        <v>87</v>
      </c>
      <c r="AV211" s="14" t="s">
        <v>87</v>
      </c>
      <c r="AW211" s="14" t="s">
        <v>33</v>
      </c>
      <c r="AX211" s="14" t="s">
        <v>77</v>
      </c>
      <c r="AY211" s="184" t="s">
        <v>134</v>
      </c>
    </row>
    <row r="212" spans="1:65" s="13" customFormat="1" ht="10.199999999999999">
      <c r="B212" s="175"/>
      <c r="D212" s="176" t="s">
        <v>143</v>
      </c>
      <c r="E212" s="177" t="s">
        <v>1</v>
      </c>
      <c r="F212" s="178" t="s">
        <v>232</v>
      </c>
      <c r="H212" s="177" t="s">
        <v>1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7" t="s">
        <v>143</v>
      </c>
      <c r="AU212" s="177" t="s">
        <v>87</v>
      </c>
      <c r="AV212" s="13" t="s">
        <v>85</v>
      </c>
      <c r="AW212" s="13" t="s">
        <v>33</v>
      </c>
      <c r="AX212" s="13" t="s">
        <v>77</v>
      </c>
      <c r="AY212" s="177" t="s">
        <v>134</v>
      </c>
    </row>
    <row r="213" spans="1:65" s="14" customFormat="1" ht="10.199999999999999">
      <c r="B213" s="183"/>
      <c r="D213" s="176" t="s">
        <v>143</v>
      </c>
      <c r="E213" s="184" t="s">
        <v>1</v>
      </c>
      <c r="F213" s="185" t="s">
        <v>149</v>
      </c>
      <c r="H213" s="186">
        <v>6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143</v>
      </c>
      <c r="AU213" s="184" t="s">
        <v>87</v>
      </c>
      <c r="AV213" s="14" t="s">
        <v>87</v>
      </c>
      <c r="AW213" s="14" t="s">
        <v>33</v>
      </c>
      <c r="AX213" s="14" t="s">
        <v>77</v>
      </c>
      <c r="AY213" s="184" t="s">
        <v>134</v>
      </c>
    </row>
    <row r="214" spans="1:65" s="13" customFormat="1" ht="10.199999999999999">
      <c r="B214" s="175"/>
      <c r="D214" s="176" t="s">
        <v>143</v>
      </c>
      <c r="E214" s="177" t="s">
        <v>1</v>
      </c>
      <c r="F214" s="178" t="s">
        <v>150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143</v>
      </c>
      <c r="AU214" s="177" t="s">
        <v>87</v>
      </c>
      <c r="AV214" s="13" t="s">
        <v>85</v>
      </c>
      <c r="AW214" s="13" t="s">
        <v>33</v>
      </c>
      <c r="AX214" s="13" t="s">
        <v>77</v>
      </c>
      <c r="AY214" s="177" t="s">
        <v>134</v>
      </c>
    </row>
    <row r="215" spans="1:65" s="14" customFormat="1" ht="10.199999999999999">
      <c r="B215" s="183"/>
      <c r="D215" s="176" t="s">
        <v>143</v>
      </c>
      <c r="E215" s="184" t="s">
        <v>1</v>
      </c>
      <c r="F215" s="185" t="s">
        <v>151</v>
      </c>
      <c r="H215" s="186">
        <v>4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143</v>
      </c>
      <c r="AU215" s="184" t="s">
        <v>87</v>
      </c>
      <c r="AV215" s="14" t="s">
        <v>87</v>
      </c>
      <c r="AW215" s="14" t="s">
        <v>33</v>
      </c>
      <c r="AX215" s="14" t="s">
        <v>77</v>
      </c>
      <c r="AY215" s="184" t="s">
        <v>134</v>
      </c>
    </row>
    <row r="216" spans="1:65" s="13" customFormat="1" ht="10.199999999999999">
      <c r="B216" s="175"/>
      <c r="D216" s="176" t="s">
        <v>143</v>
      </c>
      <c r="E216" s="177" t="s">
        <v>1</v>
      </c>
      <c r="F216" s="178" t="s">
        <v>152</v>
      </c>
      <c r="H216" s="177" t="s">
        <v>1</v>
      </c>
      <c r="I216" s="179"/>
      <c r="L216" s="175"/>
      <c r="M216" s="180"/>
      <c r="N216" s="181"/>
      <c r="O216" s="181"/>
      <c r="P216" s="181"/>
      <c r="Q216" s="181"/>
      <c r="R216" s="181"/>
      <c r="S216" s="181"/>
      <c r="T216" s="182"/>
      <c r="AT216" s="177" t="s">
        <v>143</v>
      </c>
      <c r="AU216" s="177" t="s">
        <v>87</v>
      </c>
      <c r="AV216" s="13" t="s">
        <v>85</v>
      </c>
      <c r="AW216" s="13" t="s">
        <v>33</v>
      </c>
      <c r="AX216" s="13" t="s">
        <v>77</v>
      </c>
      <c r="AY216" s="177" t="s">
        <v>134</v>
      </c>
    </row>
    <row r="217" spans="1:65" s="14" customFormat="1" ht="10.199999999999999">
      <c r="B217" s="183"/>
      <c r="D217" s="176" t="s">
        <v>143</v>
      </c>
      <c r="E217" s="184" t="s">
        <v>1</v>
      </c>
      <c r="F217" s="185" t="s">
        <v>153</v>
      </c>
      <c r="H217" s="186">
        <v>14.2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143</v>
      </c>
      <c r="AU217" s="184" t="s">
        <v>87</v>
      </c>
      <c r="AV217" s="14" t="s">
        <v>87</v>
      </c>
      <c r="AW217" s="14" t="s">
        <v>33</v>
      </c>
      <c r="AX217" s="14" t="s">
        <v>77</v>
      </c>
      <c r="AY217" s="184" t="s">
        <v>134</v>
      </c>
    </row>
    <row r="218" spans="1:65" s="14" customFormat="1" ht="10.199999999999999">
      <c r="B218" s="183"/>
      <c r="D218" s="176" t="s">
        <v>143</v>
      </c>
      <c r="E218" s="184" t="s">
        <v>1</v>
      </c>
      <c r="F218" s="185" t="s">
        <v>154</v>
      </c>
      <c r="H218" s="186">
        <v>22.12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143</v>
      </c>
      <c r="AU218" s="184" t="s">
        <v>87</v>
      </c>
      <c r="AV218" s="14" t="s">
        <v>87</v>
      </c>
      <c r="AW218" s="14" t="s">
        <v>33</v>
      </c>
      <c r="AX218" s="14" t="s">
        <v>77</v>
      </c>
      <c r="AY218" s="184" t="s">
        <v>134</v>
      </c>
    </row>
    <row r="219" spans="1:65" s="13" customFormat="1" ht="10.199999999999999">
      <c r="B219" s="175"/>
      <c r="D219" s="176" t="s">
        <v>143</v>
      </c>
      <c r="E219" s="177" t="s">
        <v>1</v>
      </c>
      <c r="F219" s="178" t="s">
        <v>155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143</v>
      </c>
      <c r="AU219" s="177" t="s">
        <v>87</v>
      </c>
      <c r="AV219" s="13" t="s">
        <v>85</v>
      </c>
      <c r="AW219" s="13" t="s">
        <v>33</v>
      </c>
      <c r="AX219" s="13" t="s">
        <v>77</v>
      </c>
      <c r="AY219" s="177" t="s">
        <v>134</v>
      </c>
    </row>
    <row r="220" spans="1:65" s="13" customFormat="1" ht="10.199999999999999">
      <c r="B220" s="175"/>
      <c r="D220" s="176" t="s">
        <v>143</v>
      </c>
      <c r="E220" s="177" t="s">
        <v>1</v>
      </c>
      <c r="F220" s="178" t="s">
        <v>156</v>
      </c>
      <c r="H220" s="177" t="s">
        <v>1</v>
      </c>
      <c r="I220" s="179"/>
      <c r="L220" s="175"/>
      <c r="M220" s="180"/>
      <c r="N220" s="181"/>
      <c r="O220" s="181"/>
      <c r="P220" s="181"/>
      <c r="Q220" s="181"/>
      <c r="R220" s="181"/>
      <c r="S220" s="181"/>
      <c r="T220" s="182"/>
      <c r="AT220" s="177" t="s">
        <v>143</v>
      </c>
      <c r="AU220" s="177" t="s">
        <v>87</v>
      </c>
      <c r="AV220" s="13" t="s">
        <v>85</v>
      </c>
      <c r="AW220" s="13" t="s">
        <v>33</v>
      </c>
      <c r="AX220" s="13" t="s">
        <v>77</v>
      </c>
      <c r="AY220" s="177" t="s">
        <v>134</v>
      </c>
    </row>
    <row r="221" spans="1:65" s="14" customFormat="1" ht="10.199999999999999">
      <c r="B221" s="183"/>
      <c r="D221" s="176" t="s">
        <v>143</v>
      </c>
      <c r="E221" s="184" t="s">
        <v>1</v>
      </c>
      <c r="F221" s="185" t="s">
        <v>157</v>
      </c>
      <c r="H221" s="186">
        <v>49.6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143</v>
      </c>
      <c r="AU221" s="184" t="s">
        <v>87</v>
      </c>
      <c r="AV221" s="14" t="s">
        <v>87</v>
      </c>
      <c r="AW221" s="14" t="s">
        <v>33</v>
      </c>
      <c r="AX221" s="14" t="s">
        <v>77</v>
      </c>
      <c r="AY221" s="184" t="s">
        <v>134</v>
      </c>
    </row>
    <row r="222" spans="1:65" s="14" customFormat="1" ht="10.199999999999999">
      <c r="B222" s="183"/>
      <c r="D222" s="176" t="s">
        <v>143</v>
      </c>
      <c r="E222" s="184" t="s">
        <v>1</v>
      </c>
      <c r="F222" s="185" t="s">
        <v>158</v>
      </c>
      <c r="H222" s="186">
        <v>5.024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143</v>
      </c>
      <c r="AU222" s="184" t="s">
        <v>87</v>
      </c>
      <c r="AV222" s="14" t="s">
        <v>87</v>
      </c>
      <c r="AW222" s="14" t="s">
        <v>33</v>
      </c>
      <c r="AX222" s="14" t="s">
        <v>77</v>
      </c>
      <c r="AY222" s="184" t="s">
        <v>134</v>
      </c>
    </row>
    <row r="223" spans="1:65" s="15" customFormat="1" ht="10.199999999999999">
      <c r="B223" s="191"/>
      <c r="D223" s="176" t="s">
        <v>143</v>
      </c>
      <c r="E223" s="192" t="s">
        <v>1</v>
      </c>
      <c r="F223" s="193" t="s">
        <v>159</v>
      </c>
      <c r="H223" s="194">
        <v>177.82400000000001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143</v>
      </c>
      <c r="AU223" s="192" t="s">
        <v>87</v>
      </c>
      <c r="AV223" s="15" t="s">
        <v>141</v>
      </c>
      <c r="AW223" s="15" t="s">
        <v>33</v>
      </c>
      <c r="AX223" s="15" t="s">
        <v>85</v>
      </c>
      <c r="AY223" s="192" t="s">
        <v>134</v>
      </c>
    </row>
    <row r="224" spans="1:65" s="2" customFormat="1" ht="21.75" customHeight="1">
      <c r="A224" s="33"/>
      <c r="B224" s="161"/>
      <c r="C224" s="162" t="s">
        <v>233</v>
      </c>
      <c r="D224" s="162" t="s">
        <v>136</v>
      </c>
      <c r="E224" s="163" t="s">
        <v>234</v>
      </c>
      <c r="F224" s="164" t="s">
        <v>235</v>
      </c>
      <c r="G224" s="165" t="s">
        <v>139</v>
      </c>
      <c r="H224" s="166">
        <v>177.82400000000001</v>
      </c>
      <c r="I224" s="167"/>
      <c r="J224" s="168">
        <f>ROUND(I224*H224,2)</f>
        <v>0</v>
      </c>
      <c r="K224" s="164" t="s">
        <v>140</v>
      </c>
      <c r="L224" s="34"/>
      <c r="M224" s="169" t="s">
        <v>1</v>
      </c>
      <c r="N224" s="170" t="s">
        <v>42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0</v>
      </c>
      <c r="T224" s="17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141</v>
      </c>
      <c r="AT224" s="173" t="s">
        <v>136</v>
      </c>
      <c r="AU224" s="173" t="s">
        <v>87</v>
      </c>
      <c r="AY224" s="18" t="s">
        <v>134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85</v>
      </c>
      <c r="BK224" s="174">
        <f>ROUND(I224*H224,2)</f>
        <v>0</v>
      </c>
      <c r="BL224" s="18" t="s">
        <v>141</v>
      </c>
      <c r="BM224" s="173" t="s">
        <v>236</v>
      </c>
    </row>
    <row r="225" spans="1:65" s="2" customFormat="1" ht="21.75" customHeight="1">
      <c r="A225" s="33"/>
      <c r="B225" s="161"/>
      <c r="C225" s="162" t="s">
        <v>8</v>
      </c>
      <c r="D225" s="162" t="s">
        <v>136</v>
      </c>
      <c r="E225" s="163" t="s">
        <v>237</v>
      </c>
      <c r="F225" s="164" t="s">
        <v>238</v>
      </c>
      <c r="G225" s="165" t="s">
        <v>139</v>
      </c>
      <c r="H225" s="166">
        <v>177.82400000000001</v>
      </c>
      <c r="I225" s="167"/>
      <c r="J225" s="168">
        <f>ROUND(I225*H225,2)</f>
        <v>0</v>
      </c>
      <c r="K225" s="164" t="s">
        <v>140</v>
      </c>
      <c r="L225" s="34"/>
      <c r="M225" s="169" t="s">
        <v>1</v>
      </c>
      <c r="N225" s="170" t="s">
        <v>42</v>
      </c>
      <c r="O225" s="59"/>
      <c r="P225" s="171">
        <f>O225*H225</f>
        <v>0</v>
      </c>
      <c r="Q225" s="171">
        <v>0</v>
      </c>
      <c r="R225" s="171">
        <f>Q225*H225</f>
        <v>0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141</v>
      </c>
      <c r="AT225" s="173" t="s">
        <v>136</v>
      </c>
      <c r="AU225" s="173" t="s">
        <v>87</v>
      </c>
      <c r="AY225" s="18" t="s">
        <v>134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85</v>
      </c>
      <c r="BK225" s="174">
        <f>ROUND(I225*H225,2)</f>
        <v>0</v>
      </c>
      <c r="BL225" s="18" t="s">
        <v>141</v>
      </c>
      <c r="BM225" s="173" t="s">
        <v>239</v>
      </c>
    </row>
    <row r="226" spans="1:65" s="14" customFormat="1" ht="10.199999999999999">
      <c r="B226" s="183"/>
      <c r="D226" s="176" t="s">
        <v>143</v>
      </c>
      <c r="E226" s="184" t="s">
        <v>1</v>
      </c>
      <c r="F226" s="185" t="s">
        <v>182</v>
      </c>
      <c r="H226" s="186">
        <v>177.82400000000001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143</v>
      </c>
      <c r="AU226" s="184" t="s">
        <v>87</v>
      </c>
      <c r="AV226" s="14" t="s">
        <v>87</v>
      </c>
      <c r="AW226" s="14" t="s">
        <v>33</v>
      </c>
      <c r="AX226" s="14" t="s">
        <v>85</v>
      </c>
      <c r="AY226" s="184" t="s">
        <v>134</v>
      </c>
    </row>
    <row r="227" spans="1:65" s="2" customFormat="1" ht="16.5" customHeight="1">
      <c r="A227" s="33"/>
      <c r="B227" s="161"/>
      <c r="C227" s="199" t="s">
        <v>240</v>
      </c>
      <c r="D227" s="199" t="s">
        <v>241</v>
      </c>
      <c r="E227" s="200" t="s">
        <v>242</v>
      </c>
      <c r="F227" s="201" t="s">
        <v>243</v>
      </c>
      <c r="G227" s="202" t="s">
        <v>244</v>
      </c>
      <c r="H227" s="203">
        <v>5.335</v>
      </c>
      <c r="I227" s="204"/>
      <c r="J227" s="205">
        <f>ROUND(I227*H227,2)</f>
        <v>0</v>
      </c>
      <c r="K227" s="201" t="s">
        <v>140</v>
      </c>
      <c r="L227" s="206"/>
      <c r="M227" s="207" t="s">
        <v>1</v>
      </c>
      <c r="N227" s="208" t="s">
        <v>42</v>
      </c>
      <c r="O227" s="59"/>
      <c r="P227" s="171">
        <f>O227*H227</f>
        <v>0</v>
      </c>
      <c r="Q227" s="171">
        <v>1E-3</v>
      </c>
      <c r="R227" s="171">
        <f>Q227*H227</f>
        <v>5.3350000000000003E-3</v>
      </c>
      <c r="S227" s="171">
        <v>0</v>
      </c>
      <c r="T227" s="17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205</v>
      </c>
      <c r="AT227" s="173" t="s">
        <v>241</v>
      </c>
      <c r="AU227" s="173" t="s">
        <v>87</v>
      </c>
      <c r="AY227" s="18" t="s">
        <v>134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85</v>
      </c>
      <c r="BK227" s="174">
        <f>ROUND(I227*H227,2)</f>
        <v>0</v>
      </c>
      <c r="BL227" s="18" t="s">
        <v>141</v>
      </c>
      <c r="BM227" s="173" t="s">
        <v>245</v>
      </c>
    </row>
    <row r="228" spans="1:65" s="14" customFormat="1" ht="10.199999999999999">
      <c r="B228" s="183"/>
      <c r="D228" s="176" t="s">
        <v>143</v>
      </c>
      <c r="E228" s="184" t="s">
        <v>1</v>
      </c>
      <c r="F228" s="185" t="s">
        <v>246</v>
      </c>
      <c r="H228" s="186">
        <v>5.335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143</v>
      </c>
      <c r="AU228" s="184" t="s">
        <v>87</v>
      </c>
      <c r="AV228" s="14" t="s">
        <v>87</v>
      </c>
      <c r="AW228" s="14" t="s">
        <v>33</v>
      </c>
      <c r="AX228" s="14" t="s">
        <v>85</v>
      </c>
      <c r="AY228" s="184" t="s">
        <v>134</v>
      </c>
    </row>
    <row r="229" spans="1:65" s="2" customFormat="1" ht="21.75" customHeight="1">
      <c r="A229" s="33"/>
      <c r="B229" s="161"/>
      <c r="C229" s="162" t="s">
        <v>247</v>
      </c>
      <c r="D229" s="162" t="s">
        <v>136</v>
      </c>
      <c r="E229" s="163" t="s">
        <v>248</v>
      </c>
      <c r="F229" s="164" t="s">
        <v>249</v>
      </c>
      <c r="G229" s="165" t="s">
        <v>139</v>
      </c>
      <c r="H229" s="166">
        <v>583.90300000000002</v>
      </c>
      <c r="I229" s="167"/>
      <c r="J229" s="168">
        <f>ROUND(I229*H229,2)</f>
        <v>0</v>
      </c>
      <c r="K229" s="164" t="s">
        <v>140</v>
      </c>
      <c r="L229" s="34"/>
      <c r="M229" s="169" t="s">
        <v>1</v>
      </c>
      <c r="N229" s="170" t="s">
        <v>42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141</v>
      </c>
      <c r="AT229" s="173" t="s">
        <v>136</v>
      </c>
      <c r="AU229" s="173" t="s">
        <v>87</v>
      </c>
      <c r="AY229" s="18" t="s">
        <v>134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85</v>
      </c>
      <c r="BK229" s="174">
        <f>ROUND(I229*H229,2)</f>
        <v>0</v>
      </c>
      <c r="BL229" s="18" t="s">
        <v>141</v>
      </c>
      <c r="BM229" s="173" t="s">
        <v>250</v>
      </c>
    </row>
    <row r="230" spans="1:65" s="13" customFormat="1" ht="10.199999999999999">
      <c r="B230" s="175"/>
      <c r="D230" s="176" t="s">
        <v>143</v>
      </c>
      <c r="E230" s="177" t="s">
        <v>1</v>
      </c>
      <c r="F230" s="178" t="s">
        <v>145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143</v>
      </c>
      <c r="AU230" s="177" t="s">
        <v>87</v>
      </c>
      <c r="AV230" s="13" t="s">
        <v>85</v>
      </c>
      <c r="AW230" s="13" t="s">
        <v>33</v>
      </c>
      <c r="AX230" s="13" t="s">
        <v>77</v>
      </c>
      <c r="AY230" s="177" t="s">
        <v>134</v>
      </c>
    </row>
    <row r="231" spans="1:65" s="13" customFormat="1" ht="10.199999999999999">
      <c r="B231" s="175"/>
      <c r="D231" s="176" t="s">
        <v>143</v>
      </c>
      <c r="E231" s="177" t="s">
        <v>1</v>
      </c>
      <c r="F231" s="178" t="s">
        <v>146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143</v>
      </c>
      <c r="AU231" s="177" t="s">
        <v>87</v>
      </c>
      <c r="AV231" s="13" t="s">
        <v>85</v>
      </c>
      <c r="AW231" s="13" t="s">
        <v>33</v>
      </c>
      <c r="AX231" s="13" t="s">
        <v>77</v>
      </c>
      <c r="AY231" s="177" t="s">
        <v>134</v>
      </c>
    </row>
    <row r="232" spans="1:65" s="14" customFormat="1" ht="10.199999999999999">
      <c r="B232" s="183"/>
      <c r="D232" s="176" t="s">
        <v>143</v>
      </c>
      <c r="E232" s="184" t="s">
        <v>1</v>
      </c>
      <c r="F232" s="185" t="s">
        <v>163</v>
      </c>
      <c r="H232" s="186">
        <v>385.79199999999997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143</v>
      </c>
      <c r="AU232" s="184" t="s">
        <v>87</v>
      </c>
      <c r="AV232" s="14" t="s">
        <v>87</v>
      </c>
      <c r="AW232" s="14" t="s">
        <v>33</v>
      </c>
      <c r="AX232" s="14" t="s">
        <v>77</v>
      </c>
      <c r="AY232" s="184" t="s">
        <v>134</v>
      </c>
    </row>
    <row r="233" spans="1:65" s="13" customFormat="1" ht="10.199999999999999">
      <c r="B233" s="175"/>
      <c r="D233" s="176" t="s">
        <v>143</v>
      </c>
      <c r="E233" s="177" t="s">
        <v>1</v>
      </c>
      <c r="F233" s="178" t="s">
        <v>152</v>
      </c>
      <c r="H233" s="177" t="s">
        <v>1</v>
      </c>
      <c r="I233" s="179"/>
      <c r="L233" s="175"/>
      <c r="M233" s="180"/>
      <c r="N233" s="181"/>
      <c r="O233" s="181"/>
      <c r="P233" s="181"/>
      <c r="Q233" s="181"/>
      <c r="R233" s="181"/>
      <c r="S233" s="181"/>
      <c r="T233" s="182"/>
      <c r="AT233" s="177" t="s">
        <v>143</v>
      </c>
      <c r="AU233" s="177" t="s">
        <v>87</v>
      </c>
      <c r="AV233" s="13" t="s">
        <v>85</v>
      </c>
      <c r="AW233" s="13" t="s">
        <v>33</v>
      </c>
      <c r="AX233" s="13" t="s">
        <v>77</v>
      </c>
      <c r="AY233" s="177" t="s">
        <v>134</v>
      </c>
    </row>
    <row r="234" spans="1:65" s="14" customFormat="1" ht="10.199999999999999">
      <c r="B234" s="183"/>
      <c r="D234" s="176" t="s">
        <v>143</v>
      </c>
      <c r="E234" s="184" t="s">
        <v>1</v>
      </c>
      <c r="F234" s="185" t="s">
        <v>164</v>
      </c>
      <c r="H234" s="186">
        <v>38.72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143</v>
      </c>
      <c r="AU234" s="184" t="s">
        <v>87</v>
      </c>
      <c r="AV234" s="14" t="s">
        <v>87</v>
      </c>
      <c r="AW234" s="14" t="s">
        <v>33</v>
      </c>
      <c r="AX234" s="14" t="s">
        <v>77</v>
      </c>
      <c r="AY234" s="184" t="s">
        <v>134</v>
      </c>
    </row>
    <row r="235" spans="1:65" s="14" customFormat="1" ht="10.199999999999999">
      <c r="B235" s="183"/>
      <c r="D235" s="176" t="s">
        <v>143</v>
      </c>
      <c r="E235" s="184" t="s">
        <v>1</v>
      </c>
      <c r="F235" s="185" t="s">
        <v>165</v>
      </c>
      <c r="H235" s="186">
        <v>53.591999999999999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143</v>
      </c>
      <c r="AU235" s="184" t="s">
        <v>87</v>
      </c>
      <c r="AV235" s="14" t="s">
        <v>87</v>
      </c>
      <c r="AW235" s="14" t="s">
        <v>33</v>
      </c>
      <c r="AX235" s="14" t="s">
        <v>77</v>
      </c>
      <c r="AY235" s="184" t="s">
        <v>134</v>
      </c>
    </row>
    <row r="236" spans="1:65" s="13" customFormat="1" ht="10.199999999999999">
      <c r="B236" s="175"/>
      <c r="D236" s="176" t="s">
        <v>143</v>
      </c>
      <c r="E236" s="177" t="s">
        <v>1</v>
      </c>
      <c r="F236" s="178" t="s">
        <v>155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143</v>
      </c>
      <c r="AU236" s="177" t="s">
        <v>87</v>
      </c>
      <c r="AV236" s="13" t="s">
        <v>85</v>
      </c>
      <c r="AW236" s="13" t="s">
        <v>33</v>
      </c>
      <c r="AX236" s="13" t="s">
        <v>77</v>
      </c>
      <c r="AY236" s="177" t="s">
        <v>134</v>
      </c>
    </row>
    <row r="237" spans="1:65" s="13" customFormat="1" ht="10.199999999999999">
      <c r="B237" s="175"/>
      <c r="D237" s="176" t="s">
        <v>143</v>
      </c>
      <c r="E237" s="177" t="s">
        <v>1</v>
      </c>
      <c r="F237" s="178" t="s">
        <v>156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143</v>
      </c>
      <c r="AU237" s="177" t="s">
        <v>87</v>
      </c>
      <c r="AV237" s="13" t="s">
        <v>85</v>
      </c>
      <c r="AW237" s="13" t="s">
        <v>33</v>
      </c>
      <c r="AX237" s="13" t="s">
        <v>77</v>
      </c>
      <c r="AY237" s="177" t="s">
        <v>134</v>
      </c>
    </row>
    <row r="238" spans="1:65" s="14" customFormat="1" ht="10.199999999999999">
      <c r="B238" s="183"/>
      <c r="D238" s="176" t="s">
        <v>143</v>
      </c>
      <c r="E238" s="184" t="s">
        <v>1</v>
      </c>
      <c r="F238" s="185" t="s">
        <v>166</v>
      </c>
      <c r="H238" s="186">
        <v>102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143</v>
      </c>
      <c r="AU238" s="184" t="s">
        <v>87</v>
      </c>
      <c r="AV238" s="14" t="s">
        <v>87</v>
      </c>
      <c r="AW238" s="14" t="s">
        <v>33</v>
      </c>
      <c r="AX238" s="14" t="s">
        <v>77</v>
      </c>
      <c r="AY238" s="184" t="s">
        <v>134</v>
      </c>
    </row>
    <row r="239" spans="1:65" s="14" customFormat="1" ht="10.199999999999999">
      <c r="B239" s="183"/>
      <c r="D239" s="176" t="s">
        <v>143</v>
      </c>
      <c r="E239" s="184" t="s">
        <v>1</v>
      </c>
      <c r="F239" s="185" t="s">
        <v>167</v>
      </c>
      <c r="H239" s="186">
        <v>3.7989999999999999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143</v>
      </c>
      <c r="AU239" s="184" t="s">
        <v>87</v>
      </c>
      <c r="AV239" s="14" t="s">
        <v>87</v>
      </c>
      <c r="AW239" s="14" t="s">
        <v>33</v>
      </c>
      <c r="AX239" s="14" t="s">
        <v>77</v>
      </c>
      <c r="AY239" s="184" t="s">
        <v>134</v>
      </c>
    </row>
    <row r="240" spans="1:65" s="15" customFormat="1" ht="10.199999999999999">
      <c r="B240" s="191"/>
      <c r="D240" s="176" t="s">
        <v>143</v>
      </c>
      <c r="E240" s="192" t="s">
        <v>1</v>
      </c>
      <c r="F240" s="193" t="s">
        <v>159</v>
      </c>
      <c r="H240" s="194">
        <v>583.90299999999991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143</v>
      </c>
      <c r="AU240" s="192" t="s">
        <v>87</v>
      </c>
      <c r="AV240" s="15" t="s">
        <v>141</v>
      </c>
      <c r="AW240" s="15" t="s">
        <v>33</v>
      </c>
      <c r="AX240" s="15" t="s">
        <v>85</v>
      </c>
      <c r="AY240" s="192" t="s">
        <v>134</v>
      </c>
    </row>
    <row r="241" spans="1:65" s="2" customFormat="1" ht="16.5" customHeight="1">
      <c r="A241" s="33"/>
      <c r="B241" s="161"/>
      <c r="C241" s="162" t="s">
        <v>251</v>
      </c>
      <c r="D241" s="162" t="s">
        <v>136</v>
      </c>
      <c r="E241" s="163" t="s">
        <v>252</v>
      </c>
      <c r="F241" s="164" t="s">
        <v>253</v>
      </c>
      <c r="G241" s="165" t="s">
        <v>139</v>
      </c>
      <c r="H241" s="166">
        <v>177.82400000000001</v>
      </c>
      <c r="I241" s="167"/>
      <c r="J241" s="168">
        <f>ROUND(I241*H241,2)</f>
        <v>0</v>
      </c>
      <c r="K241" s="164" t="s">
        <v>140</v>
      </c>
      <c r="L241" s="34"/>
      <c r="M241" s="169" t="s">
        <v>1</v>
      </c>
      <c r="N241" s="170" t="s">
        <v>42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141</v>
      </c>
      <c r="AT241" s="173" t="s">
        <v>136</v>
      </c>
      <c r="AU241" s="173" t="s">
        <v>87</v>
      </c>
      <c r="AY241" s="18" t="s">
        <v>134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85</v>
      </c>
      <c r="BK241" s="174">
        <f>ROUND(I241*H241,2)</f>
        <v>0</v>
      </c>
      <c r="BL241" s="18" t="s">
        <v>141</v>
      </c>
      <c r="BM241" s="173" t="s">
        <v>254</v>
      </c>
    </row>
    <row r="242" spans="1:65" s="2" customFormat="1" ht="16.5" customHeight="1">
      <c r="A242" s="33"/>
      <c r="B242" s="161"/>
      <c r="C242" s="162" t="s">
        <v>255</v>
      </c>
      <c r="D242" s="162" t="s">
        <v>136</v>
      </c>
      <c r="E242" s="163" t="s">
        <v>256</v>
      </c>
      <c r="F242" s="164" t="s">
        <v>257</v>
      </c>
      <c r="G242" s="165" t="s">
        <v>139</v>
      </c>
      <c r="H242" s="166">
        <v>177.82400000000001</v>
      </c>
      <c r="I242" s="167"/>
      <c r="J242" s="168">
        <f>ROUND(I242*H242,2)</f>
        <v>0</v>
      </c>
      <c r="K242" s="164" t="s">
        <v>140</v>
      </c>
      <c r="L242" s="34"/>
      <c r="M242" s="169" t="s">
        <v>1</v>
      </c>
      <c r="N242" s="170" t="s">
        <v>42</v>
      </c>
      <c r="O242" s="59"/>
      <c r="P242" s="171">
        <f>O242*H242</f>
        <v>0</v>
      </c>
      <c r="Q242" s="171">
        <v>0</v>
      </c>
      <c r="R242" s="171">
        <f>Q242*H242</f>
        <v>0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141</v>
      </c>
      <c r="AT242" s="173" t="s">
        <v>136</v>
      </c>
      <c r="AU242" s="173" t="s">
        <v>87</v>
      </c>
      <c r="AY242" s="18" t="s">
        <v>134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85</v>
      </c>
      <c r="BK242" s="174">
        <f>ROUND(I242*H242,2)</f>
        <v>0</v>
      </c>
      <c r="BL242" s="18" t="s">
        <v>141</v>
      </c>
      <c r="BM242" s="173" t="s">
        <v>258</v>
      </c>
    </row>
    <row r="243" spans="1:65" s="12" customFormat="1" ht="22.8" customHeight="1">
      <c r="B243" s="148"/>
      <c r="D243" s="149" t="s">
        <v>76</v>
      </c>
      <c r="E243" s="159" t="s">
        <v>87</v>
      </c>
      <c r="F243" s="159" t="s">
        <v>259</v>
      </c>
      <c r="I243" s="151"/>
      <c r="J243" s="160">
        <f>BK243</f>
        <v>0</v>
      </c>
      <c r="L243" s="148"/>
      <c r="M243" s="153"/>
      <c r="N243" s="154"/>
      <c r="O243" s="154"/>
      <c r="P243" s="155">
        <f>SUM(P244:P305)</f>
        <v>0</v>
      </c>
      <c r="Q243" s="154"/>
      <c r="R243" s="155">
        <f>SUM(R244:R305)</f>
        <v>116.60690022000003</v>
      </c>
      <c r="S243" s="154"/>
      <c r="T243" s="156">
        <f>SUM(T244:T305)</f>
        <v>0</v>
      </c>
      <c r="AR243" s="149" t="s">
        <v>85</v>
      </c>
      <c r="AT243" s="157" t="s">
        <v>76</v>
      </c>
      <c r="AU243" s="157" t="s">
        <v>85</v>
      </c>
      <c r="AY243" s="149" t="s">
        <v>134</v>
      </c>
      <c r="BK243" s="158">
        <f>SUM(BK244:BK305)</f>
        <v>0</v>
      </c>
    </row>
    <row r="244" spans="1:65" s="2" customFormat="1" ht="21.75" customHeight="1">
      <c r="A244" s="33"/>
      <c r="B244" s="161"/>
      <c r="C244" s="162" t="s">
        <v>260</v>
      </c>
      <c r="D244" s="162" t="s">
        <v>136</v>
      </c>
      <c r="E244" s="163" t="s">
        <v>261</v>
      </c>
      <c r="F244" s="164" t="s">
        <v>262</v>
      </c>
      <c r="G244" s="165" t="s">
        <v>186</v>
      </c>
      <c r="H244" s="166">
        <v>8.532</v>
      </c>
      <c r="I244" s="167"/>
      <c r="J244" s="168">
        <f>ROUND(I244*H244,2)</f>
        <v>0</v>
      </c>
      <c r="K244" s="164" t="s">
        <v>140</v>
      </c>
      <c r="L244" s="34"/>
      <c r="M244" s="169" t="s">
        <v>1</v>
      </c>
      <c r="N244" s="170" t="s">
        <v>42</v>
      </c>
      <c r="O244" s="59"/>
      <c r="P244" s="171">
        <f>O244*H244</f>
        <v>0</v>
      </c>
      <c r="Q244" s="171">
        <v>0</v>
      </c>
      <c r="R244" s="171">
        <f>Q244*H244</f>
        <v>0</v>
      </c>
      <c r="S244" s="171">
        <v>0</v>
      </c>
      <c r="T244" s="17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141</v>
      </c>
      <c r="AT244" s="173" t="s">
        <v>136</v>
      </c>
      <c r="AU244" s="173" t="s">
        <v>87</v>
      </c>
      <c r="AY244" s="18" t="s">
        <v>134</v>
      </c>
      <c r="BE244" s="174">
        <f>IF(N244="základní",J244,0)</f>
        <v>0</v>
      </c>
      <c r="BF244" s="174">
        <f>IF(N244="snížená",J244,0)</f>
        <v>0</v>
      </c>
      <c r="BG244" s="174">
        <f>IF(N244="zákl. přenesená",J244,0)</f>
        <v>0</v>
      </c>
      <c r="BH244" s="174">
        <f>IF(N244="sníž. přenesená",J244,0)</f>
        <v>0</v>
      </c>
      <c r="BI244" s="174">
        <f>IF(N244="nulová",J244,0)</f>
        <v>0</v>
      </c>
      <c r="BJ244" s="18" t="s">
        <v>85</v>
      </c>
      <c r="BK244" s="174">
        <f>ROUND(I244*H244,2)</f>
        <v>0</v>
      </c>
      <c r="BL244" s="18" t="s">
        <v>141</v>
      </c>
      <c r="BM244" s="173" t="s">
        <v>263</v>
      </c>
    </row>
    <row r="245" spans="1:65" s="13" customFormat="1" ht="10.199999999999999">
      <c r="B245" s="175"/>
      <c r="D245" s="176" t="s">
        <v>143</v>
      </c>
      <c r="E245" s="177" t="s">
        <v>1</v>
      </c>
      <c r="F245" s="178" t="s">
        <v>264</v>
      </c>
      <c r="H245" s="177" t="s">
        <v>1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7" t="s">
        <v>143</v>
      </c>
      <c r="AU245" s="177" t="s">
        <v>87</v>
      </c>
      <c r="AV245" s="13" t="s">
        <v>85</v>
      </c>
      <c r="AW245" s="13" t="s">
        <v>33</v>
      </c>
      <c r="AX245" s="13" t="s">
        <v>77</v>
      </c>
      <c r="AY245" s="177" t="s">
        <v>134</v>
      </c>
    </row>
    <row r="246" spans="1:65" s="13" customFormat="1" ht="10.199999999999999">
      <c r="B246" s="175"/>
      <c r="D246" s="176" t="s">
        <v>143</v>
      </c>
      <c r="E246" s="177" t="s">
        <v>1</v>
      </c>
      <c r="F246" s="178" t="s">
        <v>202</v>
      </c>
      <c r="H246" s="177" t="s">
        <v>1</v>
      </c>
      <c r="I246" s="179"/>
      <c r="L246" s="175"/>
      <c r="M246" s="180"/>
      <c r="N246" s="181"/>
      <c r="O246" s="181"/>
      <c r="P246" s="181"/>
      <c r="Q246" s="181"/>
      <c r="R246" s="181"/>
      <c r="S246" s="181"/>
      <c r="T246" s="182"/>
      <c r="AT246" s="177" t="s">
        <v>143</v>
      </c>
      <c r="AU246" s="177" t="s">
        <v>87</v>
      </c>
      <c r="AV246" s="13" t="s">
        <v>85</v>
      </c>
      <c r="AW246" s="13" t="s">
        <v>33</v>
      </c>
      <c r="AX246" s="13" t="s">
        <v>77</v>
      </c>
      <c r="AY246" s="177" t="s">
        <v>134</v>
      </c>
    </row>
    <row r="247" spans="1:65" s="14" customFormat="1" ht="10.199999999999999">
      <c r="B247" s="183"/>
      <c r="D247" s="176" t="s">
        <v>143</v>
      </c>
      <c r="E247" s="184" t="s">
        <v>1</v>
      </c>
      <c r="F247" s="185" t="s">
        <v>203</v>
      </c>
      <c r="H247" s="186">
        <v>6.21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143</v>
      </c>
      <c r="AU247" s="184" t="s">
        <v>87</v>
      </c>
      <c r="AV247" s="14" t="s">
        <v>87</v>
      </c>
      <c r="AW247" s="14" t="s">
        <v>33</v>
      </c>
      <c r="AX247" s="14" t="s">
        <v>77</v>
      </c>
      <c r="AY247" s="184" t="s">
        <v>134</v>
      </c>
    </row>
    <row r="248" spans="1:65" s="14" customFormat="1" ht="10.199999999999999">
      <c r="B248" s="183"/>
      <c r="D248" s="176" t="s">
        <v>143</v>
      </c>
      <c r="E248" s="184" t="s">
        <v>1</v>
      </c>
      <c r="F248" s="185" t="s">
        <v>265</v>
      </c>
      <c r="H248" s="186">
        <v>1.1519999999999999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143</v>
      </c>
      <c r="AU248" s="184" t="s">
        <v>87</v>
      </c>
      <c r="AV248" s="14" t="s">
        <v>87</v>
      </c>
      <c r="AW248" s="14" t="s">
        <v>33</v>
      </c>
      <c r="AX248" s="14" t="s">
        <v>77</v>
      </c>
      <c r="AY248" s="184" t="s">
        <v>134</v>
      </c>
    </row>
    <row r="249" spans="1:65" s="14" customFormat="1" ht="10.199999999999999">
      <c r="B249" s="183"/>
      <c r="D249" s="176" t="s">
        <v>143</v>
      </c>
      <c r="E249" s="184" t="s">
        <v>1</v>
      </c>
      <c r="F249" s="185" t="s">
        <v>266</v>
      </c>
      <c r="H249" s="186">
        <v>1.17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143</v>
      </c>
      <c r="AU249" s="184" t="s">
        <v>87</v>
      </c>
      <c r="AV249" s="14" t="s">
        <v>87</v>
      </c>
      <c r="AW249" s="14" t="s">
        <v>33</v>
      </c>
      <c r="AX249" s="14" t="s">
        <v>77</v>
      </c>
      <c r="AY249" s="184" t="s">
        <v>134</v>
      </c>
    </row>
    <row r="250" spans="1:65" s="15" customFormat="1" ht="10.199999999999999">
      <c r="B250" s="191"/>
      <c r="D250" s="176" t="s">
        <v>143</v>
      </c>
      <c r="E250" s="192" t="s">
        <v>1</v>
      </c>
      <c r="F250" s="193" t="s">
        <v>159</v>
      </c>
      <c r="H250" s="194">
        <v>8.532</v>
      </c>
      <c r="I250" s="195"/>
      <c r="L250" s="191"/>
      <c r="M250" s="196"/>
      <c r="N250" s="197"/>
      <c r="O250" s="197"/>
      <c r="P250" s="197"/>
      <c r="Q250" s="197"/>
      <c r="R250" s="197"/>
      <c r="S250" s="197"/>
      <c r="T250" s="198"/>
      <c r="AT250" s="192" t="s">
        <v>143</v>
      </c>
      <c r="AU250" s="192" t="s">
        <v>87</v>
      </c>
      <c r="AV250" s="15" t="s">
        <v>141</v>
      </c>
      <c r="AW250" s="15" t="s">
        <v>33</v>
      </c>
      <c r="AX250" s="15" t="s">
        <v>85</v>
      </c>
      <c r="AY250" s="192" t="s">
        <v>134</v>
      </c>
    </row>
    <row r="251" spans="1:65" s="2" customFormat="1" ht="33" customHeight="1">
      <c r="A251" s="33"/>
      <c r="B251" s="161"/>
      <c r="C251" s="162" t="s">
        <v>7</v>
      </c>
      <c r="D251" s="162" t="s">
        <v>136</v>
      </c>
      <c r="E251" s="163" t="s">
        <v>267</v>
      </c>
      <c r="F251" s="164" t="s">
        <v>268</v>
      </c>
      <c r="G251" s="165" t="s">
        <v>174</v>
      </c>
      <c r="H251" s="166">
        <v>88.4</v>
      </c>
      <c r="I251" s="167"/>
      <c r="J251" s="168">
        <f>ROUND(I251*H251,2)</f>
        <v>0</v>
      </c>
      <c r="K251" s="164" t="s">
        <v>140</v>
      </c>
      <c r="L251" s="34"/>
      <c r="M251" s="169" t="s">
        <v>1</v>
      </c>
      <c r="N251" s="170" t="s">
        <v>42</v>
      </c>
      <c r="O251" s="59"/>
      <c r="P251" s="171">
        <f>O251*H251</f>
        <v>0</v>
      </c>
      <c r="Q251" s="171">
        <v>0.17993000000000001</v>
      </c>
      <c r="R251" s="171">
        <f>Q251*H251</f>
        <v>15.905812000000001</v>
      </c>
      <c r="S251" s="171">
        <v>0</v>
      </c>
      <c r="T251" s="17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141</v>
      </c>
      <c r="AT251" s="173" t="s">
        <v>136</v>
      </c>
      <c r="AU251" s="173" t="s">
        <v>87</v>
      </c>
      <c r="AY251" s="18" t="s">
        <v>134</v>
      </c>
      <c r="BE251" s="174">
        <f>IF(N251="základní",J251,0)</f>
        <v>0</v>
      </c>
      <c r="BF251" s="174">
        <f>IF(N251="snížená",J251,0)</f>
        <v>0</v>
      </c>
      <c r="BG251" s="174">
        <f>IF(N251="zákl. přenesená",J251,0)</f>
        <v>0</v>
      </c>
      <c r="BH251" s="174">
        <f>IF(N251="sníž. přenesená",J251,0)</f>
        <v>0</v>
      </c>
      <c r="BI251" s="174">
        <f>IF(N251="nulová",J251,0)</f>
        <v>0</v>
      </c>
      <c r="BJ251" s="18" t="s">
        <v>85</v>
      </c>
      <c r="BK251" s="174">
        <f>ROUND(I251*H251,2)</f>
        <v>0</v>
      </c>
      <c r="BL251" s="18" t="s">
        <v>141</v>
      </c>
      <c r="BM251" s="173" t="s">
        <v>269</v>
      </c>
    </row>
    <row r="252" spans="1:65" s="14" customFormat="1" ht="10.199999999999999">
      <c r="B252" s="183"/>
      <c r="D252" s="176" t="s">
        <v>143</v>
      </c>
      <c r="E252" s="184" t="s">
        <v>1</v>
      </c>
      <c r="F252" s="185" t="s">
        <v>270</v>
      </c>
      <c r="H252" s="186">
        <v>88.4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143</v>
      </c>
      <c r="AU252" s="184" t="s">
        <v>87</v>
      </c>
      <c r="AV252" s="14" t="s">
        <v>87</v>
      </c>
      <c r="AW252" s="14" t="s">
        <v>33</v>
      </c>
      <c r="AX252" s="14" t="s">
        <v>85</v>
      </c>
      <c r="AY252" s="184" t="s">
        <v>134</v>
      </c>
    </row>
    <row r="253" spans="1:65" s="2" customFormat="1" ht="33" customHeight="1">
      <c r="A253" s="33"/>
      <c r="B253" s="161"/>
      <c r="C253" s="162" t="s">
        <v>271</v>
      </c>
      <c r="D253" s="162" t="s">
        <v>136</v>
      </c>
      <c r="E253" s="163" t="s">
        <v>272</v>
      </c>
      <c r="F253" s="164" t="s">
        <v>273</v>
      </c>
      <c r="G253" s="165" t="s">
        <v>174</v>
      </c>
      <c r="H253" s="166">
        <v>4</v>
      </c>
      <c r="I253" s="167"/>
      <c r="J253" s="168">
        <f>ROUND(I253*H253,2)</f>
        <v>0</v>
      </c>
      <c r="K253" s="164" t="s">
        <v>140</v>
      </c>
      <c r="L253" s="34"/>
      <c r="M253" s="169" t="s">
        <v>1</v>
      </c>
      <c r="N253" s="170" t="s">
        <v>42</v>
      </c>
      <c r="O253" s="59"/>
      <c r="P253" s="171">
        <f>O253*H253</f>
        <v>0</v>
      </c>
      <c r="Q253" s="171">
        <v>0.14463999999999999</v>
      </c>
      <c r="R253" s="171">
        <f>Q253*H253</f>
        <v>0.57855999999999996</v>
      </c>
      <c r="S253" s="171">
        <v>0</v>
      </c>
      <c r="T253" s="17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141</v>
      </c>
      <c r="AT253" s="173" t="s">
        <v>136</v>
      </c>
      <c r="AU253" s="173" t="s">
        <v>87</v>
      </c>
      <c r="AY253" s="18" t="s">
        <v>134</v>
      </c>
      <c r="BE253" s="174">
        <f>IF(N253="základní",J253,0)</f>
        <v>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8" t="s">
        <v>85</v>
      </c>
      <c r="BK253" s="174">
        <f>ROUND(I253*H253,2)</f>
        <v>0</v>
      </c>
      <c r="BL253" s="18" t="s">
        <v>141</v>
      </c>
      <c r="BM253" s="173" t="s">
        <v>274</v>
      </c>
    </row>
    <row r="254" spans="1:65" s="14" customFormat="1" ht="10.199999999999999">
      <c r="B254" s="183"/>
      <c r="D254" s="176" t="s">
        <v>143</v>
      </c>
      <c r="E254" s="184" t="s">
        <v>1</v>
      </c>
      <c r="F254" s="185" t="s">
        <v>275</v>
      </c>
      <c r="H254" s="186">
        <v>4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143</v>
      </c>
      <c r="AU254" s="184" t="s">
        <v>87</v>
      </c>
      <c r="AV254" s="14" t="s">
        <v>87</v>
      </c>
      <c r="AW254" s="14" t="s">
        <v>33</v>
      </c>
      <c r="AX254" s="14" t="s">
        <v>85</v>
      </c>
      <c r="AY254" s="184" t="s">
        <v>134</v>
      </c>
    </row>
    <row r="255" spans="1:65" s="2" customFormat="1" ht="21.75" customHeight="1">
      <c r="A255" s="33"/>
      <c r="B255" s="161"/>
      <c r="C255" s="162" t="s">
        <v>276</v>
      </c>
      <c r="D255" s="162" t="s">
        <v>136</v>
      </c>
      <c r="E255" s="163" t="s">
        <v>277</v>
      </c>
      <c r="F255" s="164" t="s">
        <v>278</v>
      </c>
      <c r="G255" s="165" t="s">
        <v>186</v>
      </c>
      <c r="H255" s="166">
        <v>12</v>
      </c>
      <c r="I255" s="167"/>
      <c r="J255" s="168">
        <f>ROUND(I255*H255,2)</f>
        <v>0</v>
      </c>
      <c r="K255" s="164" t="s">
        <v>140</v>
      </c>
      <c r="L255" s="34"/>
      <c r="M255" s="169" t="s">
        <v>1</v>
      </c>
      <c r="N255" s="170" t="s">
        <v>42</v>
      </c>
      <c r="O255" s="59"/>
      <c r="P255" s="171">
        <f>O255*H255</f>
        <v>0</v>
      </c>
      <c r="Q255" s="171">
        <v>2.16</v>
      </c>
      <c r="R255" s="171">
        <f>Q255*H255</f>
        <v>25.92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141</v>
      </c>
      <c r="AT255" s="173" t="s">
        <v>136</v>
      </c>
      <c r="AU255" s="173" t="s">
        <v>87</v>
      </c>
      <c r="AY255" s="18" t="s">
        <v>134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85</v>
      </c>
      <c r="BK255" s="174">
        <f>ROUND(I255*H255,2)</f>
        <v>0</v>
      </c>
      <c r="BL255" s="18" t="s">
        <v>141</v>
      </c>
      <c r="BM255" s="173" t="s">
        <v>279</v>
      </c>
    </row>
    <row r="256" spans="1:65" s="13" customFormat="1" ht="10.199999999999999">
      <c r="B256" s="175"/>
      <c r="D256" s="176" t="s">
        <v>143</v>
      </c>
      <c r="E256" s="177" t="s">
        <v>1</v>
      </c>
      <c r="F256" s="178" t="s">
        <v>280</v>
      </c>
      <c r="H256" s="177" t="s">
        <v>1</v>
      </c>
      <c r="I256" s="179"/>
      <c r="L256" s="175"/>
      <c r="M256" s="180"/>
      <c r="N256" s="181"/>
      <c r="O256" s="181"/>
      <c r="P256" s="181"/>
      <c r="Q256" s="181"/>
      <c r="R256" s="181"/>
      <c r="S256" s="181"/>
      <c r="T256" s="182"/>
      <c r="AT256" s="177" t="s">
        <v>143</v>
      </c>
      <c r="AU256" s="177" t="s">
        <v>87</v>
      </c>
      <c r="AV256" s="13" t="s">
        <v>85</v>
      </c>
      <c r="AW256" s="13" t="s">
        <v>33</v>
      </c>
      <c r="AX256" s="13" t="s">
        <v>77</v>
      </c>
      <c r="AY256" s="177" t="s">
        <v>134</v>
      </c>
    </row>
    <row r="257" spans="1:65" s="13" customFormat="1" ht="10.199999999999999">
      <c r="B257" s="175"/>
      <c r="D257" s="176" t="s">
        <v>143</v>
      </c>
      <c r="E257" s="177" t="s">
        <v>1</v>
      </c>
      <c r="F257" s="178" t="s">
        <v>281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143</v>
      </c>
      <c r="AU257" s="177" t="s">
        <v>87</v>
      </c>
      <c r="AV257" s="13" t="s">
        <v>85</v>
      </c>
      <c r="AW257" s="13" t="s">
        <v>33</v>
      </c>
      <c r="AX257" s="13" t="s">
        <v>77</v>
      </c>
      <c r="AY257" s="177" t="s">
        <v>134</v>
      </c>
    </row>
    <row r="258" spans="1:65" s="14" customFormat="1" ht="10.199999999999999">
      <c r="B258" s="183"/>
      <c r="D258" s="176" t="s">
        <v>143</v>
      </c>
      <c r="E258" s="184" t="s">
        <v>1</v>
      </c>
      <c r="F258" s="185" t="s">
        <v>189</v>
      </c>
      <c r="H258" s="186">
        <v>12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143</v>
      </c>
      <c r="AU258" s="184" t="s">
        <v>87</v>
      </c>
      <c r="AV258" s="14" t="s">
        <v>87</v>
      </c>
      <c r="AW258" s="14" t="s">
        <v>33</v>
      </c>
      <c r="AX258" s="14" t="s">
        <v>77</v>
      </c>
      <c r="AY258" s="184" t="s">
        <v>134</v>
      </c>
    </row>
    <row r="259" spans="1:65" s="15" customFormat="1" ht="10.199999999999999">
      <c r="B259" s="191"/>
      <c r="D259" s="176" t="s">
        <v>143</v>
      </c>
      <c r="E259" s="192" t="s">
        <v>1</v>
      </c>
      <c r="F259" s="193" t="s">
        <v>159</v>
      </c>
      <c r="H259" s="194">
        <v>12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143</v>
      </c>
      <c r="AU259" s="192" t="s">
        <v>87</v>
      </c>
      <c r="AV259" s="15" t="s">
        <v>141</v>
      </c>
      <c r="AW259" s="15" t="s">
        <v>33</v>
      </c>
      <c r="AX259" s="15" t="s">
        <v>85</v>
      </c>
      <c r="AY259" s="192" t="s">
        <v>134</v>
      </c>
    </row>
    <row r="260" spans="1:65" s="2" customFormat="1" ht="21.75" customHeight="1">
      <c r="A260" s="33"/>
      <c r="B260" s="161"/>
      <c r="C260" s="162" t="s">
        <v>282</v>
      </c>
      <c r="D260" s="162" t="s">
        <v>136</v>
      </c>
      <c r="E260" s="163" t="s">
        <v>283</v>
      </c>
      <c r="F260" s="164" t="s">
        <v>284</v>
      </c>
      <c r="G260" s="165" t="s">
        <v>186</v>
      </c>
      <c r="H260" s="166">
        <v>24.03</v>
      </c>
      <c r="I260" s="167"/>
      <c r="J260" s="168">
        <f>ROUND(I260*H260,2)</f>
        <v>0</v>
      </c>
      <c r="K260" s="164" t="s">
        <v>140</v>
      </c>
      <c r="L260" s="34"/>
      <c r="M260" s="169" t="s">
        <v>1</v>
      </c>
      <c r="N260" s="170" t="s">
        <v>42</v>
      </c>
      <c r="O260" s="59"/>
      <c r="P260" s="171">
        <f>O260*H260</f>
        <v>0</v>
      </c>
      <c r="Q260" s="171">
        <v>2.16</v>
      </c>
      <c r="R260" s="171">
        <f>Q260*H260</f>
        <v>51.904800000000009</v>
      </c>
      <c r="S260" s="171">
        <v>0</v>
      </c>
      <c r="T260" s="17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141</v>
      </c>
      <c r="AT260" s="173" t="s">
        <v>136</v>
      </c>
      <c r="AU260" s="173" t="s">
        <v>87</v>
      </c>
      <c r="AY260" s="18" t="s">
        <v>134</v>
      </c>
      <c r="BE260" s="174">
        <f>IF(N260="základní",J260,0)</f>
        <v>0</v>
      </c>
      <c r="BF260" s="174">
        <f>IF(N260="snížená",J260,0)</f>
        <v>0</v>
      </c>
      <c r="BG260" s="174">
        <f>IF(N260="zákl. přenesená",J260,0)</f>
        <v>0</v>
      </c>
      <c r="BH260" s="174">
        <f>IF(N260="sníž. přenesená",J260,0)</f>
        <v>0</v>
      </c>
      <c r="BI260" s="174">
        <f>IF(N260="nulová",J260,0)</f>
        <v>0</v>
      </c>
      <c r="BJ260" s="18" t="s">
        <v>85</v>
      </c>
      <c r="BK260" s="174">
        <f>ROUND(I260*H260,2)</f>
        <v>0</v>
      </c>
      <c r="BL260" s="18" t="s">
        <v>141</v>
      </c>
      <c r="BM260" s="173" t="s">
        <v>285</v>
      </c>
    </row>
    <row r="261" spans="1:65" s="13" customFormat="1" ht="10.199999999999999">
      <c r="B261" s="175"/>
      <c r="D261" s="176" t="s">
        <v>143</v>
      </c>
      <c r="E261" s="177" t="s">
        <v>1</v>
      </c>
      <c r="F261" s="178" t="s">
        <v>156</v>
      </c>
      <c r="H261" s="177" t="s">
        <v>1</v>
      </c>
      <c r="I261" s="179"/>
      <c r="L261" s="175"/>
      <c r="M261" s="180"/>
      <c r="N261" s="181"/>
      <c r="O261" s="181"/>
      <c r="P261" s="181"/>
      <c r="Q261" s="181"/>
      <c r="R261" s="181"/>
      <c r="S261" s="181"/>
      <c r="T261" s="182"/>
      <c r="AT261" s="177" t="s">
        <v>143</v>
      </c>
      <c r="AU261" s="177" t="s">
        <v>87</v>
      </c>
      <c r="AV261" s="13" t="s">
        <v>85</v>
      </c>
      <c r="AW261" s="13" t="s">
        <v>33</v>
      </c>
      <c r="AX261" s="13" t="s">
        <v>77</v>
      </c>
      <c r="AY261" s="177" t="s">
        <v>134</v>
      </c>
    </row>
    <row r="262" spans="1:65" s="14" customFormat="1" ht="10.199999999999999">
      <c r="B262" s="183"/>
      <c r="D262" s="176" t="s">
        <v>143</v>
      </c>
      <c r="E262" s="184" t="s">
        <v>1</v>
      </c>
      <c r="F262" s="185" t="s">
        <v>286</v>
      </c>
      <c r="H262" s="186">
        <v>23.46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143</v>
      </c>
      <c r="AU262" s="184" t="s">
        <v>87</v>
      </c>
      <c r="AV262" s="14" t="s">
        <v>87</v>
      </c>
      <c r="AW262" s="14" t="s">
        <v>33</v>
      </c>
      <c r="AX262" s="14" t="s">
        <v>77</v>
      </c>
      <c r="AY262" s="184" t="s">
        <v>134</v>
      </c>
    </row>
    <row r="263" spans="1:65" s="14" customFormat="1" ht="10.199999999999999">
      <c r="B263" s="183"/>
      <c r="D263" s="176" t="s">
        <v>143</v>
      </c>
      <c r="E263" s="184" t="s">
        <v>1</v>
      </c>
      <c r="F263" s="185" t="s">
        <v>287</v>
      </c>
      <c r="H263" s="186">
        <v>0.56999999999999995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143</v>
      </c>
      <c r="AU263" s="184" t="s">
        <v>87</v>
      </c>
      <c r="AV263" s="14" t="s">
        <v>87</v>
      </c>
      <c r="AW263" s="14" t="s">
        <v>33</v>
      </c>
      <c r="AX263" s="14" t="s">
        <v>77</v>
      </c>
      <c r="AY263" s="184" t="s">
        <v>134</v>
      </c>
    </row>
    <row r="264" spans="1:65" s="15" customFormat="1" ht="10.199999999999999">
      <c r="B264" s="191"/>
      <c r="D264" s="176" t="s">
        <v>143</v>
      </c>
      <c r="E264" s="192" t="s">
        <v>1</v>
      </c>
      <c r="F264" s="193" t="s">
        <v>159</v>
      </c>
      <c r="H264" s="194">
        <v>24.03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143</v>
      </c>
      <c r="AU264" s="192" t="s">
        <v>87</v>
      </c>
      <c r="AV264" s="15" t="s">
        <v>141</v>
      </c>
      <c r="AW264" s="15" t="s">
        <v>33</v>
      </c>
      <c r="AX264" s="15" t="s">
        <v>85</v>
      </c>
      <c r="AY264" s="192" t="s">
        <v>134</v>
      </c>
    </row>
    <row r="265" spans="1:65" s="2" customFormat="1" ht="21.75" customHeight="1">
      <c r="A265" s="33"/>
      <c r="B265" s="161"/>
      <c r="C265" s="162" t="s">
        <v>288</v>
      </c>
      <c r="D265" s="162" t="s">
        <v>136</v>
      </c>
      <c r="E265" s="163" t="s">
        <v>289</v>
      </c>
      <c r="F265" s="164" t="s">
        <v>290</v>
      </c>
      <c r="G265" s="165" t="s">
        <v>186</v>
      </c>
      <c r="H265" s="166">
        <v>7.3890000000000002</v>
      </c>
      <c r="I265" s="167"/>
      <c r="J265" s="168">
        <f>ROUND(I265*H265,2)</f>
        <v>0</v>
      </c>
      <c r="K265" s="164" t="s">
        <v>140</v>
      </c>
      <c r="L265" s="34"/>
      <c r="M265" s="169" t="s">
        <v>1</v>
      </c>
      <c r="N265" s="170" t="s">
        <v>42</v>
      </c>
      <c r="O265" s="59"/>
      <c r="P265" s="171">
        <f>O265*H265</f>
        <v>0</v>
      </c>
      <c r="Q265" s="171">
        <v>1.98</v>
      </c>
      <c r="R265" s="171">
        <f>Q265*H265</f>
        <v>14.63022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141</v>
      </c>
      <c r="AT265" s="173" t="s">
        <v>136</v>
      </c>
      <c r="AU265" s="173" t="s">
        <v>87</v>
      </c>
      <c r="AY265" s="18" t="s">
        <v>134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85</v>
      </c>
      <c r="BK265" s="174">
        <f>ROUND(I265*H265,2)</f>
        <v>0</v>
      </c>
      <c r="BL265" s="18" t="s">
        <v>141</v>
      </c>
      <c r="BM265" s="173" t="s">
        <v>291</v>
      </c>
    </row>
    <row r="266" spans="1:65" s="13" customFormat="1" ht="10.199999999999999">
      <c r="B266" s="175"/>
      <c r="D266" s="176" t="s">
        <v>143</v>
      </c>
      <c r="E266" s="177" t="s">
        <v>1</v>
      </c>
      <c r="F266" s="178" t="s">
        <v>292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143</v>
      </c>
      <c r="AU266" s="177" t="s">
        <v>87</v>
      </c>
      <c r="AV266" s="13" t="s">
        <v>85</v>
      </c>
      <c r="AW266" s="13" t="s">
        <v>33</v>
      </c>
      <c r="AX266" s="13" t="s">
        <v>77</v>
      </c>
      <c r="AY266" s="177" t="s">
        <v>134</v>
      </c>
    </row>
    <row r="267" spans="1:65" s="13" customFormat="1" ht="10.199999999999999">
      <c r="B267" s="175"/>
      <c r="D267" s="176" t="s">
        <v>143</v>
      </c>
      <c r="E267" s="177" t="s">
        <v>1</v>
      </c>
      <c r="F267" s="178" t="s">
        <v>293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143</v>
      </c>
      <c r="AU267" s="177" t="s">
        <v>87</v>
      </c>
      <c r="AV267" s="13" t="s">
        <v>85</v>
      </c>
      <c r="AW267" s="13" t="s">
        <v>33</v>
      </c>
      <c r="AX267" s="13" t="s">
        <v>77</v>
      </c>
      <c r="AY267" s="177" t="s">
        <v>134</v>
      </c>
    </row>
    <row r="268" spans="1:65" s="13" customFormat="1" ht="10.199999999999999">
      <c r="B268" s="175"/>
      <c r="D268" s="176" t="s">
        <v>143</v>
      </c>
      <c r="E268" s="177" t="s">
        <v>1</v>
      </c>
      <c r="F268" s="178" t="s">
        <v>294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143</v>
      </c>
      <c r="AU268" s="177" t="s">
        <v>87</v>
      </c>
      <c r="AV268" s="13" t="s">
        <v>85</v>
      </c>
      <c r="AW268" s="13" t="s">
        <v>33</v>
      </c>
      <c r="AX268" s="13" t="s">
        <v>77</v>
      </c>
      <c r="AY268" s="177" t="s">
        <v>134</v>
      </c>
    </row>
    <row r="269" spans="1:65" s="14" customFormat="1" ht="10.199999999999999">
      <c r="B269" s="183"/>
      <c r="D269" s="176" t="s">
        <v>143</v>
      </c>
      <c r="E269" s="184" t="s">
        <v>1</v>
      </c>
      <c r="F269" s="185" t="s">
        <v>295</v>
      </c>
      <c r="H269" s="186">
        <v>2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143</v>
      </c>
      <c r="AU269" s="184" t="s">
        <v>87</v>
      </c>
      <c r="AV269" s="14" t="s">
        <v>87</v>
      </c>
      <c r="AW269" s="14" t="s">
        <v>33</v>
      </c>
      <c r="AX269" s="14" t="s">
        <v>77</v>
      </c>
      <c r="AY269" s="184" t="s">
        <v>134</v>
      </c>
    </row>
    <row r="270" spans="1:65" s="14" customFormat="1" ht="10.199999999999999">
      <c r="B270" s="183"/>
      <c r="D270" s="176" t="s">
        <v>143</v>
      </c>
      <c r="E270" s="184" t="s">
        <v>1</v>
      </c>
      <c r="F270" s="185" t="s">
        <v>296</v>
      </c>
      <c r="H270" s="186">
        <v>9.9000000000000005E-2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143</v>
      </c>
      <c r="AU270" s="184" t="s">
        <v>87</v>
      </c>
      <c r="AV270" s="14" t="s">
        <v>87</v>
      </c>
      <c r="AW270" s="14" t="s">
        <v>33</v>
      </c>
      <c r="AX270" s="14" t="s">
        <v>77</v>
      </c>
      <c r="AY270" s="184" t="s">
        <v>134</v>
      </c>
    </row>
    <row r="271" spans="1:65" s="13" customFormat="1" ht="10.199999999999999">
      <c r="B271" s="175"/>
      <c r="D271" s="176" t="s">
        <v>143</v>
      </c>
      <c r="E271" s="177" t="s">
        <v>1</v>
      </c>
      <c r="F271" s="178" t="s">
        <v>297</v>
      </c>
      <c r="H271" s="177" t="s">
        <v>1</v>
      </c>
      <c r="I271" s="179"/>
      <c r="L271" s="175"/>
      <c r="M271" s="180"/>
      <c r="N271" s="181"/>
      <c r="O271" s="181"/>
      <c r="P271" s="181"/>
      <c r="Q271" s="181"/>
      <c r="R271" s="181"/>
      <c r="S271" s="181"/>
      <c r="T271" s="182"/>
      <c r="AT271" s="177" t="s">
        <v>143</v>
      </c>
      <c r="AU271" s="177" t="s">
        <v>87</v>
      </c>
      <c r="AV271" s="13" t="s">
        <v>85</v>
      </c>
      <c r="AW271" s="13" t="s">
        <v>33</v>
      </c>
      <c r="AX271" s="13" t="s">
        <v>77</v>
      </c>
      <c r="AY271" s="177" t="s">
        <v>134</v>
      </c>
    </row>
    <row r="272" spans="1:65" s="13" customFormat="1" ht="10.199999999999999">
      <c r="B272" s="175"/>
      <c r="D272" s="176" t="s">
        <v>143</v>
      </c>
      <c r="E272" s="177" t="s">
        <v>1</v>
      </c>
      <c r="F272" s="178" t="s">
        <v>156</v>
      </c>
      <c r="H272" s="177" t="s">
        <v>1</v>
      </c>
      <c r="I272" s="179"/>
      <c r="L272" s="175"/>
      <c r="M272" s="180"/>
      <c r="N272" s="181"/>
      <c r="O272" s="181"/>
      <c r="P272" s="181"/>
      <c r="Q272" s="181"/>
      <c r="R272" s="181"/>
      <c r="S272" s="181"/>
      <c r="T272" s="182"/>
      <c r="AT272" s="177" t="s">
        <v>143</v>
      </c>
      <c r="AU272" s="177" t="s">
        <v>87</v>
      </c>
      <c r="AV272" s="13" t="s">
        <v>85</v>
      </c>
      <c r="AW272" s="13" t="s">
        <v>33</v>
      </c>
      <c r="AX272" s="13" t="s">
        <v>77</v>
      </c>
      <c r="AY272" s="177" t="s">
        <v>134</v>
      </c>
    </row>
    <row r="273" spans="1:65" s="14" customFormat="1" ht="10.199999999999999">
      <c r="B273" s="183"/>
      <c r="D273" s="176" t="s">
        <v>143</v>
      </c>
      <c r="E273" s="184" t="s">
        <v>1</v>
      </c>
      <c r="F273" s="185" t="s">
        <v>298</v>
      </c>
      <c r="H273" s="186">
        <v>5.0999999999999996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143</v>
      </c>
      <c r="AU273" s="184" t="s">
        <v>87</v>
      </c>
      <c r="AV273" s="14" t="s">
        <v>87</v>
      </c>
      <c r="AW273" s="14" t="s">
        <v>33</v>
      </c>
      <c r="AX273" s="14" t="s">
        <v>77</v>
      </c>
      <c r="AY273" s="184" t="s">
        <v>134</v>
      </c>
    </row>
    <row r="274" spans="1:65" s="14" customFormat="1" ht="10.199999999999999">
      <c r="B274" s="183"/>
      <c r="D274" s="176" t="s">
        <v>143</v>
      </c>
      <c r="E274" s="184" t="s">
        <v>1</v>
      </c>
      <c r="F274" s="185" t="s">
        <v>299</v>
      </c>
      <c r="H274" s="186">
        <v>0.19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143</v>
      </c>
      <c r="AU274" s="184" t="s">
        <v>87</v>
      </c>
      <c r="AV274" s="14" t="s">
        <v>87</v>
      </c>
      <c r="AW274" s="14" t="s">
        <v>33</v>
      </c>
      <c r="AX274" s="14" t="s">
        <v>77</v>
      </c>
      <c r="AY274" s="184" t="s">
        <v>134</v>
      </c>
    </row>
    <row r="275" spans="1:65" s="15" customFormat="1" ht="10.199999999999999">
      <c r="B275" s="191"/>
      <c r="D275" s="176" t="s">
        <v>143</v>
      </c>
      <c r="E275" s="192" t="s">
        <v>1</v>
      </c>
      <c r="F275" s="193" t="s">
        <v>159</v>
      </c>
      <c r="H275" s="194">
        <v>7.3890000000000002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143</v>
      </c>
      <c r="AU275" s="192" t="s">
        <v>87</v>
      </c>
      <c r="AV275" s="15" t="s">
        <v>141</v>
      </c>
      <c r="AW275" s="15" t="s">
        <v>33</v>
      </c>
      <c r="AX275" s="15" t="s">
        <v>85</v>
      </c>
      <c r="AY275" s="192" t="s">
        <v>134</v>
      </c>
    </row>
    <row r="276" spans="1:65" s="2" customFormat="1" ht="16.5" customHeight="1">
      <c r="A276" s="33"/>
      <c r="B276" s="161"/>
      <c r="C276" s="162" t="s">
        <v>300</v>
      </c>
      <c r="D276" s="162" t="s">
        <v>136</v>
      </c>
      <c r="E276" s="163" t="s">
        <v>301</v>
      </c>
      <c r="F276" s="164" t="s">
        <v>302</v>
      </c>
      <c r="G276" s="165" t="s">
        <v>186</v>
      </c>
      <c r="H276" s="166">
        <v>0.55300000000000005</v>
      </c>
      <c r="I276" s="167"/>
      <c r="J276" s="168">
        <f>ROUND(I276*H276,2)</f>
        <v>0</v>
      </c>
      <c r="K276" s="164" t="s">
        <v>140</v>
      </c>
      <c r="L276" s="34"/>
      <c r="M276" s="169" t="s">
        <v>1</v>
      </c>
      <c r="N276" s="170" t="s">
        <v>42</v>
      </c>
      <c r="O276" s="59"/>
      <c r="P276" s="171">
        <f>O276*H276</f>
        <v>0</v>
      </c>
      <c r="Q276" s="171">
        <v>2.45329</v>
      </c>
      <c r="R276" s="171">
        <f>Q276*H276</f>
        <v>1.3566693700000001</v>
      </c>
      <c r="S276" s="171">
        <v>0</v>
      </c>
      <c r="T276" s="17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141</v>
      </c>
      <c r="AT276" s="173" t="s">
        <v>136</v>
      </c>
      <c r="AU276" s="173" t="s">
        <v>87</v>
      </c>
      <c r="AY276" s="18" t="s">
        <v>134</v>
      </c>
      <c r="BE276" s="174">
        <f>IF(N276="základní",J276,0)</f>
        <v>0</v>
      </c>
      <c r="BF276" s="174">
        <f>IF(N276="snížená",J276,0)</f>
        <v>0</v>
      </c>
      <c r="BG276" s="174">
        <f>IF(N276="zákl. přenesená",J276,0)</f>
        <v>0</v>
      </c>
      <c r="BH276" s="174">
        <f>IF(N276="sníž. přenesená",J276,0)</f>
        <v>0</v>
      </c>
      <c r="BI276" s="174">
        <f>IF(N276="nulová",J276,0)</f>
        <v>0</v>
      </c>
      <c r="BJ276" s="18" t="s">
        <v>85</v>
      </c>
      <c r="BK276" s="174">
        <f>ROUND(I276*H276,2)</f>
        <v>0</v>
      </c>
      <c r="BL276" s="18" t="s">
        <v>141</v>
      </c>
      <c r="BM276" s="173" t="s">
        <v>303</v>
      </c>
    </row>
    <row r="277" spans="1:65" s="13" customFormat="1" ht="10.199999999999999">
      <c r="B277" s="175"/>
      <c r="D277" s="176" t="s">
        <v>143</v>
      </c>
      <c r="E277" s="177" t="s">
        <v>1</v>
      </c>
      <c r="F277" s="178" t="s">
        <v>304</v>
      </c>
      <c r="H277" s="177" t="s">
        <v>1</v>
      </c>
      <c r="I277" s="179"/>
      <c r="L277" s="175"/>
      <c r="M277" s="180"/>
      <c r="N277" s="181"/>
      <c r="O277" s="181"/>
      <c r="P277" s="181"/>
      <c r="Q277" s="181"/>
      <c r="R277" s="181"/>
      <c r="S277" s="181"/>
      <c r="T277" s="182"/>
      <c r="AT277" s="177" t="s">
        <v>143</v>
      </c>
      <c r="AU277" s="177" t="s">
        <v>87</v>
      </c>
      <c r="AV277" s="13" t="s">
        <v>85</v>
      </c>
      <c r="AW277" s="13" t="s">
        <v>33</v>
      </c>
      <c r="AX277" s="13" t="s">
        <v>77</v>
      </c>
      <c r="AY277" s="177" t="s">
        <v>134</v>
      </c>
    </row>
    <row r="278" spans="1:65" s="14" customFormat="1" ht="10.199999999999999">
      <c r="B278" s="183"/>
      <c r="D278" s="176" t="s">
        <v>143</v>
      </c>
      <c r="E278" s="184" t="s">
        <v>1</v>
      </c>
      <c r="F278" s="185" t="s">
        <v>305</v>
      </c>
      <c r="H278" s="186">
        <v>0.47599999999999998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143</v>
      </c>
      <c r="AU278" s="184" t="s">
        <v>87</v>
      </c>
      <c r="AV278" s="14" t="s">
        <v>87</v>
      </c>
      <c r="AW278" s="14" t="s">
        <v>33</v>
      </c>
      <c r="AX278" s="14" t="s">
        <v>77</v>
      </c>
      <c r="AY278" s="184" t="s">
        <v>134</v>
      </c>
    </row>
    <row r="279" spans="1:65" s="14" customFormat="1" ht="10.199999999999999">
      <c r="B279" s="183"/>
      <c r="D279" s="176" t="s">
        <v>143</v>
      </c>
      <c r="E279" s="184" t="s">
        <v>1</v>
      </c>
      <c r="F279" s="185" t="s">
        <v>306</v>
      </c>
      <c r="H279" s="186">
        <v>7.6999999999999999E-2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143</v>
      </c>
      <c r="AU279" s="184" t="s">
        <v>87</v>
      </c>
      <c r="AV279" s="14" t="s">
        <v>87</v>
      </c>
      <c r="AW279" s="14" t="s">
        <v>33</v>
      </c>
      <c r="AX279" s="14" t="s">
        <v>77</v>
      </c>
      <c r="AY279" s="184" t="s">
        <v>134</v>
      </c>
    </row>
    <row r="280" spans="1:65" s="15" customFormat="1" ht="10.199999999999999">
      <c r="B280" s="191"/>
      <c r="D280" s="176" t="s">
        <v>143</v>
      </c>
      <c r="E280" s="192" t="s">
        <v>1</v>
      </c>
      <c r="F280" s="193" t="s">
        <v>159</v>
      </c>
      <c r="H280" s="194">
        <v>0.55299999999999994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143</v>
      </c>
      <c r="AU280" s="192" t="s">
        <v>87</v>
      </c>
      <c r="AV280" s="15" t="s">
        <v>141</v>
      </c>
      <c r="AW280" s="15" t="s">
        <v>33</v>
      </c>
      <c r="AX280" s="15" t="s">
        <v>85</v>
      </c>
      <c r="AY280" s="192" t="s">
        <v>134</v>
      </c>
    </row>
    <row r="281" spans="1:65" s="2" customFormat="1" ht="16.5" customHeight="1">
      <c r="A281" s="33"/>
      <c r="B281" s="161"/>
      <c r="C281" s="162" t="s">
        <v>307</v>
      </c>
      <c r="D281" s="162" t="s">
        <v>136</v>
      </c>
      <c r="E281" s="163" t="s">
        <v>308</v>
      </c>
      <c r="F281" s="164" t="s">
        <v>309</v>
      </c>
      <c r="G281" s="165" t="s">
        <v>225</v>
      </c>
      <c r="H281" s="166">
        <v>2.1000000000000001E-2</v>
      </c>
      <c r="I281" s="167"/>
      <c r="J281" s="168">
        <f>ROUND(I281*H281,2)</f>
        <v>0</v>
      </c>
      <c r="K281" s="164" t="s">
        <v>140</v>
      </c>
      <c r="L281" s="34"/>
      <c r="M281" s="169" t="s">
        <v>1</v>
      </c>
      <c r="N281" s="170" t="s">
        <v>42</v>
      </c>
      <c r="O281" s="59"/>
      <c r="P281" s="171">
        <f>O281*H281</f>
        <v>0</v>
      </c>
      <c r="Q281" s="171">
        <v>1.06277</v>
      </c>
      <c r="R281" s="171">
        <f>Q281*H281</f>
        <v>2.2318170000000002E-2</v>
      </c>
      <c r="S281" s="171">
        <v>0</v>
      </c>
      <c r="T281" s="17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141</v>
      </c>
      <c r="AT281" s="173" t="s">
        <v>136</v>
      </c>
      <c r="AU281" s="173" t="s">
        <v>87</v>
      </c>
      <c r="AY281" s="18" t="s">
        <v>134</v>
      </c>
      <c r="BE281" s="174">
        <f>IF(N281="základní",J281,0)</f>
        <v>0</v>
      </c>
      <c r="BF281" s="174">
        <f>IF(N281="snížená",J281,0)</f>
        <v>0</v>
      </c>
      <c r="BG281" s="174">
        <f>IF(N281="zákl. přenesená",J281,0)</f>
        <v>0</v>
      </c>
      <c r="BH281" s="174">
        <f>IF(N281="sníž. přenesená",J281,0)</f>
        <v>0</v>
      </c>
      <c r="BI281" s="174">
        <f>IF(N281="nulová",J281,0)</f>
        <v>0</v>
      </c>
      <c r="BJ281" s="18" t="s">
        <v>85</v>
      </c>
      <c r="BK281" s="174">
        <f>ROUND(I281*H281,2)</f>
        <v>0</v>
      </c>
      <c r="BL281" s="18" t="s">
        <v>141</v>
      </c>
      <c r="BM281" s="173" t="s">
        <v>310</v>
      </c>
    </row>
    <row r="282" spans="1:65" s="13" customFormat="1" ht="10.199999999999999">
      <c r="B282" s="175"/>
      <c r="D282" s="176" t="s">
        <v>143</v>
      </c>
      <c r="E282" s="177" t="s">
        <v>1</v>
      </c>
      <c r="F282" s="178" t="s">
        <v>304</v>
      </c>
      <c r="H282" s="177" t="s">
        <v>1</v>
      </c>
      <c r="I282" s="179"/>
      <c r="L282" s="175"/>
      <c r="M282" s="180"/>
      <c r="N282" s="181"/>
      <c r="O282" s="181"/>
      <c r="P282" s="181"/>
      <c r="Q282" s="181"/>
      <c r="R282" s="181"/>
      <c r="S282" s="181"/>
      <c r="T282" s="182"/>
      <c r="AT282" s="177" t="s">
        <v>143</v>
      </c>
      <c r="AU282" s="177" t="s">
        <v>87</v>
      </c>
      <c r="AV282" s="13" t="s">
        <v>85</v>
      </c>
      <c r="AW282" s="13" t="s">
        <v>33</v>
      </c>
      <c r="AX282" s="13" t="s">
        <v>77</v>
      </c>
      <c r="AY282" s="177" t="s">
        <v>134</v>
      </c>
    </row>
    <row r="283" spans="1:65" s="14" customFormat="1" ht="10.199999999999999">
      <c r="B283" s="183"/>
      <c r="D283" s="176" t="s">
        <v>143</v>
      </c>
      <c r="E283" s="184" t="s">
        <v>1</v>
      </c>
      <c r="F283" s="185" t="s">
        <v>311</v>
      </c>
      <c r="H283" s="186">
        <v>2.1000000000000001E-2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143</v>
      </c>
      <c r="AU283" s="184" t="s">
        <v>87</v>
      </c>
      <c r="AV283" s="14" t="s">
        <v>87</v>
      </c>
      <c r="AW283" s="14" t="s">
        <v>33</v>
      </c>
      <c r="AX283" s="14" t="s">
        <v>77</v>
      </c>
      <c r="AY283" s="184" t="s">
        <v>134</v>
      </c>
    </row>
    <row r="284" spans="1:65" s="15" customFormat="1" ht="10.199999999999999">
      <c r="B284" s="191"/>
      <c r="D284" s="176" t="s">
        <v>143</v>
      </c>
      <c r="E284" s="192" t="s">
        <v>1</v>
      </c>
      <c r="F284" s="193" t="s">
        <v>159</v>
      </c>
      <c r="H284" s="194">
        <v>2.1000000000000001E-2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143</v>
      </c>
      <c r="AU284" s="192" t="s">
        <v>87</v>
      </c>
      <c r="AV284" s="15" t="s">
        <v>141</v>
      </c>
      <c r="AW284" s="15" t="s">
        <v>33</v>
      </c>
      <c r="AX284" s="15" t="s">
        <v>85</v>
      </c>
      <c r="AY284" s="192" t="s">
        <v>134</v>
      </c>
    </row>
    <row r="285" spans="1:65" s="2" customFormat="1" ht="16.5" customHeight="1">
      <c r="A285" s="33"/>
      <c r="B285" s="161"/>
      <c r="C285" s="162" t="s">
        <v>312</v>
      </c>
      <c r="D285" s="162" t="s">
        <v>136</v>
      </c>
      <c r="E285" s="163" t="s">
        <v>313</v>
      </c>
      <c r="F285" s="164" t="s">
        <v>314</v>
      </c>
      <c r="G285" s="165" t="s">
        <v>186</v>
      </c>
      <c r="H285" s="166">
        <v>2.7610000000000001</v>
      </c>
      <c r="I285" s="167"/>
      <c r="J285" s="168">
        <f>ROUND(I285*H285,2)</f>
        <v>0</v>
      </c>
      <c r="K285" s="164" t="s">
        <v>140</v>
      </c>
      <c r="L285" s="34"/>
      <c r="M285" s="169" t="s">
        <v>1</v>
      </c>
      <c r="N285" s="170" t="s">
        <v>42</v>
      </c>
      <c r="O285" s="59"/>
      <c r="P285" s="171">
        <f>O285*H285</f>
        <v>0</v>
      </c>
      <c r="Q285" s="171">
        <v>2.2563399999999998</v>
      </c>
      <c r="R285" s="171">
        <f>Q285*H285</f>
        <v>6.2297547399999997</v>
      </c>
      <c r="S285" s="171">
        <v>0</v>
      </c>
      <c r="T285" s="17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141</v>
      </c>
      <c r="AT285" s="173" t="s">
        <v>136</v>
      </c>
      <c r="AU285" s="173" t="s">
        <v>87</v>
      </c>
      <c r="AY285" s="18" t="s">
        <v>134</v>
      </c>
      <c r="BE285" s="174">
        <f>IF(N285="základní",J285,0)</f>
        <v>0</v>
      </c>
      <c r="BF285" s="174">
        <f>IF(N285="snížená",J285,0)</f>
        <v>0</v>
      </c>
      <c r="BG285" s="174">
        <f>IF(N285="zákl. přenesená",J285,0)</f>
        <v>0</v>
      </c>
      <c r="BH285" s="174">
        <f>IF(N285="sníž. přenesená",J285,0)</f>
        <v>0</v>
      </c>
      <c r="BI285" s="174">
        <f>IF(N285="nulová",J285,0)</f>
        <v>0</v>
      </c>
      <c r="BJ285" s="18" t="s">
        <v>85</v>
      </c>
      <c r="BK285" s="174">
        <f>ROUND(I285*H285,2)</f>
        <v>0</v>
      </c>
      <c r="BL285" s="18" t="s">
        <v>141</v>
      </c>
      <c r="BM285" s="173" t="s">
        <v>315</v>
      </c>
    </row>
    <row r="286" spans="1:65" s="13" customFormat="1" ht="10.199999999999999">
      <c r="B286" s="175"/>
      <c r="D286" s="176" t="s">
        <v>143</v>
      </c>
      <c r="E286" s="177" t="s">
        <v>1</v>
      </c>
      <c r="F286" s="178" t="s">
        <v>316</v>
      </c>
      <c r="H286" s="177" t="s">
        <v>1</v>
      </c>
      <c r="I286" s="179"/>
      <c r="L286" s="175"/>
      <c r="M286" s="180"/>
      <c r="N286" s="181"/>
      <c r="O286" s="181"/>
      <c r="P286" s="181"/>
      <c r="Q286" s="181"/>
      <c r="R286" s="181"/>
      <c r="S286" s="181"/>
      <c r="T286" s="182"/>
      <c r="AT286" s="177" t="s">
        <v>143</v>
      </c>
      <c r="AU286" s="177" t="s">
        <v>87</v>
      </c>
      <c r="AV286" s="13" t="s">
        <v>85</v>
      </c>
      <c r="AW286" s="13" t="s">
        <v>33</v>
      </c>
      <c r="AX286" s="13" t="s">
        <v>77</v>
      </c>
      <c r="AY286" s="177" t="s">
        <v>134</v>
      </c>
    </row>
    <row r="287" spans="1:65" s="13" customFormat="1" ht="10.199999999999999">
      <c r="B287" s="175"/>
      <c r="D287" s="176" t="s">
        <v>143</v>
      </c>
      <c r="E287" s="177" t="s">
        <v>1</v>
      </c>
      <c r="F287" s="178" t="s">
        <v>317</v>
      </c>
      <c r="H287" s="177" t="s">
        <v>1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7" t="s">
        <v>143</v>
      </c>
      <c r="AU287" s="177" t="s">
        <v>87</v>
      </c>
      <c r="AV287" s="13" t="s">
        <v>85</v>
      </c>
      <c r="AW287" s="13" t="s">
        <v>33</v>
      </c>
      <c r="AX287" s="13" t="s">
        <v>77</v>
      </c>
      <c r="AY287" s="177" t="s">
        <v>134</v>
      </c>
    </row>
    <row r="288" spans="1:65" s="14" customFormat="1" ht="10.199999999999999">
      <c r="B288" s="183"/>
      <c r="D288" s="176" t="s">
        <v>143</v>
      </c>
      <c r="E288" s="184" t="s">
        <v>1</v>
      </c>
      <c r="F288" s="185" t="s">
        <v>318</v>
      </c>
      <c r="H288" s="186">
        <v>2.6859999999999999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143</v>
      </c>
      <c r="AU288" s="184" t="s">
        <v>87</v>
      </c>
      <c r="AV288" s="14" t="s">
        <v>87</v>
      </c>
      <c r="AW288" s="14" t="s">
        <v>33</v>
      </c>
      <c r="AX288" s="14" t="s">
        <v>77</v>
      </c>
      <c r="AY288" s="184" t="s">
        <v>134</v>
      </c>
    </row>
    <row r="289" spans="1:65" s="13" customFormat="1" ht="10.199999999999999">
      <c r="B289" s="175"/>
      <c r="D289" s="176" t="s">
        <v>143</v>
      </c>
      <c r="E289" s="177" t="s">
        <v>1</v>
      </c>
      <c r="F289" s="178" t="s">
        <v>319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143</v>
      </c>
      <c r="AU289" s="177" t="s">
        <v>87</v>
      </c>
      <c r="AV289" s="13" t="s">
        <v>85</v>
      </c>
      <c r="AW289" s="13" t="s">
        <v>33</v>
      </c>
      <c r="AX289" s="13" t="s">
        <v>77</v>
      </c>
      <c r="AY289" s="177" t="s">
        <v>134</v>
      </c>
    </row>
    <row r="290" spans="1:65" s="14" customFormat="1" ht="10.199999999999999">
      <c r="B290" s="183"/>
      <c r="D290" s="176" t="s">
        <v>143</v>
      </c>
      <c r="E290" s="184" t="s">
        <v>1</v>
      </c>
      <c r="F290" s="185" t="s">
        <v>320</v>
      </c>
      <c r="H290" s="186">
        <v>7.4999999999999997E-2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143</v>
      </c>
      <c r="AU290" s="184" t="s">
        <v>87</v>
      </c>
      <c r="AV290" s="14" t="s">
        <v>87</v>
      </c>
      <c r="AW290" s="14" t="s">
        <v>33</v>
      </c>
      <c r="AX290" s="14" t="s">
        <v>77</v>
      </c>
      <c r="AY290" s="184" t="s">
        <v>134</v>
      </c>
    </row>
    <row r="291" spans="1:65" s="15" customFormat="1" ht="10.199999999999999">
      <c r="B291" s="191"/>
      <c r="D291" s="176" t="s">
        <v>143</v>
      </c>
      <c r="E291" s="192" t="s">
        <v>1</v>
      </c>
      <c r="F291" s="193" t="s">
        <v>159</v>
      </c>
      <c r="H291" s="194">
        <v>2.7610000000000001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143</v>
      </c>
      <c r="AU291" s="192" t="s">
        <v>87</v>
      </c>
      <c r="AV291" s="15" t="s">
        <v>141</v>
      </c>
      <c r="AW291" s="15" t="s">
        <v>33</v>
      </c>
      <c r="AX291" s="15" t="s">
        <v>85</v>
      </c>
      <c r="AY291" s="192" t="s">
        <v>134</v>
      </c>
    </row>
    <row r="292" spans="1:65" s="2" customFormat="1" ht="16.5" customHeight="1">
      <c r="A292" s="33"/>
      <c r="B292" s="161"/>
      <c r="C292" s="162" t="s">
        <v>321</v>
      </c>
      <c r="D292" s="162" t="s">
        <v>136</v>
      </c>
      <c r="E292" s="163" t="s">
        <v>322</v>
      </c>
      <c r="F292" s="164" t="s">
        <v>323</v>
      </c>
      <c r="G292" s="165" t="s">
        <v>139</v>
      </c>
      <c r="H292" s="166">
        <v>14.752000000000001</v>
      </c>
      <c r="I292" s="167"/>
      <c r="J292" s="168">
        <f>ROUND(I292*H292,2)</f>
        <v>0</v>
      </c>
      <c r="K292" s="164" t="s">
        <v>140</v>
      </c>
      <c r="L292" s="34"/>
      <c r="M292" s="169" t="s">
        <v>1</v>
      </c>
      <c r="N292" s="170" t="s">
        <v>42</v>
      </c>
      <c r="O292" s="59"/>
      <c r="P292" s="171">
        <f>O292*H292</f>
        <v>0</v>
      </c>
      <c r="Q292" s="171">
        <v>2.6900000000000001E-3</v>
      </c>
      <c r="R292" s="171">
        <f>Q292*H292</f>
        <v>3.9682880000000004E-2</v>
      </c>
      <c r="S292" s="171">
        <v>0</v>
      </c>
      <c r="T292" s="17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141</v>
      </c>
      <c r="AT292" s="173" t="s">
        <v>136</v>
      </c>
      <c r="AU292" s="173" t="s">
        <v>87</v>
      </c>
      <c r="AY292" s="18" t="s">
        <v>134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8" t="s">
        <v>85</v>
      </c>
      <c r="BK292" s="174">
        <f>ROUND(I292*H292,2)</f>
        <v>0</v>
      </c>
      <c r="BL292" s="18" t="s">
        <v>141</v>
      </c>
      <c r="BM292" s="173" t="s">
        <v>324</v>
      </c>
    </row>
    <row r="293" spans="1:65" s="14" customFormat="1" ht="10.199999999999999">
      <c r="B293" s="183"/>
      <c r="D293" s="176" t="s">
        <v>143</v>
      </c>
      <c r="E293" s="184" t="s">
        <v>1</v>
      </c>
      <c r="F293" s="185" t="s">
        <v>325</v>
      </c>
      <c r="H293" s="186">
        <v>10.85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143</v>
      </c>
      <c r="AU293" s="184" t="s">
        <v>87</v>
      </c>
      <c r="AV293" s="14" t="s">
        <v>87</v>
      </c>
      <c r="AW293" s="14" t="s">
        <v>33</v>
      </c>
      <c r="AX293" s="14" t="s">
        <v>77</v>
      </c>
      <c r="AY293" s="184" t="s">
        <v>134</v>
      </c>
    </row>
    <row r="294" spans="1:65" s="14" customFormat="1" ht="10.199999999999999">
      <c r="B294" s="183"/>
      <c r="D294" s="176" t="s">
        <v>143</v>
      </c>
      <c r="E294" s="184" t="s">
        <v>1</v>
      </c>
      <c r="F294" s="185" t="s">
        <v>326</v>
      </c>
      <c r="H294" s="186">
        <v>3.24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143</v>
      </c>
      <c r="AU294" s="184" t="s">
        <v>87</v>
      </c>
      <c r="AV294" s="14" t="s">
        <v>87</v>
      </c>
      <c r="AW294" s="14" t="s">
        <v>33</v>
      </c>
      <c r="AX294" s="14" t="s">
        <v>77</v>
      </c>
      <c r="AY294" s="184" t="s">
        <v>134</v>
      </c>
    </row>
    <row r="295" spans="1:65" s="14" customFormat="1" ht="20.399999999999999">
      <c r="B295" s="183"/>
      <c r="D295" s="176" t="s">
        <v>143</v>
      </c>
      <c r="E295" s="184" t="s">
        <v>1</v>
      </c>
      <c r="F295" s="185" t="s">
        <v>327</v>
      </c>
      <c r="H295" s="186">
        <v>0.66200000000000003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143</v>
      </c>
      <c r="AU295" s="184" t="s">
        <v>87</v>
      </c>
      <c r="AV295" s="14" t="s">
        <v>87</v>
      </c>
      <c r="AW295" s="14" t="s">
        <v>33</v>
      </c>
      <c r="AX295" s="14" t="s">
        <v>77</v>
      </c>
      <c r="AY295" s="184" t="s">
        <v>134</v>
      </c>
    </row>
    <row r="296" spans="1:65" s="15" customFormat="1" ht="10.199999999999999">
      <c r="B296" s="191"/>
      <c r="D296" s="176" t="s">
        <v>143</v>
      </c>
      <c r="E296" s="192" t="s">
        <v>1</v>
      </c>
      <c r="F296" s="193" t="s">
        <v>159</v>
      </c>
      <c r="H296" s="194">
        <v>14.752000000000001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143</v>
      </c>
      <c r="AU296" s="192" t="s">
        <v>87</v>
      </c>
      <c r="AV296" s="15" t="s">
        <v>141</v>
      </c>
      <c r="AW296" s="15" t="s">
        <v>33</v>
      </c>
      <c r="AX296" s="15" t="s">
        <v>85</v>
      </c>
      <c r="AY296" s="192" t="s">
        <v>134</v>
      </c>
    </row>
    <row r="297" spans="1:65" s="2" customFormat="1" ht="16.5" customHeight="1">
      <c r="A297" s="33"/>
      <c r="B297" s="161"/>
      <c r="C297" s="162" t="s">
        <v>328</v>
      </c>
      <c r="D297" s="162" t="s">
        <v>136</v>
      </c>
      <c r="E297" s="163" t="s">
        <v>329</v>
      </c>
      <c r="F297" s="164" t="s">
        <v>330</v>
      </c>
      <c r="G297" s="165" t="s">
        <v>139</v>
      </c>
      <c r="H297" s="166">
        <v>14.752000000000001</v>
      </c>
      <c r="I297" s="167"/>
      <c r="J297" s="168">
        <f>ROUND(I297*H297,2)</f>
        <v>0</v>
      </c>
      <c r="K297" s="164" t="s">
        <v>140</v>
      </c>
      <c r="L297" s="34"/>
      <c r="M297" s="169" t="s">
        <v>1</v>
      </c>
      <c r="N297" s="170" t="s">
        <v>42</v>
      </c>
      <c r="O297" s="59"/>
      <c r="P297" s="171">
        <f>O297*H297</f>
        <v>0</v>
      </c>
      <c r="Q297" s="171">
        <v>0</v>
      </c>
      <c r="R297" s="171">
        <f>Q297*H297</f>
        <v>0</v>
      </c>
      <c r="S297" s="171">
        <v>0</v>
      </c>
      <c r="T297" s="17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3" t="s">
        <v>141</v>
      </c>
      <c r="AT297" s="173" t="s">
        <v>136</v>
      </c>
      <c r="AU297" s="173" t="s">
        <v>87</v>
      </c>
      <c r="AY297" s="18" t="s">
        <v>134</v>
      </c>
      <c r="BE297" s="174">
        <f>IF(N297="základní",J297,0)</f>
        <v>0</v>
      </c>
      <c r="BF297" s="174">
        <f>IF(N297="snížená",J297,0)</f>
        <v>0</v>
      </c>
      <c r="BG297" s="174">
        <f>IF(N297="zákl. přenesená",J297,0)</f>
        <v>0</v>
      </c>
      <c r="BH297" s="174">
        <f>IF(N297="sníž. přenesená",J297,0)</f>
        <v>0</v>
      </c>
      <c r="BI297" s="174">
        <f>IF(N297="nulová",J297,0)</f>
        <v>0</v>
      </c>
      <c r="BJ297" s="18" t="s">
        <v>85</v>
      </c>
      <c r="BK297" s="174">
        <f>ROUND(I297*H297,2)</f>
        <v>0</v>
      </c>
      <c r="BL297" s="18" t="s">
        <v>141</v>
      </c>
      <c r="BM297" s="173" t="s">
        <v>331</v>
      </c>
    </row>
    <row r="298" spans="1:65" s="2" customFormat="1" ht="16.5" customHeight="1">
      <c r="A298" s="33"/>
      <c r="B298" s="161"/>
      <c r="C298" s="162" t="s">
        <v>332</v>
      </c>
      <c r="D298" s="162" t="s">
        <v>136</v>
      </c>
      <c r="E298" s="163" t="s">
        <v>333</v>
      </c>
      <c r="F298" s="164" t="s">
        <v>334</v>
      </c>
      <c r="G298" s="165" t="s">
        <v>225</v>
      </c>
      <c r="H298" s="166">
        <v>1.7999999999999999E-2</v>
      </c>
      <c r="I298" s="167"/>
      <c r="J298" s="168">
        <f>ROUND(I298*H298,2)</f>
        <v>0</v>
      </c>
      <c r="K298" s="164" t="s">
        <v>140</v>
      </c>
      <c r="L298" s="34"/>
      <c r="M298" s="169" t="s">
        <v>1</v>
      </c>
      <c r="N298" s="170" t="s">
        <v>42</v>
      </c>
      <c r="O298" s="59"/>
      <c r="P298" s="171">
        <f>O298*H298</f>
        <v>0</v>
      </c>
      <c r="Q298" s="171">
        <v>1.0601700000000001</v>
      </c>
      <c r="R298" s="171">
        <f>Q298*H298</f>
        <v>1.9083059999999999E-2</v>
      </c>
      <c r="S298" s="171">
        <v>0</v>
      </c>
      <c r="T298" s="17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141</v>
      </c>
      <c r="AT298" s="173" t="s">
        <v>136</v>
      </c>
      <c r="AU298" s="173" t="s">
        <v>87</v>
      </c>
      <c r="AY298" s="18" t="s">
        <v>134</v>
      </c>
      <c r="BE298" s="174">
        <f>IF(N298="základní",J298,0)</f>
        <v>0</v>
      </c>
      <c r="BF298" s="174">
        <f>IF(N298="snížená",J298,0)</f>
        <v>0</v>
      </c>
      <c r="BG298" s="174">
        <f>IF(N298="zákl. přenesená",J298,0)</f>
        <v>0</v>
      </c>
      <c r="BH298" s="174">
        <f>IF(N298="sníž. přenesená",J298,0)</f>
        <v>0</v>
      </c>
      <c r="BI298" s="174">
        <f>IF(N298="nulová",J298,0)</f>
        <v>0</v>
      </c>
      <c r="BJ298" s="18" t="s">
        <v>85</v>
      </c>
      <c r="BK298" s="174">
        <f>ROUND(I298*H298,2)</f>
        <v>0</v>
      </c>
      <c r="BL298" s="18" t="s">
        <v>141</v>
      </c>
      <c r="BM298" s="173" t="s">
        <v>335</v>
      </c>
    </row>
    <row r="299" spans="1:65" s="13" customFormat="1" ht="20.399999999999999">
      <c r="B299" s="175"/>
      <c r="D299" s="176" t="s">
        <v>143</v>
      </c>
      <c r="E299" s="177" t="s">
        <v>1</v>
      </c>
      <c r="F299" s="178" t="s">
        <v>336</v>
      </c>
      <c r="H299" s="177" t="s">
        <v>1</v>
      </c>
      <c r="I299" s="179"/>
      <c r="L299" s="175"/>
      <c r="M299" s="180"/>
      <c r="N299" s="181"/>
      <c r="O299" s="181"/>
      <c r="P299" s="181"/>
      <c r="Q299" s="181"/>
      <c r="R299" s="181"/>
      <c r="S299" s="181"/>
      <c r="T299" s="182"/>
      <c r="AT299" s="177" t="s">
        <v>143</v>
      </c>
      <c r="AU299" s="177" t="s">
        <v>87</v>
      </c>
      <c r="AV299" s="13" t="s">
        <v>85</v>
      </c>
      <c r="AW299" s="13" t="s">
        <v>33</v>
      </c>
      <c r="AX299" s="13" t="s">
        <v>77</v>
      </c>
      <c r="AY299" s="177" t="s">
        <v>134</v>
      </c>
    </row>
    <row r="300" spans="1:65" s="14" customFormat="1" ht="10.199999999999999">
      <c r="B300" s="183"/>
      <c r="D300" s="176" t="s">
        <v>143</v>
      </c>
      <c r="E300" s="184" t="s">
        <v>1</v>
      </c>
      <c r="F300" s="185" t="s">
        <v>337</v>
      </c>
      <c r="H300" s="186">
        <v>69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143</v>
      </c>
      <c r="AU300" s="184" t="s">
        <v>87</v>
      </c>
      <c r="AV300" s="14" t="s">
        <v>87</v>
      </c>
      <c r="AW300" s="14" t="s">
        <v>33</v>
      </c>
      <c r="AX300" s="14" t="s">
        <v>77</v>
      </c>
      <c r="AY300" s="184" t="s">
        <v>134</v>
      </c>
    </row>
    <row r="301" spans="1:65" s="14" customFormat="1" ht="10.199999999999999">
      <c r="B301" s="183"/>
      <c r="D301" s="176" t="s">
        <v>143</v>
      </c>
      <c r="E301" s="184" t="s">
        <v>1</v>
      </c>
      <c r="F301" s="185" t="s">
        <v>338</v>
      </c>
      <c r="H301" s="186">
        <v>-69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143</v>
      </c>
      <c r="AU301" s="184" t="s">
        <v>87</v>
      </c>
      <c r="AV301" s="14" t="s">
        <v>87</v>
      </c>
      <c r="AW301" s="14" t="s">
        <v>33</v>
      </c>
      <c r="AX301" s="14" t="s">
        <v>77</v>
      </c>
      <c r="AY301" s="184" t="s">
        <v>134</v>
      </c>
    </row>
    <row r="302" spans="1:65" s="16" customFormat="1" ht="10.199999999999999">
      <c r="B302" s="209"/>
      <c r="D302" s="176" t="s">
        <v>143</v>
      </c>
      <c r="E302" s="210" t="s">
        <v>1</v>
      </c>
      <c r="F302" s="211" t="s">
        <v>339</v>
      </c>
      <c r="H302" s="212">
        <v>0</v>
      </c>
      <c r="I302" s="213"/>
      <c r="L302" s="209"/>
      <c r="M302" s="214"/>
      <c r="N302" s="215"/>
      <c r="O302" s="215"/>
      <c r="P302" s="215"/>
      <c r="Q302" s="215"/>
      <c r="R302" s="215"/>
      <c r="S302" s="215"/>
      <c r="T302" s="216"/>
      <c r="AT302" s="210" t="s">
        <v>143</v>
      </c>
      <c r="AU302" s="210" t="s">
        <v>87</v>
      </c>
      <c r="AV302" s="16" t="s">
        <v>168</v>
      </c>
      <c r="AW302" s="16" t="s">
        <v>33</v>
      </c>
      <c r="AX302" s="16" t="s">
        <v>77</v>
      </c>
      <c r="AY302" s="210" t="s">
        <v>134</v>
      </c>
    </row>
    <row r="303" spans="1:65" s="13" customFormat="1" ht="10.199999999999999">
      <c r="B303" s="175"/>
      <c r="D303" s="176" t="s">
        <v>143</v>
      </c>
      <c r="E303" s="177" t="s">
        <v>1</v>
      </c>
      <c r="F303" s="178" t="s">
        <v>340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143</v>
      </c>
      <c r="AU303" s="177" t="s">
        <v>87</v>
      </c>
      <c r="AV303" s="13" t="s">
        <v>85</v>
      </c>
      <c r="AW303" s="13" t="s">
        <v>33</v>
      </c>
      <c r="AX303" s="13" t="s">
        <v>77</v>
      </c>
      <c r="AY303" s="177" t="s">
        <v>134</v>
      </c>
    </row>
    <row r="304" spans="1:65" s="14" customFormat="1" ht="10.199999999999999">
      <c r="B304" s="183"/>
      <c r="D304" s="176" t="s">
        <v>143</v>
      </c>
      <c r="E304" s="184" t="s">
        <v>1</v>
      </c>
      <c r="F304" s="185" t="s">
        <v>341</v>
      </c>
      <c r="H304" s="186">
        <v>1.7999999999999999E-2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143</v>
      </c>
      <c r="AU304" s="184" t="s">
        <v>87</v>
      </c>
      <c r="AV304" s="14" t="s">
        <v>87</v>
      </c>
      <c r="AW304" s="14" t="s">
        <v>33</v>
      </c>
      <c r="AX304" s="14" t="s">
        <v>77</v>
      </c>
      <c r="AY304" s="184" t="s">
        <v>134</v>
      </c>
    </row>
    <row r="305" spans="1:65" s="15" customFormat="1" ht="10.199999999999999">
      <c r="B305" s="191"/>
      <c r="D305" s="176" t="s">
        <v>143</v>
      </c>
      <c r="E305" s="192" t="s">
        <v>1</v>
      </c>
      <c r="F305" s="193" t="s">
        <v>159</v>
      </c>
      <c r="H305" s="194">
        <v>1.7999999999999999E-2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143</v>
      </c>
      <c r="AU305" s="192" t="s">
        <v>87</v>
      </c>
      <c r="AV305" s="15" t="s">
        <v>141</v>
      </c>
      <c r="AW305" s="15" t="s">
        <v>33</v>
      </c>
      <c r="AX305" s="15" t="s">
        <v>85</v>
      </c>
      <c r="AY305" s="192" t="s">
        <v>134</v>
      </c>
    </row>
    <row r="306" spans="1:65" s="12" customFormat="1" ht="22.8" customHeight="1">
      <c r="B306" s="148"/>
      <c r="D306" s="149" t="s">
        <v>76</v>
      </c>
      <c r="E306" s="159" t="s">
        <v>178</v>
      </c>
      <c r="F306" s="159" t="s">
        <v>342</v>
      </c>
      <c r="I306" s="151"/>
      <c r="J306" s="160">
        <f>BK306</f>
        <v>0</v>
      </c>
      <c r="L306" s="148"/>
      <c r="M306" s="153"/>
      <c r="N306" s="154"/>
      <c r="O306" s="154"/>
      <c r="P306" s="155">
        <f>SUM(P307:P334)</f>
        <v>0</v>
      </c>
      <c r="Q306" s="154"/>
      <c r="R306" s="155">
        <f>SUM(R307:R334)</f>
        <v>79.729627999999991</v>
      </c>
      <c r="S306" s="154"/>
      <c r="T306" s="156">
        <f>SUM(T307:T334)</f>
        <v>0</v>
      </c>
      <c r="AR306" s="149" t="s">
        <v>85</v>
      </c>
      <c r="AT306" s="157" t="s">
        <v>76</v>
      </c>
      <c r="AU306" s="157" t="s">
        <v>85</v>
      </c>
      <c r="AY306" s="149" t="s">
        <v>134</v>
      </c>
      <c r="BK306" s="158">
        <f>SUM(BK307:BK334)</f>
        <v>0</v>
      </c>
    </row>
    <row r="307" spans="1:65" s="2" customFormat="1" ht="16.5" customHeight="1">
      <c r="A307" s="33"/>
      <c r="B307" s="161"/>
      <c r="C307" s="162" t="s">
        <v>343</v>
      </c>
      <c r="D307" s="162" t="s">
        <v>136</v>
      </c>
      <c r="E307" s="163" t="s">
        <v>344</v>
      </c>
      <c r="F307" s="164" t="s">
        <v>345</v>
      </c>
      <c r="G307" s="165" t="s">
        <v>139</v>
      </c>
      <c r="H307" s="166">
        <v>442.35199999999998</v>
      </c>
      <c r="I307" s="167"/>
      <c r="J307" s="168">
        <f>ROUND(I307*H307,2)</f>
        <v>0</v>
      </c>
      <c r="K307" s="164" t="s">
        <v>140</v>
      </c>
      <c r="L307" s="34"/>
      <c r="M307" s="169" t="s">
        <v>1</v>
      </c>
      <c r="N307" s="170" t="s">
        <v>42</v>
      </c>
      <c r="O307" s="59"/>
      <c r="P307" s="171">
        <f>O307*H307</f>
        <v>0</v>
      </c>
      <c r="Q307" s="171">
        <v>0.115</v>
      </c>
      <c r="R307" s="171">
        <f>Q307*H307</f>
        <v>50.870480000000001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141</v>
      </c>
      <c r="AT307" s="173" t="s">
        <v>136</v>
      </c>
      <c r="AU307" s="173" t="s">
        <v>87</v>
      </c>
      <c r="AY307" s="18" t="s">
        <v>134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85</v>
      </c>
      <c r="BK307" s="174">
        <f>ROUND(I307*H307,2)</f>
        <v>0</v>
      </c>
      <c r="BL307" s="18" t="s">
        <v>141</v>
      </c>
      <c r="BM307" s="173" t="s">
        <v>346</v>
      </c>
    </row>
    <row r="308" spans="1:65" s="13" customFormat="1" ht="10.199999999999999">
      <c r="B308" s="175"/>
      <c r="D308" s="176" t="s">
        <v>143</v>
      </c>
      <c r="E308" s="177" t="s">
        <v>1</v>
      </c>
      <c r="F308" s="178" t="s">
        <v>347</v>
      </c>
      <c r="H308" s="177" t="s">
        <v>1</v>
      </c>
      <c r="I308" s="179"/>
      <c r="L308" s="175"/>
      <c r="M308" s="180"/>
      <c r="N308" s="181"/>
      <c r="O308" s="181"/>
      <c r="P308" s="181"/>
      <c r="Q308" s="181"/>
      <c r="R308" s="181"/>
      <c r="S308" s="181"/>
      <c r="T308" s="182"/>
      <c r="AT308" s="177" t="s">
        <v>143</v>
      </c>
      <c r="AU308" s="177" t="s">
        <v>87</v>
      </c>
      <c r="AV308" s="13" t="s">
        <v>85</v>
      </c>
      <c r="AW308" s="13" t="s">
        <v>33</v>
      </c>
      <c r="AX308" s="13" t="s">
        <v>77</v>
      </c>
      <c r="AY308" s="177" t="s">
        <v>134</v>
      </c>
    </row>
    <row r="309" spans="1:65" s="13" customFormat="1" ht="20.399999999999999">
      <c r="B309" s="175"/>
      <c r="D309" s="176" t="s">
        <v>143</v>
      </c>
      <c r="E309" s="177" t="s">
        <v>1</v>
      </c>
      <c r="F309" s="178" t="s">
        <v>348</v>
      </c>
      <c r="H309" s="177" t="s">
        <v>1</v>
      </c>
      <c r="I309" s="179"/>
      <c r="L309" s="175"/>
      <c r="M309" s="180"/>
      <c r="N309" s="181"/>
      <c r="O309" s="181"/>
      <c r="P309" s="181"/>
      <c r="Q309" s="181"/>
      <c r="R309" s="181"/>
      <c r="S309" s="181"/>
      <c r="T309" s="182"/>
      <c r="AT309" s="177" t="s">
        <v>143</v>
      </c>
      <c r="AU309" s="177" t="s">
        <v>87</v>
      </c>
      <c r="AV309" s="13" t="s">
        <v>85</v>
      </c>
      <c r="AW309" s="13" t="s">
        <v>33</v>
      </c>
      <c r="AX309" s="13" t="s">
        <v>77</v>
      </c>
      <c r="AY309" s="177" t="s">
        <v>134</v>
      </c>
    </row>
    <row r="310" spans="1:65" s="14" customFormat="1" ht="10.199999999999999">
      <c r="B310" s="183"/>
      <c r="D310" s="176" t="s">
        <v>143</v>
      </c>
      <c r="E310" s="184" t="s">
        <v>1</v>
      </c>
      <c r="F310" s="185" t="s">
        <v>349</v>
      </c>
      <c r="H310" s="186">
        <v>385.79199999999997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143</v>
      </c>
      <c r="AU310" s="184" t="s">
        <v>87</v>
      </c>
      <c r="AV310" s="14" t="s">
        <v>87</v>
      </c>
      <c r="AW310" s="14" t="s">
        <v>33</v>
      </c>
      <c r="AX310" s="14" t="s">
        <v>77</v>
      </c>
      <c r="AY310" s="184" t="s">
        <v>134</v>
      </c>
    </row>
    <row r="311" spans="1:65" s="13" customFormat="1" ht="10.199999999999999">
      <c r="B311" s="175"/>
      <c r="D311" s="176" t="s">
        <v>143</v>
      </c>
      <c r="E311" s="177" t="s">
        <v>1</v>
      </c>
      <c r="F311" s="178" t="s">
        <v>152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143</v>
      </c>
      <c r="AU311" s="177" t="s">
        <v>87</v>
      </c>
      <c r="AV311" s="13" t="s">
        <v>85</v>
      </c>
      <c r="AW311" s="13" t="s">
        <v>33</v>
      </c>
      <c r="AX311" s="13" t="s">
        <v>77</v>
      </c>
      <c r="AY311" s="177" t="s">
        <v>134</v>
      </c>
    </row>
    <row r="312" spans="1:65" s="14" customFormat="1" ht="10.199999999999999">
      <c r="B312" s="183"/>
      <c r="D312" s="176" t="s">
        <v>143</v>
      </c>
      <c r="E312" s="184" t="s">
        <v>1</v>
      </c>
      <c r="F312" s="185" t="s">
        <v>350</v>
      </c>
      <c r="H312" s="186">
        <v>56.56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143</v>
      </c>
      <c r="AU312" s="184" t="s">
        <v>87</v>
      </c>
      <c r="AV312" s="14" t="s">
        <v>87</v>
      </c>
      <c r="AW312" s="14" t="s">
        <v>33</v>
      </c>
      <c r="AX312" s="14" t="s">
        <v>77</v>
      </c>
      <c r="AY312" s="184" t="s">
        <v>134</v>
      </c>
    </row>
    <row r="313" spans="1:65" s="15" customFormat="1" ht="10.199999999999999">
      <c r="B313" s="191"/>
      <c r="D313" s="176" t="s">
        <v>143</v>
      </c>
      <c r="E313" s="192" t="s">
        <v>1</v>
      </c>
      <c r="F313" s="193" t="s">
        <v>159</v>
      </c>
      <c r="H313" s="194">
        <v>442.35199999999998</v>
      </c>
      <c r="I313" s="195"/>
      <c r="L313" s="191"/>
      <c r="M313" s="196"/>
      <c r="N313" s="197"/>
      <c r="O313" s="197"/>
      <c r="P313" s="197"/>
      <c r="Q313" s="197"/>
      <c r="R313" s="197"/>
      <c r="S313" s="197"/>
      <c r="T313" s="198"/>
      <c r="AT313" s="192" t="s">
        <v>143</v>
      </c>
      <c r="AU313" s="192" t="s">
        <v>87</v>
      </c>
      <c r="AV313" s="15" t="s">
        <v>141</v>
      </c>
      <c r="AW313" s="15" t="s">
        <v>33</v>
      </c>
      <c r="AX313" s="15" t="s">
        <v>85</v>
      </c>
      <c r="AY313" s="192" t="s">
        <v>134</v>
      </c>
    </row>
    <row r="314" spans="1:65" s="2" customFormat="1" ht="16.5" customHeight="1">
      <c r="A314" s="33"/>
      <c r="B314" s="161"/>
      <c r="C314" s="162" t="s">
        <v>351</v>
      </c>
      <c r="D314" s="162" t="s">
        <v>136</v>
      </c>
      <c r="E314" s="163" t="s">
        <v>352</v>
      </c>
      <c r="F314" s="164" t="s">
        <v>353</v>
      </c>
      <c r="G314" s="165" t="s">
        <v>139</v>
      </c>
      <c r="H314" s="166">
        <v>36.54</v>
      </c>
      <c r="I314" s="167"/>
      <c r="J314" s="168">
        <f>ROUND(I314*H314,2)</f>
        <v>0</v>
      </c>
      <c r="K314" s="164" t="s">
        <v>140</v>
      </c>
      <c r="L314" s="34"/>
      <c r="M314" s="169" t="s">
        <v>1</v>
      </c>
      <c r="N314" s="170" t="s">
        <v>42</v>
      </c>
      <c r="O314" s="59"/>
      <c r="P314" s="171">
        <f>O314*H314</f>
        <v>0</v>
      </c>
      <c r="Q314" s="171">
        <v>0.34499999999999997</v>
      </c>
      <c r="R314" s="171">
        <f>Q314*H314</f>
        <v>12.606299999999999</v>
      </c>
      <c r="S314" s="171">
        <v>0</v>
      </c>
      <c r="T314" s="17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141</v>
      </c>
      <c r="AT314" s="173" t="s">
        <v>136</v>
      </c>
      <c r="AU314" s="173" t="s">
        <v>87</v>
      </c>
      <c r="AY314" s="18" t="s">
        <v>134</v>
      </c>
      <c r="BE314" s="174">
        <f>IF(N314="základní",J314,0)</f>
        <v>0</v>
      </c>
      <c r="BF314" s="174">
        <f>IF(N314="snížená",J314,0)</f>
        <v>0</v>
      </c>
      <c r="BG314" s="174">
        <f>IF(N314="zákl. přenesená",J314,0)</f>
        <v>0</v>
      </c>
      <c r="BH314" s="174">
        <f>IF(N314="sníž. přenesená",J314,0)</f>
        <v>0</v>
      </c>
      <c r="BI314" s="174">
        <f>IF(N314="nulová",J314,0)</f>
        <v>0</v>
      </c>
      <c r="BJ314" s="18" t="s">
        <v>85</v>
      </c>
      <c r="BK314" s="174">
        <f>ROUND(I314*H314,2)</f>
        <v>0</v>
      </c>
      <c r="BL314" s="18" t="s">
        <v>141</v>
      </c>
      <c r="BM314" s="173" t="s">
        <v>354</v>
      </c>
    </row>
    <row r="315" spans="1:65" s="13" customFormat="1" ht="10.199999999999999">
      <c r="B315" s="175"/>
      <c r="D315" s="176" t="s">
        <v>143</v>
      </c>
      <c r="E315" s="177" t="s">
        <v>1</v>
      </c>
      <c r="F315" s="178" t="s">
        <v>355</v>
      </c>
      <c r="H315" s="177" t="s">
        <v>1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7" t="s">
        <v>143</v>
      </c>
      <c r="AU315" s="177" t="s">
        <v>87</v>
      </c>
      <c r="AV315" s="13" t="s">
        <v>85</v>
      </c>
      <c r="AW315" s="13" t="s">
        <v>33</v>
      </c>
      <c r="AX315" s="13" t="s">
        <v>77</v>
      </c>
      <c r="AY315" s="177" t="s">
        <v>134</v>
      </c>
    </row>
    <row r="316" spans="1:65" s="14" customFormat="1" ht="10.199999999999999">
      <c r="B316" s="183"/>
      <c r="D316" s="176" t="s">
        <v>143</v>
      </c>
      <c r="E316" s="184" t="s">
        <v>1</v>
      </c>
      <c r="F316" s="185" t="s">
        <v>356</v>
      </c>
      <c r="H316" s="186">
        <v>36.54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143</v>
      </c>
      <c r="AU316" s="184" t="s">
        <v>87</v>
      </c>
      <c r="AV316" s="14" t="s">
        <v>87</v>
      </c>
      <c r="AW316" s="14" t="s">
        <v>33</v>
      </c>
      <c r="AX316" s="14" t="s">
        <v>77</v>
      </c>
      <c r="AY316" s="184" t="s">
        <v>134</v>
      </c>
    </row>
    <row r="317" spans="1:65" s="15" customFormat="1" ht="10.199999999999999">
      <c r="B317" s="191"/>
      <c r="D317" s="176" t="s">
        <v>143</v>
      </c>
      <c r="E317" s="192" t="s">
        <v>1</v>
      </c>
      <c r="F317" s="193" t="s">
        <v>159</v>
      </c>
      <c r="H317" s="194">
        <v>36.54</v>
      </c>
      <c r="I317" s="195"/>
      <c r="L317" s="191"/>
      <c r="M317" s="196"/>
      <c r="N317" s="197"/>
      <c r="O317" s="197"/>
      <c r="P317" s="197"/>
      <c r="Q317" s="197"/>
      <c r="R317" s="197"/>
      <c r="S317" s="197"/>
      <c r="T317" s="198"/>
      <c r="AT317" s="192" t="s">
        <v>143</v>
      </c>
      <c r="AU317" s="192" t="s">
        <v>87</v>
      </c>
      <c r="AV317" s="15" t="s">
        <v>141</v>
      </c>
      <c r="AW317" s="15" t="s">
        <v>33</v>
      </c>
      <c r="AX317" s="15" t="s">
        <v>85</v>
      </c>
      <c r="AY317" s="192" t="s">
        <v>134</v>
      </c>
    </row>
    <row r="318" spans="1:65" s="2" customFormat="1" ht="21.75" customHeight="1">
      <c r="A318" s="33"/>
      <c r="B318" s="161"/>
      <c r="C318" s="162" t="s">
        <v>357</v>
      </c>
      <c r="D318" s="162" t="s">
        <v>136</v>
      </c>
      <c r="E318" s="163" t="s">
        <v>358</v>
      </c>
      <c r="F318" s="164" t="s">
        <v>359</v>
      </c>
      <c r="G318" s="165" t="s">
        <v>139</v>
      </c>
      <c r="H318" s="166">
        <v>404.4</v>
      </c>
      <c r="I318" s="167"/>
      <c r="J318" s="168">
        <f>ROUND(I318*H318,2)</f>
        <v>0</v>
      </c>
      <c r="K318" s="164" t="s">
        <v>140</v>
      </c>
      <c r="L318" s="34"/>
      <c r="M318" s="169" t="s">
        <v>1</v>
      </c>
      <c r="N318" s="170" t="s">
        <v>42</v>
      </c>
      <c r="O318" s="59"/>
      <c r="P318" s="171">
        <f>O318*H318</f>
        <v>0</v>
      </c>
      <c r="Q318" s="171">
        <v>0</v>
      </c>
      <c r="R318" s="171">
        <f>Q318*H318</f>
        <v>0</v>
      </c>
      <c r="S318" s="171">
        <v>0</v>
      </c>
      <c r="T318" s="17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141</v>
      </c>
      <c r="AT318" s="173" t="s">
        <v>136</v>
      </c>
      <c r="AU318" s="173" t="s">
        <v>87</v>
      </c>
      <c r="AY318" s="18" t="s">
        <v>134</v>
      </c>
      <c r="BE318" s="174">
        <f>IF(N318="základní",J318,0)</f>
        <v>0</v>
      </c>
      <c r="BF318" s="174">
        <f>IF(N318="snížená",J318,0)</f>
        <v>0</v>
      </c>
      <c r="BG318" s="174">
        <f>IF(N318="zákl. přenesená",J318,0)</f>
        <v>0</v>
      </c>
      <c r="BH318" s="174">
        <f>IF(N318="sníž. přenesená",J318,0)</f>
        <v>0</v>
      </c>
      <c r="BI318" s="174">
        <f>IF(N318="nulová",J318,0)</f>
        <v>0</v>
      </c>
      <c r="BJ318" s="18" t="s">
        <v>85</v>
      </c>
      <c r="BK318" s="174">
        <f>ROUND(I318*H318,2)</f>
        <v>0</v>
      </c>
      <c r="BL318" s="18" t="s">
        <v>141</v>
      </c>
      <c r="BM318" s="173" t="s">
        <v>360</v>
      </c>
    </row>
    <row r="319" spans="1:65" s="13" customFormat="1" ht="10.199999999999999">
      <c r="B319" s="175"/>
      <c r="D319" s="176" t="s">
        <v>143</v>
      </c>
      <c r="E319" s="177" t="s">
        <v>1</v>
      </c>
      <c r="F319" s="178" t="s">
        <v>347</v>
      </c>
      <c r="H319" s="177" t="s">
        <v>1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7" t="s">
        <v>143</v>
      </c>
      <c r="AU319" s="177" t="s">
        <v>87</v>
      </c>
      <c r="AV319" s="13" t="s">
        <v>85</v>
      </c>
      <c r="AW319" s="13" t="s">
        <v>33</v>
      </c>
      <c r="AX319" s="13" t="s">
        <v>77</v>
      </c>
      <c r="AY319" s="177" t="s">
        <v>134</v>
      </c>
    </row>
    <row r="320" spans="1:65" s="13" customFormat="1" ht="20.399999999999999">
      <c r="B320" s="175"/>
      <c r="D320" s="176" t="s">
        <v>143</v>
      </c>
      <c r="E320" s="177" t="s">
        <v>1</v>
      </c>
      <c r="F320" s="178" t="s">
        <v>348</v>
      </c>
      <c r="H320" s="177" t="s">
        <v>1</v>
      </c>
      <c r="I320" s="179"/>
      <c r="L320" s="175"/>
      <c r="M320" s="180"/>
      <c r="N320" s="181"/>
      <c r="O320" s="181"/>
      <c r="P320" s="181"/>
      <c r="Q320" s="181"/>
      <c r="R320" s="181"/>
      <c r="S320" s="181"/>
      <c r="T320" s="182"/>
      <c r="AT320" s="177" t="s">
        <v>143</v>
      </c>
      <c r="AU320" s="177" t="s">
        <v>87</v>
      </c>
      <c r="AV320" s="13" t="s">
        <v>85</v>
      </c>
      <c r="AW320" s="13" t="s">
        <v>33</v>
      </c>
      <c r="AX320" s="13" t="s">
        <v>77</v>
      </c>
      <c r="AY320" s="177" t="s">
        <v>134</v>
      </c>
    </row>
    <row r="321" spans="1:65" s="14" customFormat="1" ht="10.199999999999999">
      <c r="B321" s="183"/>
      <c r="D321" s="176" t="s">
        <v>143</v>
      </c>
      <c r="E321" s="184" t="s">
        <v>1</v>
      </c>
      <c r="F321" s="185" t="s">
        <v>361</v>
      </c>
      <c r="H321" s="186">
        <v>355.6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143</v>
      </c>
      <c r="AU321" s="184" t="s">
        <v>87</v>
      </c>
      <c r="AV321" s="14" t="s">
        <v>87</v>
      </c>
      <c r="AW321" s="14" t="s">
        <v>33</v>
      </c>
      <c r="AX321" s="14" t="s">
        <v>77</v>
      </c>
      <c r="AY321" s="184" t="s">
        <v>134</v>
      </c>
    </row>
    <row r="322" spans="1:65" s="13" customFormat="1" ht="10.199999999999999">
      <c r="B322" s="175"/>
      <c r="D322" s="176" t="s">
        <v>143</v>
      </c>
      <c r="E322" s="177" t="s">
        <v>1</v>
      </c>
      <c r="F322" s="178" t="s">
        <v>152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143</v>
      </c>
      <c r="AU322" s="177" t="s">
        <v>87</v>
      </c>
      <c r="AV322" s="13" t="s">
        <v>85</v>
      </c>
      <c r="AW322" s="13" t="s">
        <v>33</v>
      </c>
      <c r="AX322" s="13" t="s">
        <v>77</v>
      </c>
      <c r="AY322" s="177" t="s">
        <v>134</v>
      </c>
    </row>
    <row r="323" spans="1:65" s="14" customFormat="1" ht="10.199999999999999">
      <c r="B323" s="183"/>
      <c r="D323" s="176" t="s">
        <v>143</v>
      </c>
      <c r="E323" s="184" t="s">
        <v>1</v>
      </c>
      <c r="F323" s="185" t="s">
        <v>362</v>
      </c>
      <c r="H323" s="186">
        <v>48.8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143</v>
      </c>
      <c r="AU323" s="184" t="s">
        <v>87</v>
      </c>
      <c r="AV323" s="14" t="s">
        <v>87</v>
      </c>
      <c r="AW323" s="14" t="s">
        <v>33</v>
      </c>
      <c r="AX323" s="14" t="s">
        <v>77</v>
      </c>
      <c r="AY323" s="184" t="s">
        <v>134</v>
      </c>
    </row>
    <row r="324" spans="1:65" s="15" customFormat="1" ht="10.199999999999999">
      <c r="B324" s="191"/>
      <c r="D324" s="176" t="s">
        <v>143</v>
      </c>
      <c r="E324" s="192" t="s">
        <v>1</v>
      </c>
      <c r="F324" s="193" t="s">
        <v>159</v>
      </c>
      <c r="H324" s="194">
        <v>404.40000000000003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143</v>
      </c>
      <c r="AU324" s="192" t="s">
        <v>87</v>
      </c>
      <c r="AV324" s="15" t="s">
        <v>141</v>
      </c>
      <c r="AW324" s="15" t="s">
        <v>33</v>
      </c>
      <c r="AX324" s="15" t="s">
        <v>85</v>
      </c>
      <c r="AY324" s="192" t="s">
        <v>134</v>
      </c>
    </row>
    <row r="325" spans="1:65" s="2" customFormat="1" ht="21.75" customHeight="1">
      <c r="A325" s="33"/>
      <c r="B325" s="161"/>
      <c r="C325" s="162" t="s">
        <v>363</v>
      </c>
      <c r="D325" s="162" t="s">
        <v>136</v>
      </c>
      <c r="E325" s="163" t="s">
        <v>364</v>
      </c>
      <c r="F325" s="164" t="s">
        <v>365</v>
      </c>
      <c r="G325" s="165" t="s">
        <v>139</v>
      </c>
      <c r="H325" s="166">
        <v>404.4</v>
      </c>
      <c r="I325" s="167"/>
      <c r="J325" s="168">
        <f>ROUND(I325*H325,2)</f>
        <v>0</v>
      </c>
      <c r="K325" s="164" t="s">
        <v>140</v>
      </c>
      <c r="L325" s="34"/>
      <c r="M325" s="169" t="s">
        <v>1</v>
      </c>
      <c r="N325" s="170" t="s">
        <v>42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141</v>
      </c>
      <c r="AT325" s="173" t="s">
        <v>136</v>
      </c>
      <c r="AU325" s="173" t="s">
        <v>87</v>
      </c>
      <c r="AY325" s="18" t="s">
        <v>134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85</v>
      </c>
      <c r="BK325" s="174">
        <f>ROUND(I325*H325,2)</f>
        <v>0</v>
      </c>
      <c r="BL325" s="18" t="s">
        <v>141</v>
      </c>
      <c r="BM325" s="173" t="s">
        <v>366</v>
      </c>
    </row>
    <row r="326" spans="1:65" s="2" customFormat="1" ht="21.75" customHeight="1">
      <c r="A326" s="33"/>
      <c r="B326" s="161"/>
      <c r="C326" s="162" t="s">
        <v>367</v>
      </c>
      <c r="D326" s="162" t="s">
        <v>136</v>
      </c>
      <c r="E326" s="163" t="s">
        <v>368</v>
      </c>
      <c r="F326" s="164" t="s">
        <v>369</v>
      </c>
      <c r="G326" s="165" t="s">
        <v>139</v>
      </c>
      <c r="H326" s="166">
        <v>404.4</v>
      </c>
      <c r="I326" s="167"/>
      <c r="J326" s="168">
        <f>ROUND(I326*H326,2)</f>
        <v>0</v>
      </c>
      <c r="K326" s="164" t="s">
        <v>140</v>
      </c>
      <c r="L326" s="34"/>
      <c r="M326" s="169" t="s">
        <v>1</v>
      </c>
      <c r="N326" s="170" t="s">
        <v>42</v>
      </c>
      <c r="O326" s="59"/>
      <c r="P326" s="171">
        <f>O326*H326</f>
        <v>0</v>
      </c>
      <c r="Q326" s="171">
        <v>4.0169999999999997E-2</v>
      </c>
      <c r="R326" s="171">
        <f>Q326*H326</f>
        <v>16.244747999999998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141</v>
      </c>
      <c r="AT326" s="173" t="s">
        <v>136</v>
      </c>
      <c r="AU326" s="173" t="s">
        <v>87</v>
      </c>
      <c r="AY326" s="18" t="s">
        <v>134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85</v>
      </c>
      <c r="BK326" s="174">
        <f>ROUND(I326*H326,2)</f>
        <v>0</v>
      </c>
      <c r="BL326" s="18" t="s">
        <v>141</v>
      </c>
      <c r="BM326" s="173" t="s">
        <v>370</v>
      </c>
    </row>
    <row r="327" spans="1:65" s="14" customFormat="1" ht="10.199999999999999">
      <c r="B327" s="183"/>
      <c r="D327" s="176" t="s">
        <v>143</v>
      </c>
      <c r="E327" s="184" t="s">
        <v>1</v>
      </c>
      <c r="F327" s="185" t="s">
        <v>371</v>
      </c>
      <c r="H327" s="186">
        <v>404.4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143</v>
      </c>
      <c r="AU327" s="184" t="s">
        <v>87</v>
      </c>
      <c r="AV327" s="14" t="s">
        <v>87</v>
      </c>
      <c r="AW327" s="14" t="s">
        <v>33</v>
      </c>
      <c r="AX327" s="14" t="s">
        <v>85</v>
      </c>
      <c r="AY327" s="184" t="s">
        <v>134</v>
      </c>
    </row>
    <row r="328" spans="1:65" s="2" customFormat="1" ht="21.75" customHeight="1">
      <c r="A328" s="33"/>
      <c r="B328" s="161"/>
      <c r="C328" s="162" t="s">
        <v>372</v>
      </c>
      <c r="D328" s="162" t="s">
        <v>136</v>
      </c>
      <c r="E328" s="163" t="s">
        <v>373</v>
      </c>
      <c r="F328" s="164" t="s">
        <v>374</v>
      </c>
      <c r="G328" s="165" t="s">
        <v>139</v>
      </c>
      <c r="H328" s="166">
        <v>404.4</v>
      </c>
      <c r="I328" s="167"/>
      <c r="J328" s="168">
        <f>ROUND(I328*H328,2)</f>
        <v>0</v>
      </c>
      <c r="K328" s="164" t="s">
        <v>140</v>
      </c>
      <c r="L328" s="34"/>
      <c r="M328" s="169" t="s">
        <v>1</v>
      </c>
      <c r="N328" s="170" t="s">
        <v>42</v>
      </c>
      <c r="O328" s="59"/>
      <c r="P328" s="171">
        <f>O328*H328</f>
        <v>0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141</v>
      </c>
      <c r="AT328" s="173" t="s">
        <v>136</v>
      </c>
      <c r="AU328" s="173" t="s">
        <v>87</v>
      </c>
      <c r="AY328" s="18" t="s">
        <v>134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85</v>
      </c>
      <c r="BK328" s="174">
        <f>ROUND(I328*H328,2)</f>
        <v>0</v>
      </c>
      <c r="BL328" s="18" t="s">
        <v>141</v>
      </c>
      <c r="BM328" s="173" t="s">
        <v>375</v>
      </c>
    </row>
    <row r="329" spans="1:65" s="2" customFormat="1" ht="21.75" customHeight="1">
      <c r="A329" s="33"/>
      <c r="B329" s="161"/>
      <c r="C329" s="162" t="s">
        <v>376</v>
      </c>
      <c r="D329" s="162" t="s">
        <v>136</v>
      </c>
      <c r="E329" s="163" t="s">
        <v>377</v>
      </c>
      <c r="F329" s="164" t="s">
        <v>378</v>
      </c>
      <c r="G329" s="165" t="s">
        <v>139</v>
      </c>
      <c r="H329" s="166">
        <v>404.4</v>
      </c>
      <c r="I329" s="167"/>
      <c r="J329" s="168">
        <f>ROUND(I329*H329,2)</f>
        <v>0</v>
      </c>
      <c r="K329" s="164" t="s">
        <v>140</v>
      </c>
      <c r="L329" s="34"/>
      <c r="M329" s="169" t="s">
        <v>1</v>
      </c>
      <c r="N329" s="170" t="s">
        <v>42</v>
      </c>
      <c r="O329" s="59"/>
      <c r="P329" s="171">
        <f>O329*H329</f>
        <v>0</v>
      </c>
      <c r="Q329" s="171">
        <v>0</v>
      </c>
      <c r="R329" s="171">
        <f>Q329*H329</f>
        <v>0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141</v>
      </c>
      <c r="AT329" s="173" t="s">
        <v>136</v>
      </c>
      <c r="AU329" s="173" t="s">
        <v>87</v>
      </c>
      <c r="AY329" s="18" t="s">
        <v>134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85</v>
      </c>
      <c r="BK329" s="174">
        <f>ROUND(I329*H329,2)</f>
        <v>0</v>
      </c>
      <c r="BL329" s="18" t="s">
        <v>141</v>
      </c>
      <c r="BM329" s="173" t="s">
        <v>379</v>
      </c>
    </row>
    <row r="330" spans="1:65" s="2" customFormat="1" ht="21.75" customHeight="1">
      <c r="A330" s="33"/>
      <c r="B330" s="161"/>
      <c r="C330" s="162" t="s">
        <v>380</v>
      </c>
      <c r="D330" s="162" t="s">
        <v>136</v>
      </c>
      <c r="E330" s="163" t="s">
        <v>381</v>
      </c>
      <c r="F330" s="164" t="s">
        <v>382</v>
      </c>
      <c r="G330" s="165" t="s">
        <v>174</v>
      </c>
      <c r="H330" s="166">
        <v>810</v>
      </c>
      <c r="I330" s="167"/>
      <c r="J330" s="168">
        <f>ROUND(I330*H330,2)</f>
        <v>0</v>
      </c>
      <c r="K330" s="164" t="s">
        <v>140</v>
      </c>
      <c r="L330" s="34"/>
      <c r="M330" s="169" t="s">
        <v>1</v>
      </c>
      <c r="N330" s="170" t="s">
        <v>42</v>
      </c>
      <c r="O330" s="59"/>
      <c r="P330" s="171">
        <f>O330*H330</f>
        <v>0</v>
      </c>
      <c r="Q330" s="171">
        <v>1.0000000000000001E-5</v>
      </c>
      <c r="R330" s="171">
        <f>Q330*H330</f>
        <v>8.1000000000000013E-3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141</v>
      </c>
      <c r="AT330" s="173" t="s">
        <v>136</v>
      </c>
      <c r="AU330" s="173" t="s">
        <v>87</v>
      </c>
      <c r="AY330" s="18" t="s">
        <v>134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85</v>
      </c>
      <c r="BK330" s="174">
        <f>ROUND(I330*H330,2)</f>
        <v>0</v>
      </c>
      <c r="BL330" s="18" t="s">
        <v>141</v>
      </c>
      <c r="BM330" s="173" t="s">
        <v>383</v>
      </c>
    </row>
    <row r="331" spans="1:65" s="13" customFormat="1" ht="20.399999999999999">
      <c r="B331" s="175"/>
      <c r="D331" s="176" t="s">
        <v>143</v>
      </c>
      <c r="E331" s="177" t="s">
        <v>1</v>
      </c>
      <c r="F331" s="178" t="s">
        <v>384</v>
      </c>
      <c r="H331" s="177" t="s">
        <v>1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7" t="s">
        <v>143</v>
      </c>
      <c r="AU331" s="177" t="s">
        <v>87</v>
      </c>
      <c r="AV331" s="13" t="s">
        <v>85</v>
      </c>
      <c r="AW331" s="13" t="s">
        <v>33</v>
      </c>
      <c r="AX331" s="13" t="s">
        <v>77</v>
      </c>
      <c r="AY331" s="177" t="s">
        <v>134</v>
      </c>
    </row>
    <row r="332" spans="1:65" s="14" customFormat="1" ht="10.199999999999999">
      <c r="B332" s="183"/>
      <c r="D332" s="176" t="s">
        <v>143</v>
      </c>
      <c r="E332" s="184" t="s">
        <v>1</v>
      </c>
      <c r="F332" s="185" t="s">
        <v>385</v>
      </c>
      <c r="H332" s="186">
        <v>810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143</v>
      </c>
      <c r="AU332" s="184" t="s">
        <v>87</v>
      </c>
      <c r="AV332" s="14" t="s">
        <v>87</v>
      </c>
      <c r="AW332" s="14" t="s">
        <v>33</v>
      </c>
      <c r="AX332" s="14" t="s">
        <v>85</v>
      </c>
      <c r="AY332" s="184" t="s">
        <v>134</v>
      </c>
    </row>
    <row r="333" spans="1:65" s="2" customFormat="1" ht="33" customHeight="1">
      <c r="A333" s="33"/>
      <c r="B333" s="161"/>
      <c r="C333" s="162" t="s">
        <v>386</v>
      </c>
      <c r="D333" s="162" t="s">
        <v>136</v>
      </c>
      <c r="E333" s="163" t="s">
        <v>387</v>
      </c>
      <c r="F333" s="164" t="s">
        <v>388</v>
      </c>
      <c r="G333" s="165" t="s">
        <v>139</v>
      </c>
      <c r="H333" s="166">
        <v>404.4</v>
      </c>
      <c r="I333" s="167"/>
      <c r="J333" s="168">
        <f>ROUND(I333*H333,2)</f>
        <v>0</v>
      </c>
      <c r="K333" s="164" t="s">
        <v>1</v>
      </c>
      <c r="L333" s="34"/>
      <c r="M333" s="169" t="s">
        <v>1</v>
      </c>
      <c r="N333" s="170" t="s">
        <v>42</v>
      </c>
      <c r="O333" s="59"/>
      <c r="P333" s="171">
        <f>O333*H333</f>
        <v>0</v>
      </c>
      <c r="Q333" s="171">
        <v>0</v>
      </c>
      <c r="R333" s="171">
        <f>Q333*H333</f>
        <v>0</v>
      </c>
      <c r="S333" s="171">
        <v>0</v>
      </c>
      <c r="T333" s="17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141</v>
      </c>
      <c r="AT333" s="173" t="s">
        <v>136</v>
      </c>
      <c r="AU333" s="173" t="s">
        <v>87</v>
      </c>
      <c r="AY333" s="18" t="s">
        <v>134</v>
      </c>
      <c r="BE333" s="174">
        <f>IF(N333="základní",J333,0)</f>
        <v>0</v>
      </c>
      <c r="BF333" s="174">
        <f>IF(N333="snížená",J333,0)</f>
        <v>0</v>
      </c>
      <c r="BG333" s="174">
        <f>IF(N333="zákl. přenesená",J333,0)</f>
        <v>0</v>
      </c>
      <c r="BH333" s="174">
        <f>IF(N333="sníž. přenesená",J333,0)</f>
        <v>0</v>
      </c>
      <c r="BI333" s="174">
        <f>IF(N333="nulová",J333,0)</f>
        <v>0</v>
      </c>
      <c r="BJ333" s="18" t="s">
        <v>85</v>
      </c>
      <c r="BK333" s="174">
        <f>ROUND(I333*H333,2)</f>
        <v>0</v>
      </c>
      <c r="BL333" s="18" t="s">
        <v>141</v>
      </c>
      <c r="BM333" s="173" t="s">
        <v>389</v>
      </c>
    </row>
    <row r="334" spans="1:65" s="14" customFormat="1" ht="10.199999999999999">
      <c r="B334" s="183"/>
      <c r="D334" s="176" t="s">
        <v>143</v>
      </c>
      <c r="E334" s="184" t="s">
        <v>1</v>
      </c>
      <c r="F334" s="185" t="s">
        <v>390</v>
      </c>
      <c r="H334" s="186">
        <v>404.4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143</v>
      </c>
      <c r="AU334" s="184" t="s">
        <v>87</v>
      </c>
      <c r="AV334" s="14" t="s">
        <v>87</v>
      </c>
      <c r="AW334" s="14" t="s">
        <v>33</v>
      </c>
      <c r="AX334" s="14" t="s">
        <v>85</v>
      </c>
      <c r="AY334" s="184" t="s">
        <v>134</v>
      </c>
    </row>
    <row r="335" spans="1:65" s="12" customFormat="1" ht="22.8" customHeight="1">
      <c r="B335" s="148"/>
      <c r="D335" s="149" t="s">
        <v>76</v>
      </c>
      <c r="E335" s="159" t="s">
        <v>183</v>
      </c>
      <c r="F335" s="159" t="s">
        <v>391</v>
      </c>
      <c r="I335" s="151"/>
      <c r="J335" s="160">
        <f>BK335</f>
        <v>0</v>
      </c>
      <c r="L335" s="148"/>
      <c r="M335" s="153"/>
      <c r="N335" s="154"/>
      <c r="O335" s="154"/>
      <c r="P335" s="155">
        <f>SUM(P336:P343)</f>
        <v>0</v>
      </c>
      <c r="Q335" s="154"/>
      <c r="R335" s="155">
        <f>SUM(R336:R343)</f>
        <v>12.357665639999999</v>
      </c>
      <c r="S335" s="154"/>
      <c r="T335" s="156">
        <f>SUM(T336:T343)</f>
        <v>0</v>
      </c>
      <c r="AR335" s="149" t="s">
        <v>85</v>
      </c>
      <c r="AT335" s="157" t="s">
        <v>76</v>
      </c>
      <c r="AU335" s="157" t="s">
        <v>85</v>
      </c>
      <c r="AY335" s="149" t="s">
        <v>134</v>
      </c>
      <c r="BK335" s="158">
        <f>SUM(BK336:BK343)</f>
        <v>0</v>
      </c>
    </row>
    <row r="336" spans="1:65" s="2" customFormat="1" ht="16.5" customHeight="1">
      <c r="A336" s="33"/>
      <c r="B336" s="161"/>
      <c r="C336" s="162" t="s">
        <v>392</v>
      </c>
      <c r="D336" s="162" t="s">
        <v>136</v>
      </c>
      <c r="E336" s="163" t="s">
        <v>393</v>
      </c>
      <c r="F336" s="164" t="s">
        <v>394</v>
      </c>
      <c r="G336" s="165" t="s">
        <v>139</v>
      </c>
      <c r="H336" s="166">
        <v>3.5819999999999999</v>
      </c>
      <c r="I336" s="167"/>
      <c r="J336" s="168">
        <f>ROUND(I336*H336,2)</f>
        <v>0</v>
      </c>
      <c r="K336" s="164" t="s">
        <v>140</v>
      </c>
      <c r="L336" s="34"/>
      <c r="M336" s="169" t="s">
        <v>1</v>
      </c>
      <c r="N336" s="170" t="s">
        <v>42</v>
      </c>
      <c r="O336" s="59"/>
      <c r="P336" s="171">
        <f>O336*H336</f>
        <v>0</v>
      </c>
      <c r="Q336" s="171">
        <v>6.7019999999999996E-2</v>
      </c>
      <c r="R336" s="171">
        <f>Q336*H336</f>
        <v>0.24006563999999997</v>
      </c>
      <c r="S336" s="171">
        <v>0</v>
      </c>
      <c r="T336" s="17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141</v>
      </c>
      <c r="AT336" s="173" t="s">
        <v>136</v>
      </c>
      <c r="AU336" s="173" t="s">
        <v>87</v>
      </c>
      <c r="AY336" s="18" t="s">
        <v>134</v>
      </c>
      <c r="BE336" s="174">
        <f>IF(N336="základní",J336,0)</f>
        <v>0</v>
      </c>
      <c r="BF336" s="174">
        <f>IF(N336="snížená",J336,0)</f>
        <v>0</v>
      </c>
      <c r="BG336" s="174">
        <f>IF(N336="zákl. přenesená",J336,0)</f>
        <v>0</v>
      </c>
      <c r="BH336" s="174">
        <f>IF(N336="sníž. přenesená",J336,0)</f>
        <v>0</v>
      </c>
      <c r="BI336" s="174">
        <f>IF(N336="nulová",J336,0)</f>
        <v>0</v>
      </c>
      <c r="BJ336" s="18" t="s">
        <v>85</v>
      </c>
      <c r="BK336" s="174">
        <f>ROUND(I336*H336,2)</f>
        <v>0</v>
      </c>
      <c r="BL336" s="18" t="s">
        <v>141</v>
      </c>
      <c r="BM336" s="173" t="s">
        <v>395</v>
      </c>
    </row>
    <row r="337" spans="1:65" s="14" customFormat="1" ht="10.199999999999999">
      <c r="B337" s="183"/>
      <c r="D337" s="176" t="s">
        <v>143</v>
      </c>
      <c r="E337" s="184" t="s">
        <v>1</v>
      </c>
      <c r="F337" s="185" t="s">
        <v>396</v>
      </c>
      <c r="H337" s="186">
        <v>3.5819999999999999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143</v>
      </c>
      <c r="AU337" s="184" t="s">
        <v>87</v>
      </c>
      <c r="AV337" s="14" t="s">
        <v>87</v>
      </c>
      <c r="AW337" s="14" t="s">
        <v>33</v>
      </c>
      <c r="AX337" s="14" t="s">
        <v>85</v>
      </c>
      <c r="AY337" s="184" t="s">
        <v>134</v>
      </c>
    </row>
    <row r="338" spans="1:65" s="2" customFormat="1" ht="21.75" customHeight="1">
      <c r="A338" s="33"/>
      <c r="B338" s="161"/>
      <c r="C338" s="162" t="s">
        <v>397</v>
      </c>
      <c r="D338" s="162" t="s">
        <v>136</v>
      </c>
      <c r="E338" s="163" t="s">
        <v>398</v>
      </c>
      <c r="F338" s="164" t="s">
        <v>399</v>
      </c>
      <c r="G338" s="165" t="s">
        <v>186</v>
      </c>
      <c r="H338" s="166">
        <v>6.12</v>
      </c>
      <c r="I338" s="167"/>
      <c r="J338" s="168">
        <f>ROUND(I338*H338,2)</f>
        <v>0</v>
      </c>
      <c r="K338" s="164" t="s">
        <v>1</v>
      </c>
      <c r="L338" s="34"/>
      <c r="M338" s="169" t="s">
        <v>1</v>
      </c>
      <c r="N338" s="170" t="s">
        <v>42</v>
      </c>
      <c r="O338" s="59"/>
      <c r="P338" s="171">
        <f>O338*H338</f>
        <v>0</v>
      </c>
      <c r="Q338" s="171">
        <v>1.98</v>
      </c>
      <c r="R338" s="171">
        <f>Q338*H338</f>
        <v>12.117599999999999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141</v>
      </c>
      <c r="AT338" s="173" t="s">
        <v>136</v>
      </c>
      <c r="AU338" s="173" t="s">
        <v>87</v>
      </c>
      <c r="AY338" s="18" t="s">
        <v>134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85</v>
      </c>
      <c r="BK338" s="174">
        <f>ROUND(I338*H338,2)</f>
        <v>0</v>
      </c>
      <c r="BL338" s="18" t="s">
        <v>141</v>
      </c>
      <c r="BM338" s="173" t="s">
        <v>400</v>
      </c>
    </row>
    <row r="339" spans="1:65" s="14" customFormat="1" ht="10.199999999999999">
      <c r="B339" s="183"/>
      <c r="D339" s="176" t="s">
        <v>143</v>
      </c>
      <c r="E339" s="184" t="s">
        <v>1</v>
      </c>
      <c r="F339" s="185" t="s">
        <v>401</v>
      </c>
      <c r="H339" s="186">
        <v>6.12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143</v>
      </c>
      <c r="AU339" s="184" t="s">
        <v>87</v>
      </c>
      <c r="AV339" s="14" t="s">
        <v>87</v>
      </c>
      <c r="AW339" s="14" t="s">
        <v>33</v>
      </c>
      <c r="AX339" s="14" t="s">
        <v>85</v>
      </c>
      <c r="AY339" s="184" t="s">
        <v>134</v>
      </c>
    </row>
    <row r="340" spans="1:65" s="2" customFormat="1" ht="16.5" customHeight="1">
      <c r="A340" s="33"/>
      <c r="B340" s="161"/>
      <c r="C340" s="162" t="s">
        <v>402</v>
      </c>
      <c r="D340" s="162" t="s">
        <v>136</v>
      </c>
      <c r="E340" s="163" t="s">
        <v>403</v>
      </c>
      <c r="F340" s="164" t="s">
        <v>404</v>
      </c>
      <c r="G340" s="165" t="s">
        <v>186</v>
      </c>
      <c r="H340" s="166">
        <v>9.6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42</v>
      </c>
      <c r="O340" s="59"/>
      <c r="P340" s="171">
        <f>O340*H340</f>
        <v>0</v>
      </c>
      <c r="Q340" s="171">
        <v>0</v>
      </c>
      <c r="R340" s="171">
        <f>Q340*H340</f>
        <v>0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141</v>
      </c>
      <c r="AT340" s="173" t="s">
        <v>136</v>
      </c>
      <c r="AU340" s="173" t="s">
        <v>87</v>
      </c>
      <c r="AY340" s="18" t="s">
        <v>134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85</v>
      </c>
      <c r="BK340" s="174">
        <f>ROUND(I340*H340,2)</f>
        <v>0</v>
      </c>
      <c r="BL340" s="18" t="s">
        <v>141</v>
      </c>
      <c r="BM340" s="173" t="s">
        <v>405</v>
      </c>
    </row>
    <row r="341" spans="1:65" s="13" customFormat="1" ht="10.199999999999999">
      <c r="B341" s="175"/>
      <c r="D341" s="176" t="s">
        <v>143</v>
      </c>
      <c r="E341" s="177" t="s">
        <v>1</v>
      </c>
      <c r="F341" s="178" t="s">
        <v>406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143</v>
      </c>
      <c r="AU341" s="177" t="s">
        <v>87</v>
      </c>
      <c r="AV341" s="13" t="s">
        <v>85</v>
      </c>
      <c r="AW341" s="13" t="s">
        <v>33</v>
      </c>
      <c r="AX341" s="13" t="s">
        <v>77</v>
      </c>
      <c r="AY341" s="177" t="s">
        <v>134</v>
      </c>
    </row>
    <row r="342" spans="1:65" s="14" customFormat="1" ht="10.199999999999999">
      <c r="B342" s="183"/>
      <c r="D342" s="176" t="s">
        <v>143</v>
      </c>
      <c r="E342" s="184" t="s">
        <v>1</v>
      </c>
      <c r="F342" s="185" t="s">
        <v>407</v>
      </c>
      <c r="H342" s="186">
        <v>9.6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143</v>
      </c>
      <c r="AU342" s="184" t="s">
        <v>87</v>
      </c>
      <c r="AV342" s="14" t="s">
        <v>87</v>
      </c>
      <c r="AW342" s="14" t="s">
        <v>33</v>
      </c>
      <c r="AX342" s="14" t="s">
        <v>77</v>
      </c>
      <c r="AY342" s="184" t="s">
        <v>134</v>
      </c>
    </row>
    <row r="343" spans="1:65" s="15" customFormat="1" ht="10.199999999999999">
      <c r="B343" s="191"/>
      <c r="D343" s="176" t="s">
        <v>143</v>
      </c>
      <c r="E343" s="192" t="s">
        <v>1</v>
      </c>
      <c r="F343" s="193" t="s">
        <v>159</v>
      </c>
      <c r="H343" s="194">
        <v>9.6</v>
      </c>
      <c r="I343" s="195"/>
      <c r="L343" s="191"/>
      <c r="M343" s="196"/>
      <c r="N343" s="197"/>
      <c r="O343" s="197"/>
      <c r="P343" s="197"/>
      <c r="Q343" s="197"/>
      <c r="R343" s="197"/>
      <c r="S343" s="197"/>
      <c r="T343" s="198"/>
      <c r="AT343" s="192" t="s">
        <v>143</v>
      </c>
      <c r="AU343" s="192" t="s">
        <v>87</v>
      </c>
      <c r="AV343" s="15" t="s">
        <v>141</v>
      </c>
      <c r="AW343" s="15" t="s">
        <v>33</v>
      </c>
      <c r="AX343" s="15" t="s">
        <v>85</v>
      </c>
      <c r="AY343" s="192" t="s">
        <v>134</v>
      </c>
    </row>
    <row r="344" spans="1:65" s="12" customFormat="1" ht="22.8" customHeight="1">
      <c r="B344" s="148"/>
      <c r="D344" s="149" t="s">
        <v>76</v>
      </c>
      <c r="E344" s="159" t="s">
        <v>210</v>
      </c>
      <c r="F344" s="159" t="s">
        <v>408</v>
      </c>
      <c r="I344" s="151"/>
      <c r="J344" s="160">
        <f>BK344</f>
        <v>0</v>
      </c>
      <c r="L344" s="148"/>
      <c r="M344" s="153"/>
      <c r="N344" s="154"/>
      <c r="O344" s="154"/>
      <c r="P344" s="155">
        <f>SUM(P345:P385)</f>
        <v>0</v>
      </c>
      <c r="Q344" s="154"/>
      <c r="R344" s="155">
        <f>SUM(R345:R385)</f>
        <v>44.669130939999995</v>
      </c>
      <c r="S344" s="154"/>
      <c r="T344" s="156">
        <f>SUM(T345:T385)</f>
        <v>0</v>
      </c>
      <c r="AR344" s="149" t="s">
        <v>85</v>
      </c>
      <c r="AT344" s="157" t="s">
        <v>76</v>
      </c>
      <c r="AU344" s="157" t="s">
        <v>85</v>
      </c>
      <c r="AY344" s="149" t="s">
        <v>134</v>
      </c>
      <c r="BK344" s="158">
        <f>SUM(BK345:BK385)</f>
        <v>0</v>
      </c>
    </row>
    <row r="345" spans="1:65" s="2" customFormat="1" ht="21.75" customHeight="1">
      <c r="A345" s="33"/>
      <c r="B345" s="161"/>
      <c r="C345" s="162" t="s">
        <v>409</v>
      </c>
      <c r="D345" s="162" t="s">
        <v>136</v>
      </c>
      <c r="E345" s="163" t="s">
        <v>410</v>
      </c>
      <c r="F345" s="164" t="s">
        <v>411</v>
      </c>
      <c r="G345" s="165" t="s">
        <v>174</v>
      </c>
      <c r="H345" s="166">
        <v>231.38</v>
      </c>
      <c r="I345" s="167"/>
      <c r="J345" s="168">
        <f>ROUND(I345*H345,2)</f>
        <v>0</v>
      </c>
      <c r="K345" s="164" t="s">
        <v>140</v>
      </c>
      <c r="L345" s="34"/>
      <c r="M345" s="169" t="s">
        <v>1</v>
      </c>
      <c r="N345" s="170" t="s">
        <v>42</v>
      </c>
      <c r="O345" s="59"/>
      <c r="P345" s="171">
        <f>O345*H345</f>
        <v>0</v>
      </c>
      <c r="Q345" s="171">
        <v>0.10095</v>
      </c>
      <c r="R345" s="171">
        <f>Q345*H345</f>
        <v>23.357810999999998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141</v>
      </c>
      <c r="AT345" s="173" t="s">
        <v>136</v>
      </c>
      <c r="AU345" s="173" t="s">
        <v>87</v>
      </c>
      <c r="AY345" s="18" t="s">
        <v>134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85</v>
      </c>
      <c r="BK345" s="174">
        <f>ROUND(I345*H345,2)</f>
        <v>0</v>
      </c>
      <c r="BL345" s="18" t="s">
        <v>141</v>
      </c>
      <c r="BM345" s="173" t="s">
        <v>412</v>
      </c>
    </row>
    <row r="346" spans="1:65" s="13" customFormat="1" ht="10.199999999999999">
      <c r="B346" s="175"/>
      <c r="D346" s="176" t="s">
        <v>143</v>
      </c>
      <c r="E346" s="177" t="s">
        <v>1</v>
      </c>
      <c r="F346" s="178" t="s">
        <v>413</v>
      </c>
      <c r="H346" s="177" t="s">
        <v>1</v>
      </c>
      <c r="I346" s="179"/>
      <c r="L346" s="175"/>
      <c r="M346" s="180"/>
      <c r="N346" s="181"/>
      <c r="O346" s="181"/>
      <c r="P346" s="181"/>
      <c r="Q346" s="181"/>
      <c r="R346" s="181"/>
      <c r="S346" s="181"/>
      <c r="T346" s="182"/>
      <c r="AT346" s="177" t="s">
        <v>143</v>
      </c>
      <c r="AU346" s="177" t="s">
        <v>87</v>
      </c>
      <c r="AV346" s="13" t="s">
        <v>85</v>
      </c>
      <c r="AW346" s="13" t="s">
        <v>33</v>
      </c>
      <c r="AX346" s="13" t="s">
        <v>77</v>
      </c>
      <c r="AY346" s="177" t="s">
        <v>134</v>
      </c>
    </row>
    <row r="347" spans="1:65" s="13" customFormat="1" ht="10.199999999999999">
      <c r="B347" s="175"/>
      <c r="D347" s="176" t="s">
        <v>143</v>
      </c>
      <c r="E347" s="177" t="s">
        <v>1</v>
      </c>
      <c r="F347" s="178" t="s">
        <v>414</v>
      </c>
      <c r="H347" s="177" t="s">
        <v>1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7" t="s">
        <v>143</v>
      </c>
      <c r="AU347" s="177" t="s">
        <v>87</v>
      </c>
      <c r="AV347" s="13" t="s">
        <v>85</v>
      </c>
      <c r="AW347" s="13" t="s">
        <v>33</v>
      </c>
      <c r="AX347" s="13" t="s">
        <v>77</v>
      </c>
      <c r="AY347" s="177" t="s">
        <v>134</v>
      </c>
    </row>
    <row r="348" spans="1:65" s="14" customFormat="1" ht="10.199999999999999">
      <c r="B348" s="183"/>
      <c r="D348" s="176" t="s">
        <v>143</v>
      </c>
      <c r="E348" s="184" t="s">
        <v>1</v>
      </c>
      <c r="F348" s="185" t="s">
        <v>415</v>
      </c>
      <c r="H348" s="186">
        <v>150.16</v>
      </c>
      <c r="I348" s="187"/>
      <c r="L348" s="183"/>
      <c r="M348" s="188"/>
      <c r="N348" s="189"/>
      <c r="O348" s="189"/>
      <c r="P348" s="189"/>
      <c r="Q348" s="189"/>
      <c r="R348" s="189"/>
      <c r="S348" s="189"/>
      <c r="T348" s="190"/>
      <c r="AT348" s="184" t="s">
        <v>143</v>
      </c>
      <c r="AU348" s="184" t="s">
        <v>87</v>
      </c>
      <c r="AV348" s="14" t="s">
        <v>87</v>
      </c>
      <c r="AW348" s="14" t="s">
        <v>33</v>
      </c>
      <c r="AX348" s="14" t="s">
        <v>77</v>
      </c>
      <c r="AY348" s="184" t="s">
        <v>134</v>
      </c>
    </row>
    <row r="349" spans="1:65" s="13" customFormat="1" ht="10.199999999999999">
      <c r="B349" s="175"/>
      <c r="D349" s="176" t="s">
        <v>143</v>
      </c>
      <c r="E349" s="177" t="s">
        <v>1</v>
      </c>
      <c r="F349" s="178" t="s">
        <v>152</v>
      </c>
      <c r="H349" s="177" t="s">
        <v>1</v>
      </c>
      <c r="I349" s="179"/>
      <c r="L349" s="175"/>
      <c r="M349" s="180"/>
      <c r="N349" s="181"/>
      <c r="O349" s="181"/>
      <c r="P349" s="181"/>
      <c r="Q349" s="181"/>
      <c r="R349" s="181"/>
      <c r="S349" s="181"/>
      <c r="T349" s="182"/>
      <c r="AT349" s="177" t="s">
        <v>143</v>
      </c>
      <c r="AU349" s="177" t="s">
        <v>87</v>
      </c>
      <c r="AV349" s="13" t="s">
        <v>85</v>
      </c>
      <c r="AW349" s="13" t="s">
        <v>33</v>
      </c>
      <c r="AX349" s="13" t="s">
        <v>77</v>
      </c>
      <c r="AY349" s="177" t="s">
        <v>134</v>
      </c>
    </row>
    <row r="350" spans="1:65" s="14" customFormat="1" ht="10.199999999999999">
      <c r="B350" s="183"/>
      <c r="D350" s="176" t="s">
        <v>143</v>
      </c>
      <c r="E350" s="184" t="s">
        <v>1</v>
      </c>
      <c r="F350" s="185" t="s">
        <v>416</v>
      </c>
      <c r="H350" s="186">
        <v>81.22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143</v>
      </c>
      <c r="AU350" s="184" t="s">
        <v>87</v>
      </c>
      <c r="AV350" s="14" t="s">
        <v>87</v>
      </c>
      <c r="AW350" s="14" t="s">
        <v>33</v>
      </c>
      <c r="AX350" s="14" t="s">
        <v>77</v>
      </c>
      <c r="AY350" s="184" t="s">
        <v>134</v>
      </c>
    </row>
    <row r="351" spans="1:65" s="15" customFormat="1" ht="10.199999999999999">
      <c r="B351" s="191"/>
      <c r="D351" s="176" t="s">
        <v>143</v>
      </c>
      <c r="E351" s="192" t="s">
        <v>1</v>
      </c>
      <c r="F351" s="193" t="s">
        <v>159</v>
      </c>
      <c r="H351" s="194">
        <v>231.38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143</v>
      </c>
      <c r="AU351" s="192" t="s">
        <v>87</v>
      </c>
      <c r="AV351" s="15" t="s">
        <v>141</v>
      </c>
      <c r="AW351" s="15" t="s">
        <v>33</v>
      </c>
      <c r="AX351" s="15" t="s">
        <v>85</v>
      </c>
      <c r="AY351" s="192" t="s">
        <v>134</v>
      </c>
    </row>
    <row r="352" spans="1:65" s="2" customFormat="1" ht="16.5" customHeight="1">
      <c r="A352" s="33"/>
      <c r="B352" s="161"/>
      <c r="C352" s="199" t="s">
        <v>417</v>
      </c>
      <c r="D352" s="199" t="s">
        <v>241</v>
      </c>
      <c r="E352" s="200" t="s">
        <v>418</v>
      </c>
      <c r="F352" s="201" t="s">
        <v>419</v>
      </c>
      <c r="G352" s="202" t="s">
        <v>174</v>
      </c>
      <c r="H352" s="203">
        <v>233.69399999999999</v>
      </c>
      <c r="I352" s="204"/>
      <c r="J352" s="205">
        <f>ROUND(I352*H352,2)</f>
        <v>0</v>
      </c>
      <c r="K352" s="201" t="s">
        <v>140</v>
      </c>
      <c r="L352" s="206"/>
      <c r="M352" s="207" t="s">
        <v>1</v>
      </c>
      <c r="N352" s="208" t="s">
        <v>42</v>
      </c>
      <c r="O352" s="59"/>
      <c r="P352" s="171">
        <f>O352*H352</f>
        <v>0</v>
      </c>
      <c r="Q352" s="171">
        <v>2.4E-2</v>
      </c>
      <c r="R352" s="171">
        <f>Q352*H352</f>
        <v>5.6086559999999999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205</v>
      </c>
      <c r="AT352" s="173" t="s">
        <v>241</v>
      </c>
      <c r="AU352" s="173" t="s">
        <v>87</v>
      </c>
      <c r="AY352" s="18" t="s">
        <v>134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85</v>
      </c>
      <c r="BK352" s="174">
        <f>ROUND(I352*H352,2)</f>
        <v>0</v>
      </c>
      <c r="BL352" s="18" t="s">
        <v>141</v>
      </c>
      <c r="BM352" s="173" t="s">
        <v>420</v>
      </c>
    </row>
    <row r="353" spans="1:65" s="14" customFormat="1" ht="10.199999999999999">
      <c r="B353" s="183"/>
      <c r="D353" s="176" t="s">
        <v>143</v>
      </c>
      <c r="E353" s="184" t="s">
        <v>1</v>
      </c>
      <c r="F353" s="185" t="s">
        <v>421</v>
      </c>
      <c r="H353" s="186">
        <v>233.69399999999999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143</v>
      </c>
      <c r="AU353" s="184" t="s">
        <v>87</v>
      </c>
      <c r="AV353" s="14" t="s">
        <v>87</v>
      </c>
      <c r="AW353" s="14" t="s">
        <v>33</v>
      </c>
      <c r="AX353" s="14" t="s">
        <v>85</v>
      </c>
      <c r="AY353" s="184" t="s">
        <v>134</v>
      </c>
    </row>
    <row r="354" spans="1:65" s="2" customFormat="1" ht="21.75" customHeight="1">
      <c r="A354" s="33"/>
      <c r="B354" s="161"/>
      <c r="C354" s="162" t="s">
        <v>422</v>
      </c>
      <c r="D354" s="162" t="s">
        <v>136</v>
      </c>
      <c r="E354" s="163" t="s">
        <v>423</v>
      </c>
      <c r="F354" s="164" t="s">
        <v>424</v>
      </c>
      <c r="G354" s="165" t="s">
        <v>186</v>
      </c>
      <c r="H354" s="166">
        <v>6.9409999999999998</v>
      </c>
      <c r="I354" s="167"/>
      <c r="J354" s="168">
        <f>ROUND(I354*H354,2)</f>
        <v>0</v>
      </c>
      <c r="K354" s="164" t="s">
        <v>140</v>
      </c>
      <c r="L354" s="34"/>
      <c r="M354" s="169" t="s">
        <v>1</v>
      </c>
      <c r="N354" s="170" t="s">
        <v>42</v>
      </c>
      <c r="O354" s="59"/>
      <c r="P354" s="171">
        <f>O354*H354</f>
        <v>0</v>
      </c>
      <c r="Q354" s="171">
        <v>2.2563399999999998</v>
      </c>
      <c r="R354" s="171">
        <f>Q354*H354</f>
        <v>15.661255939999998</v>
      </c>
      <c r="S354" s="171">
        <v>0</v>
      </c>
      <c r="T354" s="17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141</v>
      </c>
      <c r="AT354" s="173" t="s">
        <v>136</v>
      </c>
      <c r="AU354" s="173" t="s">
        <v>87</v>
      </c>
      <c r="AY354" s="18" t="s">
        <v>134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85</v>
      </c>
      <c r="BK354" s="174">
        <f>ROUND(I354*H354,2)</f>
        <v>0</v>
      </c>
      <c r="BL354" s="18" t="s">
        <v>141</v>
      </c>
      <c r="BM354" s="173" t="s">
        <v>425</v>
      </c>
    </row>
    <row r="355" spans="1:65" s="14" customFormat="1" ht="10.199999999999999">
      <c r="B355" s="183"/>
      <c r="D355" s="176" t="s">
        <v>143</v>
      </c>
      <c r="E355" s="184" t="s">
        <v>1</v>
      </c>
      <c r="F355" s="185" t="s">
        <v>426</v>
      </c>
      <c r="H355" s="186">
        <v>6.9409999999999998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143</v>
      </c>
      <c r="AU355" s="184" t="s">
        <v>87</v>
      </c>
      <c r="AV355" s="14" t="s">
        <v>87</v>
      </c>
      <c r="AW355" s="14" t="s">
        <v>33</v>
      </c>
      <c r="AX355" s="14" t="s">
        <v>85</v>
      </c>
      <c r="AY355" s="184" t="s">
        <v>134</v>
      </c>
    </row>
    <row r="356" spans="1:65" s="2" customFormat="1" ht="21.75" customHeight="1">
      <c r="A356" s="33"/>
      <c r="B356" s="161"/>
      <c r="C356" s="162" t="s">
        <v>427</v>
      </c>
      <c r="D356" s="162" t="s">
        <v>136</v>
      </c>
      <c r="E356" s="163" t="s">
        <v>428</v>
      </c>
      <c r="F356" s="164" t="s">
        <v>429</v>
      </c>
      <c r="G356" s="165" t="s">
        <v>139</v>
      </c>
      <c r="H356" s="166">
        <v>113.8</v>
      </c>
      <c r="I356" s="167"/>
      <c r="J356" s="168">
        <f>ROUND(I356*H356,2)</f>
        <v>0</v>
      </c>
      <c r="K356" s="164" t="s">
        <v>140</v>
      </c>
      <c r="L356" s="34"/>
      <c r="M356" s="169" t="s">
        <v>1</v>
      </c>
      <c r="N356" s="170" t="s">
        <v>42</v>
      </c>
      <c r="O356" s="59"/>
      <c r="P356" s="171">
        <f>O356*H356</f>
        <v>0</v>
      </c>
      <c r="Q356" s="171">
        <v>3.6000000000000002E-4</v>
      </c>
      <c r="R356" s="171">
        <f>Q356*H356</f>
        <v>4.0968000000000004E-2</v>
      </c>
      <c r="S356" s="171">
        <v>0</v>
      </c>
      <c r="T356" s="17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3" t="s">
        <v>141</v>
      </c>
      <c r="AT356" s="173" t="s">
        <v>136</v>
      </c>
      <c r="AU356" s="173" t="s">
        <v>87</v>
      </c>
      <c r="AY356" s="18" t="s">
        <v>134</v>
      </c>
      <c r="BE356" s="174">
        <f>IF(N356="základní",J356,0)</f>
        <v>0</v>
      </c>
      <c r="BF356" s="174">
        <f>IF(N356="snížená",J356,0)</f>
        <v>0</v>
      </c>
      <c r="BG356" s="174">
        <f>IF(N356="zákl. přenesená",J356,0)</f>
        <v>0</v>
      </c>
      <c r="BH356" s="174">
        <f>IF(N356="sníž. přenesená",J356,0)</f>
        <v>0</v>
      </c>
      <c r="BI356" s="174">
        <f>IF(N356="nulová",J356,0)</f>
        <v>0</v>
      </c>
      <c r="BJ356" s="18" t="s">
        <v>85</v>
      </c>
      <c r="BK356" s="174">
        <f>ROUND(I356*H356,2)</f>
        <v>0</v>
      </c>
      <c r="BL356" s="18" t="s">
        <v>141</v>
      </c>
      <c r="BM356" s="173" t="s">
        <v>430</v>
      </c>
    </row>
    <row r="357" spans="1:65" s="14" customFormat="1" ht="10.199999999999999">
      <c r="B357" s="183"/>
      <c r="D357" s="176" t="s">
        <v>143</v>
      </c>
      <c r="E357" s="184" t="s">
        <v>1</v>
      </c>
      <c r="F357" s="185" t="s">
        <v>431</v>
      </c>
      <c r="H357" s="186">
        <v>75.400000000000006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143</v>
      </c>
      <c r="AU357" s="184" t="s">
        <v>87</v>
      </c>
      <c r="AV357" s="14" t="s">
        <v>87</v>
      </c>
      <c r="AW357" s="14" t="s">
        <v>33</v>
      </c>
      <c r="AX357" s="14" t="s">
        <v>77</v>
      </c>
      <c r="AY357" s="184" t="s">
        <v>134</v>
      </c>
    </row>
    <row r="358" spans="1:65" s="14" customFormat="1" ht="20.399999999999999">
      <c r="B358" s="183"/>
      <c r="D358" s="176" t="s">
        <v>143</v>
      </c>
      <c r="E358" s="184" t="s">
        <v>1</v>
      </c>
      <c r="F358" s="185" t="s">
        <v>432</v>
      </c>
      <c r="H358" s="186">
        <v>38.4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143</v>
      </c>
      <c r="AU358" s="184" t="s">
        <v>87</v>
      </c>
      <c r="AV358" s="14" t="s">
        <v>87</v>
      </c>
      <c r="AW358" s="14" t="s">
        <v>33</v>
      </c>
      <c r="AX358" s="14" t="s">
        <v>77</v>
      </c>
      <c r="AY358" s="184" t="s">
        <v>134</v>
      </c>
    </row>
    <row r="359" spans="1:65" s="15" customFormat="1" ht="10.199999999999999">
      <c r="B359" s="191"/>
      <c r="D359" s="176" t="s">
        <v>143</v>
      </c>
      <c r="E359" s="192" t="s">
        <v>1</v>
      </c>
      <c r="F359" s="193" t="s">
        <v>159</v>
      </c>
      <c r="H359" s="194">
        <v>113.80000000000001</v>
      </c>
      <c r="I359" s="195"/>
      <c r="L359" s="191"/>
      <c r="M359" s="196"/>
      <c r="N359" s="197"/>
      <c r="O359" s="197"/>
      <c r="P359" s="197"/>
      <c r="Q359" s="197"/>
      <c r="R359" s="197"/>
      <c r="S359" s="197"/>
      <c r="T359" s="198"/>
      <c r="AT359" s="192" t="s">
        <v>143</v>
      </c>
      <c r="AU359" s="192" t="s">
        <v>87</v>
      </c>
      <c r="AV359" s="15" t="s">
        <v>141</v>
      </c>
      <c r="AW359" s="15" t="s">
        <v>33</v>
      </c>
      <c r="AX359" s="15" t="s">
        <v>85</v>
      </c>
      <c r="AY359" s="192" t="s">
        <v>134</v>
      </c>
    </row>
    <row r="360" spans="1:65" s="2" customFormat="1" ht="21.75" customHeight="1">
      <c r="A360" s="33"/>
      <c r="B360" s="161"/>
      <c r="C360" s="162" t="s">
        <v>433</v>
      </c>
      <c r="D360" s="162" t="s">
        <v>136</v>
      </c>
      <c r="E360" s="163" t="s">
        <v>434</v>
      </c>
      <c r="F360" s="164" t="s">
        <v>435</v>
      </c>
      <c r="G360" s="165" t="s">
        <v>174</v>
      </c>
      <c r="H360" s="166">
        <v>20</v>
      </c>
      <c r="I360" s="167"/>
      <c r="J360" s="168">
        <f>ROUND(I360*H360,2)</f>
        <v>0</v>
      </c>
      <c r="K360" s="164" t="s">
        <v>1</v>
      </c>
      <c r="L360" s="34"/>
      <c r="M360" s="169" t="s">
        <v>1</v>
      </c>
      <c r="N360" s="170" t="s">
        <v>42</v>
      </c>
      <c r="O360" s="59"/>
      <c r="P360" s="171">
        <f>O360*H360</f>
        <v>0</v>
      </c>
      <c r="Q360" s="171">
        <v>0</v>
      </c>
      <c r="R360" s="171">
        <f>Q360*H360</f>
        <v>0</v>
      </c>
      <c r="S360" s="171">
        <v>0</v>
      </c>
      <c r="T360" s="17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141</v>
      </c>
      <c r="AT360" s="173" t="s">
        <v>136</v>
      </c>
      <c r="AU360" s="173" t="s">
        <v>87</v>
      </c>
      <c r="AY360" s="18" t="s">
        <v>134</v>
      </c>
      <c r="BE360" s="174">
        <f>IF(N360="základní",J360,0)</f>
        <v>0</v>
      </c>
      <c r="BF360" s="174">
        <f>IF(N360="snížená",J360,0)</f>
        <v>0</v>
      </c>
      <c r="BG360" s="174">
        <f>IF(N360="zákl. přenesená",J360,0)</f>
        <v>0</v>
      </c>
      <c r="BH360" s="174">
        <f>IF(N360="sníž. přenesená",J360,0)</f>
        <v>0</v>
      </c>
      <c r="BI360" s="174">
        <f>IF(N360="nulová",J360,0)</f>
        <v>0</v>
      </c>
      <c r="BJ360" s="18" t="s">
        <v>85</v>
      </c>
      <c r="BK360" s="174">
        <f>ROUND(I360*H360,2)</f>
        <v>0</v>
      </c>
      <c r="BL360" s="18" t="s">
        <v>141</v>
      </c>
      <c r="BM360" s="173" t="s">
        <v>436</v>
      </c>
    </row>
    <row r="361" spans="1:65" s="14" customFormat="1" ht="10.199999999999999">
      <c r="B361" s="183"/>
      <c r="D361" s="176" t="s">
        <v>143</v>
      </c>
      <c r="E361" s="184" t="s">
        <v>1</v>
      </c>
      <c r="F361" s="185" t="s">
        <v>437</v>
      </c>
      <c r="H361" s="186">
        <v>20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143</v>
      </c>
      <c r="AU361" s="184" t="s">
        <v>87</v>
      </c>
      <c r="AV361" s="14" t="s">
        <v>87</v>
      </c>
      <c r="AW361" s="14" t="s">
        <v>33</v>
      </c>
      <c r="AX361" s="14" t="s">
        <v>85</v>
      </c>
      <c r="AY361" s="184" t="s">
        <v>134</v>
      </c>
    </row>
    <row r="362" spans="1:65" s="2" customFormat="1" ht="21.75" customHeight="1">
      <c r="A362" s="33"/>
      <c r="B362" s="161"/>
      <c r="C362" s="199" t="s">
        <v>438</v>
      </c>
      <c r="D362" s="199" t="s">
        <v>241</v>
      </c>
      <c r="E362" s="200" t="s">
        <v>439</v>
      </c>
      <c r="F362" s="201" t="s">
        <v>440</v>
      </c>
      <c r="G362" s="202" t="s">
        <v>441</v>
      </c>
      <c r="H362" s="203">
        <v>20.2</v>
      </c>
      <c r="I362" s="204"/>
      <c r="J362" s="205">
        <f>ROUND(I362*H362,2)</f>
        <v>0</v>
      </c>
      <c r="K362" s="201" t="s">
        <v>1</v>
      </c>
      <c r="L362" s="206"/>
      <c r="M362" s="207" t="s">
        <v>1</v>
      </c>
      <c r="N362" s="208" t="s">
        <v>42</v>
      </c>
      <c r="O362" s="59"/>
      <c r="P362" s="171">
        <f>O362*H362</f>
        <v>0</v>
      </c>
      <c r="Q362" s="171">
        <v>0</v>
      </c>
      <c r="R362" s="171">
        <f>Q362*H362</f>
        <v>0</v>
      </c>
      <c r="S362" s="171">
        <v>0</v>
      </c>
      <c r="T362" s="17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3" t="s">
        <v>205</v>
      </c>
      <c r="AT362" s="173" t="s">
        <v>241</v>
      </c>
      <c r="AU362" s="173" t="s">
        <v>87</v>
      </c>
      <c r="AY362" s="18" t="s">
        <v>134</v>
      </c>
      <c r="BE362" s="174">
        <f>IF(N362="základní",J362,0)</f>
        <v>0</v>
      </c>
      <c r="BF362" s="174">
        <f>IF(N362="snížená",J362,0)</f>
        <v>0</v>
      </c>
      <c r="BG362" s="174">
        <f>IF(N362="zákl. přenesená",J362,0)</f>
        <v>0</v>
      </c>
      <c r="BH362" s="174">
        <f>IF(N362="sníž. přenesená",J362,0)</f>
        <v>0</v>
      </c>
      <c r="BI362" s="174">
        <f>IF(N362="nulová",J362,0)</f>
        <v>0</v>
      </c>
      <c r="BJ362" s="18" t="s">
        <v>85</v>
      </c>
      <c r="BK362" s="174">
        <f>ROUND(I362*H362,2)</f>
        <v>0</v>
      </c>
      <c r="BL362" s="18" t="s">
        <v>141</v>
      </c>
      <c r="BM362" s="173" t="s">
        <v>442</v>
      </c>
    </row>
    <row r="363" spans="1:65" s="14" customFormat="1" ht="10.199999999999999">
      <c r="B363" s="183"/>
      <c r="D363" s="176" t="s">
        <v>143</v>
      </c>
      <c r="E363" s="184" t="s">
        <v>1</v>
      </c>
      <c r="F363" s="185" t="s">
        <v>443</v>
      </c>
      <c r="H363" s="186">
        <v>20.2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143</v>
      </c>
      <c r="AU363" s="184" t="s">
        <v>87</v>
      </c>
      <c r="AV363" s="14" t="s">
        <v>87</v>
      </c>
      <c r="AW363" s="14" t="s">
        <v>33</v>
      </c>
      <c r="AX363" s="14" t="s">
        <v>77</v>
      </c>
      <c r="AY363" s="184" t="s">
        <v>134</v>
      </c>
    </row>
    <row r="364" spans="1:65" s="15" customFormat="1" ht="10.199999999999999">
      <c r="B364" s="191"/>
      <c r="D364" s="176" t="s">
        <v>143</v>
      </c>
      <c r="E364" s="192" t="s">
        <v>1</v>
      </c>
      <c r="F364" s="193" t="s">
        <v>159</v>
      </c>
      <c r="H364" s="194">
        <v>20.2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143</v>
      </c>
      <c r="AU364" s="192" t="s">
        <v>87</v>
      </c>
      <c r="AV364" s="15" t="s">
        <v>141</v>
      </c>
      <c r="AW364" s="15" t="s">
        <v>33</v>
      </c>
      <c r="AX364" s="15" t="s">
        <v>85</v>
      </c>
      <c r="AY364" s="192" t="s">
        <v>134</v>
      </c>
    </row>
    <row r="365" spans="1:65" s="2" customFormat="1" ht="21.75" customHeight="1">
      <c r="A365" s="33"/>
      <c r="B365" s="161"/>
      <c r="C365" s="199" t="s">
        <v>444</v>
      </c>
      <c r="D365" s="199" t="s">
        <v>241</v>
      </c>
      <c r="E365" s="200" t="s">
        <v>445</v>
      </c>
      <c r="F365" s="201" t="s">
        <v>446</v>
      </c>
      <c r="G365" s="202" t="s">
        <v>441</v>
      </c>
      <c r="H365" s="203">
        <v>1.01</v>
      </c>
      <c r="I365" s="204"/>
      <c r="J365" s="205">
        <f>ROUND(I365*H365,2)</f>
        <v>0</v>
      </c>
      <c r="K365" s="201" t="s">
        <v>1</v>
      </c>
      <c r="L365" s="206"/>
      <c r="M365" s="207" t="s">
        <v>1</v>
      </c>
      <c r="N365" s="208" t="s">
        <v>42</v>
      </c>
      <c r="O365" s="59"/>
      <c r="P365" s="171">
        <f>O365*H365</f>
        <v>0</v>
      </c>
      <c r="Q365" s="171">
        <v>0</v>
      </c>
      <c r="R365" s="171">
        <f>Q365*H365</f>
        <v>0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205</v>
      </c>
      <c r="AT365" s="173" t="s">
        <v>241</v>
      </c>
      <c r="AU365" s="173" t="s">
        <v>87</v>
      </c>
      <c r="AY365" s="18" t="s">
        <v>134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85</v>
      </c>
      <c r="BK365" s="174">
        <f>ROUND(I365*H365,2)</f>
        <v>0</v>
      </c>
      <c r="BL365" s="18" t="s">
        <v>141</v>
      </c>
      <c r="BM365" s="173" t="s">
        <v>447</v>
      </c>
    </row>
    <row r="366" spans="1:65" s="14" customFormat="1" ht="10.199999999999999">
      <c r="B366" s="183"/>
      <c r="D366" s="176" t="s">
        <v>143</v>
      </c>
      <c r="E366" s="184" t="s">
        <v>1</v>
      </c>
      <c r="F366" s="185" t="s">
        <v>448</v>
      </c>
      <c r="H366" s="186">
        <v>1.01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143</v>
      </c>
      <c r="AU366" s="184" t="s">
        <v>87</v>
      </c>
      <c r="AV366" s="14" t="s">
        <v>87</v>
      </c>
      <c r="AW366" s="14" t="s">
        <v>33</v>
      </c>
      <c r="AX366" s="14" t="s">
        <v>77</v>
      </c>
      <c r="AY366" s="184" t="s">
        <v>134</v>
      </c>
    </row>
    <row r="367" spans="1:65" s="15" customFormat="1" ht="10.199999999999999">
      <c r="B367" s="191"/>
      <c r="D367" s="176" t="s">
        <v>143</v>
      </c>
      <c r="E367" s="192" t="s">
        <v>1</v>
      </c>
      <c r="F367" s="193" t="s">
        <v>159</v>
      </c>
      <c r="H367" s="194">
        <v>1.01</v>
      </c>
      <c r="I367" s="195"/>
      <c r="L367" s="191"/>
      <c r="M367" s="196"/>
      <c r="N367" s="197"/>
      <c r="O367" s="197"/>
      <c r="P367" s="197"/>
      <c r="Q367" s="197"/>
      <c r="R367" s="197"/>
      <c r="S367" s="197"/>
      <c r="T367" s="198"/>
      <c r="AT367" s="192" t="s">
        <v>143</v>
      </c>
      <c r="AU367" s="192" t="s">
        <v>87</v>
      </c>
      <c r="AV367" s="15" t="s">
        <v>141</v>
      </c>
      <c r="AW367" s="15" t="s">
        <v>33</v>
      </c>
      <c r="AX367" s="15" t="s">
        <v>85</v>
      </c>
      <c r="AY367" s="192" t="s">
        <v>134</v>
      </c>
    </row>
    <row r="368" spans="1:65" s="2" customFormat="1" ht="21.75" customHeight="1">
      <c r="A368" s="33"/>
      <c r="B368" s="161"/>
      <c r="C368" s="199" t="s">
        <v>449</v>
      </c>
      <c r="D368" s="199" t="s">
        <v>241</v>
      </c>
      <c r="E368" s="200" t="s">
        <v>450</v>
      </c>
      <c r="F368" s="201" t="s">
        <v>451</v>
      </c>
      <c r="G368" s="202" t="s">
        <v>441</v>
      </c>
      <c r="H368" s="203">
        <v>4.04</v>
      </c>
      <c r="I368" s="204"/>
      <c r="J368" s="205">
        <f>ROUND(I368*H368,2)</f>
        <v>0</v>
      </c>
      <c r="K368" s="201" t="s">
        <v>1</v>
      </c>
      <c r="L368" s="206"/>
      <c r="M368" s="207" t="s">
        <v>1</v>
      </c>
      <c r="N368" s="208" t="s">
        <v>42</v>
      </c>
      <c r="O368" s="59"/>
      <c r="P368" s="171">
        <f>O368*H368</f>
        <v>0</v>
      </c>
      <c r="Q368" s="171">
        <v>0</v>
      </c>
      <c r="R368" s="171">
        <f>Q368*H368</f>
        <v>0</v>
      </c>
      <c r="S368" s="171">
        <v>0</v>
      </c>
      <c r="T368" s="17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3" t="s">
        <v>205</v>
      </c>
      <c r="AT368" s="173" t="s">
        <v>241</v>
      </c>
      <c r="AU368" s="173" t="s">
        <v>87</v>
      </c>
      <c r="AY368" s="18" t="s">
        <v>134</v>
      </c>
      <c r="BE368" s="174">
        <f>IF(N368="základní",J368,0)</f>
        <v>0</v>
      </c>
      <c r="BF368" s="174">
        <f>IF(N368="snížená",J368,0)</f>
        <v>0</v>
      </c>
      <c r="BG368" s="174">
        <f>IF(N368="zákl. přenesená",J368,0)</f>
        <v>0</v>
      </c>
      <c r="BH368" s="174">
        <f>IF(N368="sníž. přenesená",J368,0)</f>
        <v>0</v>
      </c>
      <c r="BI368" s="174">
        <f>IF(N368="nulová",J368,0)</f>
        <v>0</v>
      </c>
      <c r="BJ368" s="18" t="s">
        <v>85</v>
      </c>
      <c r="BK368" s="174">
        <f>ROUND(I368*H368,2)</f>
        <v>0</v>
      </c>
      <c r="BL368" s="18" t="s">
        <v>141</v>
      </c>
      <c r="BM368" s="173" t="s">
        <v>452</v>
      </c>
    </row>
    <row r="369" spans="1:65" s="14" customFormat="1" ht="10.199999999999999">
      <c r="B369" s="183"/>
      <c r="D369" s="176" t="s">
        <v>143</v>
      </c>
      <c r="E369" s="184" t="s">
        <v>1</v>
      </c>
      <c r="F369" s="185" t="s">
        <v>453</v>
      </c>
      <c r="H369" s="186">
        <v>4.04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143</v>
      </c>
      <c r="AU369" s="184" t="s">
        <v>87</v>
      </c>
      <c r="AV369" s="14" t="s">
        <v>87</v>
      </c>
      <c r="AW369" s="14" t="s">
        <v>33</v>
      </c>
      <c r="AX369" s="14" t="s">
        <v>77</v>
      </c>
      <c r="AY369" s="184" t="s">
        <v>134</v>
      </c>
    </row>
    <row r="370" spans="1:65" s="15" customFormat="1" ht="10.199999999999999">
      <c r="B370" s="191"/>
      <c r="D370" s="176" t="s">
        <v>143</v>
      </c>
      <c r="E370" s="192" t="s">
        <v>1</v>
      </c>
      <c r="F370" s="193" t="s">
        <v>159</v>
      </c>
      <c r="H370" s="194">
        <v>4.04</v>
      </c>
      <c r="I370" s="195"/>
      <c r="L370" s="191"/>
      <c r="M370" s="196"/>
      <c r="N370" s="197"/>
      <c r="O370" s="197"/>
      <c r="P370" s="197"/>
      <c r="Q370" s="197"/>
      <c r="R370" s="197"/>
      <c r="S370" s="197"/>
      <c r="T370" s="198"/>
      <c r="AT370" s="192" t="s">
        <v>143</v>
      </c>
      <c r="AU370" s="192" t="s">
        <v>87</v>
      </c>
      <c r="AV370" s="15" t="s">
        <v>141</v>
      </c>
      <c r="AW370" s="15" t="s">
        <v>33</v>
      </c>
      <c r="AX370" s="15" t="s">
        <v>85</v>
      </c>
      <c r="AY370" s="192" t="s">
        <v>134</v>
      </c>
    </row>
    <row r="371" spans="1:65" s="2" customFormat="1" ht="33" customHeight="1">
      <c r="A371" s="33"/>
      <c r="B371" s="161"/>
      <c r="C371" s="199" t="s">
        <v>454</v>
      </c>
      <c r="D371" s="199" t="s">
        <v>241</v>
      </c>
      <c r="E371" s="200" t="s">
        <v>455</v>
      </c>
      <c r="F371" s="201" t="s">
        <v>456</v>
      </c>
      <c r="G371" s="202" t="s">
        <v>441</v>
      </c>
      <c r="H371" s="203">
        <v>20.2</v>
      </c>
      <c r="I371" s="204"/>
      <c r="J371" s="205">
        <f>ROUND(I371*H371,2)</f>
        <v>0</v>
      </c>
      <c r="K371" s="201" t="s">
        <v>1</v>
      </c>
      <c r="L371" s="206"/>
      <c r="M371" s="207" t="s">
        <v>1</v>
      </c>
      <c r="N371" s="208" t="s">
        <v>42</v>
      </c>
      <c r="O371" s="59"/>
      <c r="P371" s="171">
        <f>O371*H371</f>
        <v>0</v>
      </c>
      <c r="Q371" s="171">
        <v>0</v>
      </c>
      <c r="R371" s="171">
        <f>Q371*H371</f>
        <v>0</v>
      </c>
      <c r="S371" s="171">
        <v>0</v>
      </c>
      <c r="T371" s="172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3" t="s">
        <v>205</v>
      </c>
      <c r="AT371" s="173" t="s">
        <v>241</v>
      </c>
      <c r="AU371" s="173" t="s">
        <v>87</v>
      </c>
      <c r="AY371" s="18" t="s">
        <v>134</v>
      </c>
      <c r="BE371" s="174">
        <f>IF(N371="základní",J371,0)</f>
        <v>0</v>
      </c>
      <c r="BF371" s="174">
        <f>IF(N371="snížená",J371,0)</f>
        <v>0</v>
      </c>
      <c r="BG371" s="174">
        <f>IF(N371="zákl. přenesená",J371,0)</f>
        <v>0</v>
      </c>
      <c r="BH371" s="174">
        <f>IF(N371="sníž. přenesená",J371,0)</f>
        <v>0</v>
      </c>
      <c r="BI371" s="174">
        <f>IF(N371="nulová",J371,0)</f>
        <v>0</v>
      </c>
      <c r="BJ371" s="18" t="s">
        <v>85</v>
      </c>
      <c r="BK371" s="174">
        <f>ROUND(I371*H371,2)</f>
        <v>0</v>
      </c>
      <c r="BL371" s="18" t="s">
        <v>141</v>
      </c>
      <c r="BM371" s="173" t="s">
        <v>457</v>
      </c>
    </row>
    <row r="372" spans="1:65" s="14" customFormat="1" ht="10.199999999999999">
      <c r="B372" s="183"/>
      <c r="D372" s="176" t="s">
        <v>143</v>
      </c>
      <c r="E372" s="184" t="s">
        <v>1</v>
      </c>
      <c r="F372" s="185" t="s">
        <v>458</v>
      </c>
      <c r="H372" s="186">
        <v>20.2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143</v>
      </c>
      <c r="AU372" s="184" t="s">
        <v>87</v>
      </c>
      <c r="AV372" s="14" t="s">
        <v>87</v>
      </c>
      <c r="AW372" s="14" t="s">
        <v>33</v>
      </c>
      <c r="AX372" s="14" t="s">
        <v>77</v>
      </c>
      <c r="AY372" s="184" t="s">
        <v>134</v>
      </c>
    </row>
    <row r="373" spans="1:65" s="15" customFormat="1" ht="10.199999999999999">
      <c r="B373" s="191"/>
      <c r="D373" s="176" t="s">
        <v>143</v>
      </c>
      <c r="E373" s="192" t="s">
        <v>1</v>
      </c>
      <c r="F373" s="193" t="s">
        <v>159</v>
      </c>
      <c r="H373" s="194">
        <v>20.2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143</v>
      </c>
      <c r="AU373" s="192" t="s">
        <v>87</v>
      </c>
      <c r="AV373" s="15" t="s">
        <v>141</v>
      </c>
      <c r="AW373" s="15" t="s">
        <v>33</v>
      </c>
      <c r="AX373" s="15" t="s">
        <v>85</v>
      </c>
      <c r="AY373" s="192" t="s">
        <v>134</v>
      </c>
    </row>
    <row r="374" spans="1:65" s="2" customFormat="1" ht="33" customHeight="1">
      <c r="A374" s="33"/>
      <c r="B374" s="161"/>
      <c r="C374" s="199" t="s">
        <v>459</v>
      </c>
      <c r="D374" s="199" t="s">
        <v>241</v>
      </c>
      <c r="E374" s="200" t="s">
        <v>460</v>
      </c>
      <c r="F374" s="201" t="s">
        <v>461</v>
      </c>
      <c r="G374" s="202" t="s">
        <v>441</v>
      </c>
      <c r="H374" s="203">
        <v>4.04</v>
      </c>
      <c r="I374" s="204"/>
      <c r="J374" s="205">
        <f>ROUND(I374*H374,2)</f>
        <v>0</v>
      </c>
      <c r="K374" s="201" t="s">
        <v>1</v>
      </c>
      <c r="L374" s="206"/>
      <c r="M374" s="207" t="s">
        <v>1</v>
      </c>
      <c r="N374" s="208" t="s">
        <v>42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205</v>
      </c>
      <c r="AT374" s="173" t="s">
        <v>241</v>
      </c>
      <c r="AU374" s="173" t="s">
        <v>87</v>
      </c>
      <c r="AY374" s="18" t="s">
        <v>134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85</v>
      </c>
      <c r="BK374" s="174">
        <f>ROUND(I374*H374,2)</f>
        <v>0</v>
      </c>
      <c r="BL374" s="18" t="s">
        <v>141</v>
      </c>
      <c r="BM374" s="173" t="s">
        <v>462</v>
      </c>
    </row>
    <row r="375" spans="1:65" s="14" customFormat="1" ht="10.199999999999999">
      <c r="B375" s="183"/>
      <c r="D375" s="176" t="s">
        <v>143</v>
      </c>
      <c r="E375" s="184" t="s">
        <v>1</v>
      </c>
      <c r="F375" s="185" t="s">
        <v>463</v>
      </c>
      <c r="H375" s="186">
        <v>4.04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143</v>
      </c>
      <c r="AU375" s="184" t="s">
        <v>87</v>
      </c>
      <c r="AV375" s="14" t="s">
        <v>87</v>
      </c>
      <c r="AW375" s="14" t="s">
        <v>33</v>
      </c>
      <c r="AX375" s="14" t="s">
        <v>77</v>
      </c>
      <c r="AY375" s="184" t="s">
        <v>134</v>
      </c>
    </row>
    <row r="376" spans="1:65" s="15" customFormat="1" ht="10.199999999999999">
      <c r="B376" s="191"/>
      <c r="D376" s="176" t="s">
        <v>143</v>
      </c>
      <c r="E376" s="192" t="s">
        <v>1</v>
      </c>
      <c r="F376" s="193" t="s">
        <v>159</v>
      </c>
      <c r="H376" s="194">
        <v>4.04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143</v>
      </c>
      <c r="AU376" s="192" t="s">
        <v>87</v>
      </c>
      <c r="AV376" s="15" t="s">
        <v>141</v>
      </c>
      <c r="AW376" s="15" t="s">
        <v>33</v>
      </c>
      <c r="AX376" s="15" t="s">
        <v>85</v>
      </c>
      <c r="AY376" s="192" t="s">
        <v>134</v>
      </c>
    </row>
    <row r="377" spans="1:65" s="2" customFormat="1" ht="16.5" customHeight="1">
      <c r="A377" s="33"/>
      <c r="B377" s="161"/>
      <c r="C377" s="162" t="s">
        <v>464</v>
      </c>
      <c r="D377" s="162" t="s">
        <v>136</v>
      </c>
      <c r="E377" s="163" t="s">
        <v>465</v>
      </c>
      <c r="F377" s="164" t="s">
        <v>466</v>
      </c>
      <c r="G377" s="165" t="s">
        <v>441</v>
      </c>
      <c r="H377" s="166">
        <v>1</v>
      </c>
      <c r="I377" s="167"/>
      <c r="J377" s="168">
        <f>ROUND(I377*H377,2)</f>
        <v>0</v>
      </c>
      <c r="K377" s="164" t="s">
        <v>140</v>
      </c>
      <c r="L377" s="34"/>
      <c r="M377" s="169" t="s">
        <v>1</v>
      </c>
      <c r="N377" s="170" t="s">
        <v>42</v>
      </c>
      <c r="O377" s="59"/>
      <c r="P377" s="171">
        <f>O377*H377</f>
        <v>0</v>
      </c>
      <c r="Q377" s="171">
        <v>4.4000000000000002E-4</v>
      </c>
      <c r="R377" s="171">
        <f>Q377*H377</f>
        <v>4.4000000000000002E-4</v>
      </c>
      <c r="S377" s="171">
        <v>0</v>
      </c>
      <c r="T377" s="17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3" t="s">
        <v>141</v>
      </c>
      <c r="AT377" s="173" t="s">
        <v>136</v>
      </c>
      <c r="AU377" s="173" t="s">
        <v>87</v>
      </c>
      <c r="AY377" s="18" t="s">
        <v>134</v>
      </c>
      <c r="BE377" s="174">
        <f>IF(N377="základní",J377,0)</f>
        <v>0</v>
      </c>
      <c r="BF377" s="174">
        <f>IF(N377="snížená",J377,0)</f>
        <v>0</v>
      </c>
      <c r="BG377" s="174">
        <f>IF(N377="zákl. přenesená",J377,0)</f>
        <v>0</v>
      </c>
      <c r="BH377" s="174">
        <f>IF(N377="sníž. přenesená",J377,0)</f>
        <v>0</v>
      </c>
      <c r="BI377" s="174">
        <f>IF(N377="nulová",J377,0)</f>
        <v>0</v>
      </c>
      <c r="BJ377" s="18" t="s">
        <v>85</v>
      </c>
      <c r="BK377" s="174">
        <f>ROUND(I377*H377,2)</f>
        <v>0</v>
      </c>
      <c r="BL377" s="18" t="s">
        <v>141</v>
      </c>
      <c r="BM377" s="173" t="s">
        <v>467</v>
      </c>
    </row>
    <row r="378" spans="1:65" s="14" customFormat="1" ht="10.199999999999999">
      <c r="B378" s="183"/>
      <c r="D378" s="176" t="s">
        <v>143</v>
      </c>
      <c r="E378" s="184" t="s">
        <v>1</v>
      </c>
      <c r="F378" s="185" t="s">
        <v>468</v>
      </c>
      <c r="H378" s="186">
        <v>1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143</v>
      </c>
      <c r="AU378" s="184" t="s">
        <v>87</v>
      </c>
      <c r="AV378" s="14" t="s">
        <v>87</v>
      </c>
      <c r="AW378" s="14" t="s">
        <v>33</v>
      </c>
      <c r="AX378" s="14" t="s">
        <v>85</v>
      </c>
      <c r="AY378" s="184" t="s">
        <v>134</v>
      </c>
    </row>
    <row r="379" spans="1:65" s="2" customFormat="1" ht="21.75" customHeight="1">
      <c r="A379" s="33"/>
      <c r="B379" s="161"/>
      <c r="C379" s="199" t="s">
        <v>469</v>
      </c>
      <c r="D379" s="199" t="s">
        <v>241</v>
      </c>
      <c r="E379" s="200" t="s">
        <v>470</v>
      </c>
      <c r="F379" s="201" t="s">
        <v>471</v>
      </c>
      <c r="G379" s="202" t="s">
        <v>441</v>
      </c>
      <c r="H379" s="203">
        <v>1</v>
      </c>
      <c r="I379" s="204"/>
      <c r="J379" s="205">
        <f t="shared" ref="J379:J385" si="0">ROUND(I379*H379,2)</f>
        <v>0</v>
      </c>
      <c r="K379" s="201" t="s">
        <v>1</v>
      </c>
      <c r="L379" s="206"/>
      <c r="M379" s="207" t="s">
        <v>1</v>
      </c>
      <c r="N379" s="208" t="s">
        <v>42</v>
      </c>
      <c r="O379" s="59"/>
      <c r="P379" s="171">
        <f t="shared" ref="P379:P385" si="1">O379*H379</f>
        <v>0</v>
      </c>
      <c r="Q379" s="171">
        <v>0</v>
      </c>
      <c r="R379" s="171">
        <f t="shared" ref="R379:R385" si="2">Q379*H379</f>
        <v>0</v>
      </c>
      <c r="S379" s="171">
        <v>0</v>
      </c>
      <c r="T379" s="172">
        <f t="shared" ref="T379:T385" si="3"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205</v>
      </c>
      <c r="AT379" s="173" t="s">
        <v>241</v>
      </c>
      <c r="AU379" s="173" t="s">
        <v>87</v>
      </c>
      <c r="AY379" s="18" t="s">
        <v>134</v>
      </c>
      <c r="BE379" s="174">
        <f t="shared" ref="BE379:BE385" si="4">IF(N379="základní",J379,0)</f>
        <v>0</v>
      </c>
      <c r="BF379" s="174">
        <f t="shared" ref="BF379:BF385" si="5">IF(N379="snížená",J379,0)</f>
        <v>0</v>
      </c>
      <c r="BG379" s="174">
        <f t="shared" ref="BG379:BG385" si="6">IF(N379="zákl. přenesená",J379,0)</f>
        <v>0</v>
      </c>
      <c r="BH379" s="174">
        <f t="shared" ref="BH379:BH385" si="7">IF(N379="sníž. přenesená",J379,0)</f>
        <v>0</v>
      </c>
      <c r="BI379" s="174">
        <f t="shared" ref="BI379:BI385" si="8">IF(N379="nulová",J379,0)</f>
        <v>0</v>
      </c>
      <c r="BJ379" s="18" t="s">
        <v>85</v>
      </c>
      <c r="BK379" s="174">
        <f t="shared" ref="BK379:BK385" si="9">ROUND(I379*H379,2)</f>
        <v>0</v>
      </c>
      <c r="BL379" s="18" t="s">
        <v>141</v>
      </c>
      <c r="BM379" s="173" t="s">
        <v>472</v>
      </c>
    </row>
    <row r="380" spans="1:65" s="2" customFormat="1" ht="16.5" customHeight="1">
      <c r="A380" s="33"/>
      <c r="B380" s="161"/>
      <c r="C380" s="199" t="s">
        <v>473</v>
      </c>
      <c r="D380" s="199" t="s">
        <v>241</v>
      </c>
      <c r="E380" s="200" t="s">
        <v>474</v>
      </c>
      <c r="F380" s="201" t="s">
        <v>475</v>
      </c>
      <c r="G380" s="202" t="s">
        <v>441</v>
      </c>
      <c r="H380" s="203">
        <v>1</v>
      </c>
      <c r="I380" s="204"/>
      <c r="J380" s="205">
        <f t="shared" si="0"/>
        <v>0</v>
      </c>
      <c r="K380" s="201" t="s">
        <v>1</v>
      </c>
      <c r="L380" s="206"/>
      <c r="M380" s="207" t="s">
        <v>1</v>
      </c>
      <c r="N380" s="208" t="s">
        <v>42</v>
      </c>
      <c r="O380" s="59"/>
      <c r="P380" s="171">
        <f t="shared" si="1"/>
        <v>0</v>
      </c>
      <c r="Q380" s="171">
        <v>0</v>
      </c>
      <c r="R380" s="171">
        <f t="shared" si="2"/>
        <v>0</v>
      </c>
      <c r="S380" s="171">
        <v>0</v>
      </c>
      <c r="T380" s="172">
        <f t="shared" si="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3" t="s">
        <v>205</v>
      </c>
      <c r="AT380" s="173" t="s">
        <v>241</v>
      </c>
      <c r="AU380" s="173" t="s">
        <v>87</v>
      </c>
      <c r="AY380" s="18" t="s">
        <v>134</v>
      </c>
      <c r="BE380" s="174">
        <f t="shared" si="4"/>
        <v>0</v>
      </c>
      <c r="BF380" s="174">
        <f t="shared" si="5"/>
        <v>0</v>
      </c>
      <c r="BG380" s="174">
        <f t="shared" si="6"/>
        <v>0</v>
      </c>
      <c r="BH380" s="174">
        <f t="shared" si="7"/>
        <v>0</v>
      </c>
      <c r="BI380" s="174">
        <f t="shared" si="8"/>
        <v>0</v>
      </c>
      <c r="BJ380" s="18" t="s">
        <v>85</v>
      </c>
      <c r="BK380" s="174">
        <f t="shared" si="9"/>
        <v>0</v>
      </c>
      <c r="BL380" s="18" t="s">
        <v>141</v>
      </c>
      <c r="BM380" s="173" t="s">
        <v>476</v>
      </c>
    </row>
    <row r="381" spans="1:65" s="2" customFormat="1" ht="21.75" customHeight="1">
      <c r="A381" s="33"/>
      <c r="B381" s="161"/>
      <c r="C381" s="199" t="s">
        <v>477</v>
      </c>
      <c r="D381" s="199" t="s">
        <v>241</v>
      </c>
      <c r="E381" s="200" t="s">
        <v>478</v>
      </c>
      <c r="F381" s="201" t="s">
        <v>479</v>
      </c>
      <c r="G381" s="202" t="s">
        <v>441</v>
      </c>
      <c r="H381" s="203">
        <v>1</v>
      </c>
      <c r="I381" s="204"/>
      <c r="J381" s="205">
        <f t="shared" si="0"/>
        <v>0</v>
      </c>
      <c r="K381" s="201" t="s">
        <v>1</v>
      </c>
      <c r="L381" s="206"/>
      <c r="M381" s="207" t="s">
        <v>1</v>
      </c>
      <c r="N381" s="208" t="s">
        <v>42</v>
      </c>
      <c r="O381" s="59"/>
      <c r="P381" s="171">
        <f t="shared" si="1"/>
        <v>0</v>
      </c>
      <c r="Q381" s="171">
        <v>0</v>
      </c>
      <c r="R381" s="171">
        <f t="shared" si="2"/>
        <v>0</v>
      </c>
      <c r="S381" s="171">
        <v>0</v>
      </c>
      <c r="T381" s="172">
        <f t="shared" si="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3" t="s">
        <v>205</v>
      </c>
      <c r="AT381" s="173" t="s">
        <v>241</v>
      </c>
      <c r="AU381" s="173" t="s">
        <v>87</v>
      </c>
      <c r="AY381" s="18" t="s">
        <v>134</v>
      </c>
      <c r="BE381" s="174">
        <f t="shared" si="4"/>
        <v>0</v>
      </c>
      <c r="BF381" s="174">
        <f t="shared" si="5"/>
        <v>0</v>
      </c>
      <c r="BG381" s="174">
        <f t="shared" si="6"/>
        <v>0</v>
      </c>
      <c r="BH381" s="174">
        <f t="shared" si="7"/>
        <v>0</v>
      </c>
      <c r="BI381" s="174">
        <f t="shared" si="8"/>
        <v>0</v>
      </c>
      <c r="BJ381" s="18" t="s">
        <v>85</v>
      </c>
      <c r="BK381" s="174">
        <f t="shared" si="9"/>
        <v>0</v>
      </c>
      <c r="BL381" s="18" t="s">
        <v>141</v>
      </c>
      <c r="BM381" s="173" t="s">
        <v>480</v>
      </c>
    </row>
    <row r="382" spans="1:65" s="2" customFormat="1" ht="16.5" customHeight="1">
      <c r="A382" s="33"/>
      <c r="B382" s="161"/>
      <c r="C382" s="199" t="s">
        <v>481</v>
      </c>
      <c r="D382" s="199" t="s">
        <v>241</v>
      </c>
      <c r="E382" s="200" t="s">
        <v>482</v>
      </c>
      <c r="F382" s="201" t="s">
        <v>483</v>
      </c>
      <c r="G382" s="202" t="s">
        <v>441</v>
      </c>
      <c r="H382" s="203">
        <v>1</v>
      </c>
      <c r="I382" s="204"/>
      <c r="J382" s="205">
        <f t="shared" si="0"/>
        <v>0</v>
      </c>
      <c r="K382" s="201" t="s">
        <v>1</v>
      </c>
      <c r="L382" s="206"/>
      <c r="M382" s="207" t="s">
        <v>1</v>
      </c>
      <c r="N382" s="208" t="s">
        <v>42</v>
      </c>
      <c r="O382" s="59"/>
      <c r="P382" s="171">
        <f t="shared" si="1"/>
        <v>0</v>
      </c>
      <c r="Q382" s="171">
        <v>0</v>
      </c>
      <c r="R382" s="171">
        <f t="shared" si="2"/>
        <v>0</v>
      </c>
      <c r="S382" s="171">
        <v>0</v>
      </c>
      <c r="T382" s="172">
        <f t="shared" si="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205</v>
      </c>
      <c r="AT382" s="173" t="s">
        <v>241</v>
      </c>
      <c r="AU382" s="173" t="s">
        <v>87</v>
      </c>
      <c r="AY382" s="18" t="s">
        <v>134</v>
      </c>
      <c r="BE382" s="174">
        <f t="shared" si="4"/>
        <v>0</v>
      </c>
      <c r="BF382" s="174">
        <f t="shared" si="5"/>
        <v>0</v>
      </c>
      <c r="BG382" s="174">
        <f t="shared" si="6"/>
        <v>0</v>
      </c>
      <c r="BH382" s="174">
        <f t="shared" si="7"/>
        <v>0</v>
      </c>
      <c r="BI382" s="174">
        <f t="shared" si="8"/>
        <v>0</v>
      </c>
      <c r="BJ382" s="18" t="s">
        <v>85</v>
      </c>
      <c r="BK382" s="174">
        <f t="shared" si="9"/>
        <v>0</v>
      </c>
      <c r="BL382" s="18" t="s">
        <v>141</v>
      </c>
      <c r="BM382" s="173" t="s">
        <v>484</v>
      </c>
    </row>
    <row r="383" spans="1:65" s="2" customFormat="1" ht="16.5" customHeight="1">
      <c r="A383" s="33"/>
      <c r="B383" s="161"/>
      <c r="C383" s="199" t="s">
        <v>485</v>
      </c>
      <c r="D383" s="199" t="s">
        <v>241</v>
      </c>
      <c r="E383" s="200" t="s">
        <v>486</v>
      </c>
      <c r="F383" s="201" t="s">
        <v>487</v>
      </c>
      <c r="G383" s="202" t="s">
        <v>441</v>
      </c>
      <c r="H383" s="203">
        <v>2</v>
      </c>
      <c r="I383" s="204"/>
      <c r="J383" s="205">
        <f t="shared" si="0"/>
        <v>0</v>
      </c>
      <c r="K383" s="201" t="s">
        <v>1</v>
      </c>
      <c r="L383" s="206"/>
      <c r="M383" s="207" t="s">
        <v>1</v>
      </c>
      <c r="N383" s="208" t="s">
        <v>42</v>
      </c>
      <c r="O383" s="59"/>
      <c r="P383" s="171">
        <f t="shared" si="1"/>
        <v>0</v>
      </c>
      <c r="Q383" s="171">
        <v>0</v>
      </c>
      <c r="R383" s="171">
        <f t="shared" si="2"/>
        <v>0</v>
      </c>
      <c r="S383" s="171">
        <v>0</v>
      </c>
      <c r="T383" s="172">
        <f t="shared" si="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3" t="s">
        <v>205</v>
      </c>
      <c r="AT383" s="173" t="s">
        <v>241</v>
      </c>
      <c r="AU383" s="173" t="s">
        <v>87</v>
      </c>
      <c r="AY383" s="18" t="s">
        <v>134</v>
      </c>
      <c r="BE383" s="174">
        <f t="shared" si="4"/>
        <v>0</v>
      </c>
      <c r="BF383" s="174">
        <f t="shared" si="5"/>
        <v>0</v>
      </c>
      <c r="BG383" s="174">
        <f t="shared" si="6"/>
        <v>0</v>
      </c>
      <c r="BH383" s="174">
        <f t="shared" si="7"/>
        <v>0</v>
      </c>
      <c r="BI383" s="174">
        <f t="shared" si="8"/>
        <v>0</v>
      </c>
      <c r="BJ383" s="18" t="s">
        <v>85</v>
      </c>
      <c r="BK383" s="174">
        <f t="shared" si="9"/>
        <v>0</v>
      </c>
      <c r="BL383" s="18" t="s">
        <v>141</v>
      </c>
      <c r="BM383" s="173" t="s">
        <v>488</v>
      </c>
    </row>
    <row r="384" spans="1:65" s="2" customFormat="1" ht="33" customHeight="1">
      <c r="A384" s="33"/>
      <c r="B384" s="161"/>
      <c r="C384" s="162" t="s">
        <v>489</v>
      </c>
      <c r="D384" s="162" t="s">
        <v>136</v>
      </c>
      <c r="E384" s="163" t="s">
        <v>490</v>
      </c>
      <c r="F384" s="164" t="s">
        <v>491</v>
      </c>
      <c r="G384" s="165" t="s">
        <v>441</v>
      </c>
      <c r="H384" s="166">
        <v>1</v>
      </c>
      <c r="I384" s="167"/>
      <c r="J384" s="168">
        <f t="shared" si="0"/>
        <v>0</v>
      </c>
      <c r="K384" s="164" t="s">
        <v>1</v>
      </c>
      <c r="L384" s="34"/>
      <c r="M384" s="169" t="s">
        <v>1</v>
      </c>
      <c r="N384" s="170" t="s">
        <v>42</v>
      </c>
      <c r="O384" s="59"/>
      <c r="P384" s="171">
        <f t="shared" si="1"/>
        <v>0</v>
      </c>
      <c r="Q384" s="171">
        <v>0</v>
      </c>
      <c r="R384" s="171">
        <f t="shared" si="2"/>
        <v>0</v>
      </c>
      <c r="S384" s="171">
        <v>0</v>
      </c>
      <c r="T384" s="172">
        <f t="shared" si="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141</v>
      </c>
      <c r="AT384" s="173" t="s">
        <v>136</v>
      </c>
      <c r="AU384" s="173" t="s">
        <v>87</v>
      </c>
      <c r="AY384" s="18" t="s">
        <v>134</v>
      </c>
      <c r="BE384" s="174">
        <f t="shared" si="4"/>
        <v>0</v>
      </c>
      <c r="BF384" s="174">
        <f t="shared" si="5"/>
        <v>0</v>
      </c>
      <c r="BG384" s="174">
        <f t="shared" si="6"/>
        <v>0</v>
      </c>
      <c r="BH384" s="174">
        <f t="shared" si="7"/>
        <v>0</v>
      </c>
      <c r="BI384" s="174">
        <f t="shared" si="8"/>
        <v>0</v>
      </c>
      <c r="BJ384" s="18" t="s">
        <v>85</v>
      </c>
      <c r="BK384" s="174">
        <f t="shared" si="9"/>
        <v>0</v>
      </c>
      <c r="BL384" s="18" t="s">
        <v>141</v>
      </c>
      <c r="BM384" s="173" t="s">
        <v>492</v>
      </c>
    </row>
    <row r="385" spans="1:65" s="2" customFormat="1" ht="21.75" customHeight="1">
      <c r="A385" s="33"/>
      <c r="B385" s="161"/>
      <c r="C385" s="162" t="s">
        <v>493</v>
      </c>
      <c r="D385" s="162" t="s">
        <v>136</v>
      </c>
      <c r="E385" s="163" t="s">
        <v>494</v>
      </c>
      <c r="F385" s="164" t="s">
        <v>495</v>
      </c>
      <c r="G385" s="165" t="s">
        <v>441</v>
      </c>
      <c r="H385" s="166">
        <v>1</v>
      </c>
      <c r="I385" s="167"/>
      <c r="J385" s="168">
        <f t="shared" si="0"/>
        <v>0</v>
      </c>
      <c r="K385" s="164" t="s">
        <v>1</v>
      </c>
      <c r="L385" s="34"/>
      <c r="M385" s="169" t="s">
        <v>1</v>
      </c>
      <c r="N385" s="170" t="s">
        <v>42</v>
      </c>
      <c r="O385" s="59"/>
      <c r="P385" s="171">
        <f t="shared" si="1"/>
        <v>0</v>
      </c>
      <c r="Q385" s="171">
        <v>0</v>
      </c>
      <c r="R385" s="171">
        <f t="shared" si="2"/>
        <v>0</v>
      </c>
      <c r="S385" s="171">
        <v>0</v>
      </c>
      <c r="T385" s="172">
        <f t="shared" si="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141</v>
      </c>
      <c r="AT385" s="173" t="s">
        <v>136</v>
      </c>
      <c r="AU385" s="173" t="s">
        <v>87</v>
      </c>
      <c r="AY385" s="18" t="s">
        <v>134</v>
      </c>
      <c r="BE385" s="174">
        <f t="shared" si="4"/>
        <v>0</v>
      </c>
      <c r="BF385" s="174">
        <f t="shared" si="5"/>
        <v>0</v>
      </c>
      <c r="BG385" s="174">
        <f t="shared" si="6"/>
        <v>0</v>
      </c>
      <c r="BH385" s="174">
        <f t="shared" si="7"/>
        <v>0</v>
      </c>
      <c r="BI385" s="174">
        <f t="shared" si="8"/>
        <v>0</v>
      </c>
      <c r="BJ385" s="18" t="s">
        <v>85</v>
      </c>
      <c r="BK385" s="174">
        <f t="shared" si="9"/>
        <v>0</v>
      </c>
      <c r="BL385" s="18" t="s">
        <v>141</v>
      </c>
      <c r="BM385" s="173" t="s">
        <v>496</v>
      </c>
    </row>
    <row r="386" spans="1:65" s="12" customFormat="1" ht="22.8" customHeight="1">
      <c r="B386" s="148"/>
      <c r="D386" s="149" t="s">
        <v>76</v>
      </c>
      <c r="E386" s="159" t="s">
        <v>497</v>
      </c>
      <c r="F386" s="159" t="s">
        <v>498</v>
      </c>
      <c r="I386" s="151"/>
      <c r="J386" s="160">
        <f>BK386</f>
        <v>0</v>
      </c>
      <c r="L386" s="148"/>
      <c r="M386" s="153"/>
      <c r="N386" s="154"/>
      <c r="O386" s="154"/>
      <c r="P386" s="155">
        <f>SUM(P387:P391)</f>
        <v>0</v>
      </c>
      <c r="Q386" s="154"/>
      <c r="R386" s="155">
        <f>SUM(R387:R391)</f>
        <v>0</v>
      </c>
      <c r="S386" s="154"/>
      <c r="T386" s="156">
        <f>SUM(T387:T391)</f>
        <v>0</v>
      </c>
      <c r="AR386" s="149" t="s">
        <v>85</v>
      </c>
      <c r="AT386" s="157" t="s">
        <v>76</v>
      </c>
      <c r="AU386" s="157" t="s">
        <v>85</v>
      </c>
      <c r="AY386" s="149" t="s">
        <v>134</v>
      </c>
      <c r="BK386" s="158">
        <f>SUM(BK387:BK391)</f>
        <v>0</v>
      </c>
    </row>
    <row r="387" spans="1:65" s="2" customFormat="1" ht="16.5" customHeight="1">
      <c r="A387" s="33"/>
      <c r="B387" s="161"/>
      <c r="C387" s="162" t="s">
        <v>499</v>
      </c>
      <c r="D387" s="162" t="s">
        <v>136</v>
      </c>
      <c r="E387" s="163" t="s">
        <v>500</v>
      </c>
      <c r="F387" s="164" t="s">
        <v>501</v>
      </c>
      <c r="G387" s="165" t="s">
        <v>225</v>
      </c>
      <c r="H387" s="166">
        <v>350.99</v>
      </c>
      <c r="I387" s="167"/>
      <c r="J387" s="168">
        <f>ROUND(I387*H387,2)</f>
        <v>0</v>
      </c>
      <c r="K387" s="164" t="s">
        <v>140</v>
      </c>
      <c r="L387" s="34"/>
      <c r="M387" s="169" t="s">
        <v>1</v>
      </c>
      <c r="N387" s="170" t="s">
        <v>42</v>
      </c>
      <c r="O387" s="59"/>
      <c r="P387" s="171">
        <f>O387*H387</f>
        <v>0</v>
      </c>
      <c r="Q387" s="171">
        <v>0</v>
      </c>
      <c r="R387" s="171">
        <f>Q387*H387</f>
        <v>0</v>
      </c>
      <c r="S387" s="171">
        <v>0</v>
      </c>
      <c r="T387" s="17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3" t="s">
        <v>141</v>
      </c>
      <c r="AT387" s="173" t="s">
        <v>136</v>
      </c>
      <c r="AU387" s="173" t="s">
        <v>87</v>
      </c>
      <c r="AY387" s="18" t="s">
        <v>134</v>
      </c>
      <c r="BE387" s="174">
        <f>IF(N387="základní",J387,0)</f>
        <v>0</v>
      </c>
      <c r="BF387" s="174">
        <f>IF(N387="snížená",J387,0)</f>
        <v>0</v>
      </c>
      <c r="BG387" s="174">
        <f>IF(N387="zákl. přenesená",J387,0)</f>
        <v>0</v>
      </c>
      <c r="BH387" s="174">
        <f>IF(N387="sníž. přenesená",J387,0)</f>
        <v>0</v>
      </c>
      <c r="BI387" s="174">
        <f>IF(N387="nulová",J387,0)</f>
        <v>0</v>
      </c>
      <c r="BJ387" s="18" t="s">
        <v>85</v>
      </c>
      <c r="BK387" s="174">
        <f>ROUND(I387*H387,2)</f>
        <v>0</v>
      </c>
      <c r="BL387" s="18" t="s">
        <v>141</v>
      </c>
      <c r="BM387" s="173" t="s">
        <v>502</v>
      </c>
    </row>
    <row r="388" spans="1:65" s="2" customFormat="1" ht="21.75" customHeight="1">
      <c r="A388" s="33"/>
      <c r="B388" s="161"/>
      <c r="C388" s="162" t="s">
        <v>503</v>
      </c>
      <c r="D388" s="162" t="s">
        <v>136</v>
      </c>
      <c r="E388" s="163" t="s">
        <v>504</v>
      </c>
      <c r="F388" s="164" t="s">
        <v>505</v>
      </c>
      <c r="G388" s="165" t="s">
        <v>225</v>
      </c>
      <c r="H388" s="166">
        <v>3158.91</v>
      </c>
      <c r="I388" s="167"/>
      <c r="J388" s="168">
        <f>ROUND(I388*H388,2)</f>
        <v>0</v>
      </c>
      <c r="K388" s="164" t="s">
        <v>140</v>
      </c>
      <c r="L388" s="34"/>
      <c r="M388" s="169" t="s">
        <v>1</v>
      </c>
      <c r="N388" s="170" t="s">
        <v>42</v>
      </c>
      <c r="O388" s="59"/>
      <c r="P388" s="171">
        <f>O388*H388</f>
        <v>0</v>
      </c>
      <c r="Q388" s="171">
        <v>0</v>
      </c>
      <c r="R388" s="171">
        <f>Q388*H388</f>
        <v>0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141</v>
      </c>
      <c r="AT388" s="173" t="s">
        <v>136</v>
      </c>
      <c r="AU388" s="173" t="s">
        <v>87</v>
      </c>
      <c r="AY388" s="18" t="s">
        <v>134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85</v>
      </c>
      <c r="BK388" s="174">
        <f>ROUND(I388*H388,2)</f>
        <v>0</v>
      </c>
      <c r="BL388" s="18" t="s">
        <v>141</v>
      </c>
      <c r="BM388" s="173" t="s">
        <v>506</v>
      </c>
    </row>
    <row r="389" spans="1:65" s="14" customFormat="1" ht="10.199999999999999">
      <c r="B389" s="183"/>
      <c r="D389" s="176" t="s">
        <v>143</v>
      </c>
      <c r="E389" s="184" t="s">
        <v>1</v>
      </c>
      <c r="F389" s="185" t="s">
        <v>507</v>
      </c>
      <c r="H389" s="186">
        <v>3158.91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143</v>
      </c>
      <c r="AU389" s="184" t="s">
        <v>87</v>
      </c>
      <c r="AV389" s="14" t="s">
        <v>87</v>
      </c>
      <c r="AW389" s="14" t="s">
        <v>33</v>
      </c>
      <c r="AX389" s="14" t="s">
        <v>85</v>
      </c>
      <c r="AY389" s="184" t="s">
        <v>134</v>
      </c>
    </row>
    <row r="390" spans="1:65" s="2" customFormat="1" ht="21.75" customHeight="1">
      <c r="A390" s="33"/>
      <c r="B390" s="161"/>
      <c r="C390" s="162" t="s">
        <v>508</v>
      </c>
      <c r="D390" s="162" t="s">
        <v>136</v>
      </c>
      <c r="E390" s="163" t="s">
        <v>509</v>
      </c>
      <c r="F390" s="164" t="s">
        <v>510</v>
      </c>
      <c r="G390" s="165" t="s">
        <v>225</v>
      </c>
      <c r="H390" s="166">
        <v>350.99</v>
      </c>
      <c r="I390" s="167"/>
      <c r="J390" s="168">
        <f>ROUND(I390*H390,2)</f>
        <v>0</v>
      </c>
      <c r="K390" s="164" t="s">
        <v>140</v>
      </c>
      <c r="L390" s="34"/>
      <c r="M390" s="169" t="s">
        <v>1</v>
      </c>
      <c r="N390" s="170" t="s">
        <v>42</v>
      </c>
      <c r="O390" s="59"/>
      <c r="P390" s="171">
        <f>O390*H390</f>
        <v>0</v>
      </c>
      <c r="Q390" s="171">
        <v>0</v>
      </c>
      <c r="R390" s="171">
        <f>Q390*H390</f>
        <v>0</v>
      </c>
      <c r="S390" s="171">
        <v>0</v>
      </c>
      <c r="T390" s="17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141</v>
      </c>
      <c r="AT390" s="173" t="s">
        <v>136</v>
      </c>
      <c r="AU390" s="173" t="s">
        <v>87</v>
      </c>
      <c r="AY390" s="18" t="s">
        <v>134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85</v>
      </c>
      <c r="BK390" s="174">
        <f>ROUND(I390*H390,2)</f>
        <v>0</v>
      </c>
      <c r="BL390" s="18" t="s">
        <v>141</v>
      </c>
      <c r="BM390" s="173" t="s">
        <v>511</v>
      </c>
    </row>
    <row r="391" spans="1:65" s="2" customFormat="1" ht="21.75" customHeight="1">
      <c r="A391" s="33"/>
      <c r="B391" s="161"/>
      <c r="C391" s="162" t="s">
        <v>512</v>
      </c>
      <c r="D391" s="162" t="s">
        <v>136</v>
      </c>
      <c r="E391" s="163" t="s">
        <v>513</v>
      </c>
      <c r="F391" s="164" t="s">
        <v>514</v>
      </c>
      <c r="G391" s="165" t="s">
        <v>225</v>
      </c>
      <c r="H391" s="166">
        <v>350.99</v>
      </c>
      <c r="I391" s="167"/>
      <c r="J391" s="168">
        <f>ROUND(I391*H391,2)</f>
        <v>0</v>
      </c>
      <c r="K391" s="164" t="s">
        <v>140</v>
      </c>
      <c r="L391" s="34"/>
      <c r="M391" s="169" t="s">
        <v>1</v>
      </c>
      <c r="N391" s="170" t="s">
        <v>42</v>
      </c>
      <c r="O391" s="59"/>
      <c r="P391" s="171">
        <f>O391*H391</f>
        <v>0</v>
      </c>
      <c r="Q391" s="171">
        <v>0</v>
      </c>
      <c r="R391" s="171">
        <f>Q391*H391</f>
        <v>0</v>
      </c>
      <c r="S391" s="171">
        <v>0</v>
      </c>
      <c r="T391" s="17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3" t="s">
        <v>141</v>
      </c>
      <c r="AT391" s="173" t="s">
        <v>136</v>
      </c>
      <c r="AU391" s="173" t="s">
        <v>87</v>
      </c>
      <c r="AY391" s="18" t="s">
        <v>134</v>
      </c>
      <c r="BE391" s="174">
        <f>IF(N391="základní",J391,0)</f>
        <v>0</v>
      </c>
      <c r="BF391" s="174">
        <f>IF(N391="snížená",J391,0)</f>
        <v>0</v>
      </c>
      <c r="BG391" s="174">
        <f>IF(N391="zákl. přenesená",J391,0)</f>
        <v>0</v>
      </c>
      <c r="BH391" s="174">
        <f>IF(N391="sníž. přenesená",J391,0)</f>
        <v>0</v>
      </c>
      <c r="BI391" s="174">
        <f>IF(N391="nulová",J391,0)</f>
        <v>0</v>
      </c>
      <c r="BJ391" s="18" t="s">
        <v>85</v>
      </c>
      <c r="BK391" s="174">
        <f>ROUND(I391*H391,2)</f>
        <v>0</v>
      </c>
      <c r="BL391" s="18" t="s">
        <v>141</v>
      </c>
      <c r="BM391" s="173" t="s">
        <v>515</v>
      </c>
    </row>
    <row r="392" spans="1:65" s="12" customFormat="1" ht="22.8" customHeight="1">
      <c r="B392" s="148"/>
      <c r="D392" s="149" t="s">
        <v>76</v>
      </c>
      <c r="E392" s="159" t="s">
        <v>516</v>
      </c>
      <c r="F392" s="159" t="s">
        <v>517</v>
      </c>
      <c r="I392" s="151"/>
      <c r="J392" s="160">
        <f>BK392</f>
        <v>0</v>
      </c>
      <c r="L392" s="148"/>
      <c r="M392" s="153"/>
      <c r="N392" s="154"/>
      <c r="O392" s="154"/>
      <c r="P392" s="155">
        <f>P393</f>
        <v>0</v>
      </c>
      <c r="Q392" s="154"/>
      <c r="R392" s="155">
        <f>R393</f>
        <v>0</v>
      </c>
      <c r="S392" s="154"/>
      <c r="T392" s="156">
        <f>T393</f>
        <v>0</v>
      </c>
      <c r="AR392" s="149" t="s">
        <v>85</v>
      </c>
      <c r="AT392" s="157" t="s">
        <v>76</v>
      </c>
      <c r="AU392" s="157" t="s">
        <v>85</v>
      </c>
      <c r="AY392" s="149" t="s">
        <v>134</v>
      </c>
      <c r="BK392" s="158">
        <f>BK393</f>
        <v>0</v>
      </c>
    </row>
    <row r="393" spans="1:65" s="2" customFormat="1" ht="16.5" customHeight="1">
      <c r="A393" s="33"/>
      <c r="B393" s="161"/>
      <c r="C393" s="162" t="s">
        <v>518</v>
      </c>
      <c r="D393" s="162" t="s">
        <v>136</v>
      </c>
      <c r="E393" s="163" t="s">
        <v>519</v>
      </c>
      <c r="F393" s="164" t="s">
        <v>520</v>
      </c>
      <c r="G393" s="165" t="s">
        <v>225</v>
      </c>
      <c r="H393" s="166">
        <v>253.369</v>
      </c>
      <c r="I393" s="167"/>
      <c r="J393" s="168">
        <f>ROUND(I393*H393,2)</f>
        <v>0</v>
      </c>
      <c r="K393" s="164" t="s">
        <v>140</v>
      </c>
      <c r="L393" s="34"/>
      <c r="M393" s="169" t="s">
        <v>1</v>
      </c>
      <c r="N393" s="170" t="s">
        <v>42</v>
      </c>
      <c r="O393" s="59"/>
      <c r="P393" s="171">
        <f>O393*H393</f>
        <v>0</v>
      </c>
      <c r="Q393" s="171">
        <v>0</v>
      </c>
      <c r="R393" s="171">
        <f>Q393*H393</f>
        <v>0</v>
      </c>
      <c r="S393" s="171">
        <v>0</v>
      </c>
      <c r="T393" s="17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3" t="s">
        <v>141</v>
      </c>
      <c r="AT393" s="173" t="s">
        <v>136</v>
      </c>
      <c r="AU393" s="173" t="s">
        <v>87</v>
      </c>
      <c r="AY393" s="18" t="s">
        <v>134</v>
      </c>
      <c r="BE393" s="174">
        <f>IF(N393="základní",J393,0)</f>
        <v>0</v>
      </c>
      <c r="BF393" s="174">
        <f>IF(N393="snížená",J393,0)</f>
        <v>0</v>
      </c>
      <c r="BG393" s="174">
        <f>IF(N393="zákl. přenesená",J393,0)</f>
        <v>0</v>
      </c>
      <c r="BH393" s="174">
        <f>IF(N393="sníž. přenesená",J393,0)</f>
        <v>0</v>
      </c>
      <c r="BI393" s="174">
        <f>IF(N393="nulová",J393,0)</f>
        <v>0</v>
      </c>
      <c r="BJ393" s="18" t="s">
        <v>85</v>
      </c>
      <c r="BK393" s="174">
        <f>ROUND(I393*H393,2)</f>
        <v>0</v>
      </c>
      <c r="BL393" s="18" t="s">
        <v>141</v>
      </c>
      <c r="BM393" s="173" t="s">
        <v>521</v>
      </c>
    </row>
    <row r="394" spans="1:65" s="12" customFormat="1" ht="25.95" customHeight="1">
      <c r="B394" s="148"/>
      <c r="D394" s="149" t="s">
        <v>76</v>
      </c>
      <c r="E394" s="150" t="s">
        <v>522</v>
      </c>
      <c r="F394" s="150" t="s">
        <v>523</v>
      </c>
      <c r="I394" s="151"/>
      <c r="J394" s="152">
        <f>BK394</f>
        <v>0</v>
      </c>
      <c r="L394" s="148"/>
      <c r="M394" s="153"/>
      <c r="N394" s="154"/>
      <c r="O394" s="154"/>
      <c r="P394" s="155">
        <v>0</v>
      </c>
      <c r="Q394" s="154"/>
      <c r="R394" s="155">
        <v>0</v>
      </c>
      <c r="S394" s="154"/>
      <c r="T394" s="156">
        <v>0</v>
      </c>
      <c r="AR394" s="149" t="s">
        <v>87</v>
      </c>
      <c r="AT394" s="157" t="s">
        <v>76</v>
      </c>
      <c r="AU394" s="157" t="s">
        <v>77</v>
      </c>
      <c r="AY394" s="149" t="s">
        <v>134</v>
      </c>
      <c r="BK394" s="158">
        <v>0</v>
      </c>
    </row>
    <row r="395" spans="1:65" s="12" customFormat="1" ht="25.95" customHeight="1">
      <c r="B395" s="148"/>
      <c r="D395" s="149" t="s">
        <v>76</v>
      </c>
      <c r="E395" s="150" t="s">
        <v>524</v>
      </c>
      <c r="F395" s="150" t="s">
        <v>525</v>
      </c>
      <c r="I395" s="151"/>
      <c r="J395" s="152">
        <f>BK395</f>
        <v>0</v>
      </c>
      <c r="L395" s="148"/>
      <c r="M395" s="153"/>
      <c r="N395" s="154"/>
      <c r="O395" s="154"/>
      <c r="P395" s="155">
        <f>P396+P402+P404+P406</f>
        <v>0</v>
      </c>
      <c r="Q395" s="154"/>
      <c r="R395" s="155">
        <f>R396+R402+R404+R406</f>
        <v>0</v>
      </c>
      <c r="S395" s="154"/>
      <c r="T395" s="156">
        <f>T396+T402+T404+T406</f>
        <v>0</v>
      </c>
      <c r="AR395" s="149" t="s">
        <v>178</v>
      </c>
      <c r="AT395" s="157" t="s">
        <v>76</v>
      </c>
      <c r="AU395" s="157" t="s">
        <v>77</v>
      </c>
      <c r="AY395" s="149" t="s">
        <v>134</v>
      </c>
      <c r="BK395" s="158">
        <f>BK396+BK402+BK404+BK406</f>
        <v>0</v>
      </c>
    </row>
    <row r="396" spans="1:65" s="12" customFormat="1" ht="22.8" customHeight="1">
      <c r="B396" s="148"/>
      <c r="D396" s="149" t="s">
        <v>76</v>
      </c>
      <c r="E396" s="159" t="s">
        <v>526</v>
      </c>
      <c r="F396" s="159" t="s">
        <v>527</v>
      </c>
      <c r="I396" s="151"/>
      <c r="J396" s="160">
        <f>BK396</f>
        <v>0</v>
      </c>
      <c r="L396" s="148"/>
      <c r="M396" s="153"/>
      <c r="N396" s="154"/>
      <c r="O396" s="154"/>
      <c r="P396" s="155">
        <f>SUM(P397:P401)</f>
        <v>0</v>
      </c>
      <c r="Q396" s="154"/>
      <c r="R396" s="155">
        <f>SUM(R397:R401)</f>
        <v>0</v>
      </c>
      <c r="S396" s="154"/>
      <c r="T396" s="156">
        <f>SUM(T397:T401)</f>
        <v>0</v>
      </c>
      <c r="AR396" s="149" t="s">
        <v>178</v>
      </c>
      <c r="AT396" s="157" t="s">
        <v>76</v>
      </c>
      <c r="AU396" s="157" t="s">
        <v>85</v>
      </c>
      <c r="AY396" s="149" t="s">
        <v>134</v>
      </c>
      <c r="BK396" s="158">
        <f>SUM(BK397:BK401)</f>
        <v>0</v>
      </c>
    </row>
    <row r="397" spans="1:65" s="2" customFormat="1" ht="16.5" customHeight="1">
      <c r="A397" s="33"/>
      <c r="B397" s="161"/>
      <c r="C397" s="162" t="s">
        <v>528</v>
      </c>
      <c r="D397" s="162" t="s">
        <v>136</v>
      </c>
      <c r="E397" s="163" t="s">
        <v>529</v>
      </c>
      <c r="F397" s="164" t="s">
        <v>530</v>
      </c>
      <c r="G397" s="165" t="s">
        <v>531</v>
      </c>
      <c r="H397" s="166">
        <v>1</v>
      </c>
      <c r="I397" s="167"/>
      <c r="J397" s="168">
        <f>ROUND(I397*H397,2)</f>
        <v>0</v>
      </c>
      <c r="K397" s="164" t="s">
        <v>1</v>
      </c>
      <c r="L397" s="34"/>
      <c r="M397" s="169" t="s">
        <v>1</v>
      </c>
      <c r="N397" s="170" t="s">
        <v>42</v>
      </c>
      <c r="O397" s="59"/>
      <c r="P397" s="171">
        <f>O397*H397</f>
        <v>0</v>
      </c>
      <c r="Q397" s="171">
        <v>0</v>
      </c>
      <c r="R397" s="171">
        <f>Q397*H397</f>
        <v>0</v>
      </c>
      <c r="S397" s="171">
        <v>0</v>
      </c>
      <c r="T397" s="172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3" t="s">
        <v>532</v>
      </c>
      <c r="AT397" s="173" t="s">
        <v>136</v>
      </c>
      <c r="AU397" s="173" t="s">
        <v>87</v>
      </c>
      <c r="AY397" s="18" t="s">
        <v>134</v>
      </c>
      <c r="BE397" s="174">
        <f>IF(N397="základní",J397,0)</f>
        <v>0</v>
      </c>
      <c r="BF397" s="174">
        <f>IF(N397="snížená",J397,0)</f>
        <v>0</v>
      </c>
      <c r="BG397" s="174">
        <f>IF(N397="zákl. přenesená",J397,0)</f>
        <v>0</v>
      </c>
      <c r="BH397" s="174">
        <f>IF(N397="sníž. přenesená",J397,0)</f>
        <v>0</v>
      </c>
      <c r="BI397" s="174">
        <f>IF(N397="nulová",J397,0)</f>
        <v>0</v>
      </c>
      <c r="BJ397" s="18" t="s">
        <v>85</v>
      </c>
      <c r="BK397" s="174">
        <f>ROUND(I397*H397,2)</f>
        <v>0</v>
      </c>
      <c r="BL397" s="18" t="s">
        <v>532</v>
      </c>
      <c r="BM397" s="173" t="s">
        <v>533</v>
      </c>
    </row>
    <row r="398" spans="1:65" s="2" customFormat="1" ht="16.5" customHeight="1">
      <c r="A398" s="33"/>
      <c r="B398" s="161"/>
      <c r="C398" s="162" t="s">
        <v>534</v>
      </c>
      <c r="D398" s="162" t="s">
        <v>136</v>
      </c>
      <c r="E398" s="163" t="s">
        <v>535</v>
      </c>
      <c r="F398" s="164" t="s">
        <v>536</v>
      </c>
      <c r="G398" s="165" t="s">
        <v>531</v>
      </c>
      <c r="H398" s="166">
        <v>1</v>
      </c>
      <c r="I398" s="167"/>
      <c r="J398" s="168">
        <f>ROUND(I398*H398,2)</f>
        <v>0</v>
      </c>
      <c r="K398" s="164" t="s">
        <v>1</v>
      </c>
      <c r="L398" s="34"/>
      <c r="M398" s="169" t="s">
        <v>1</v>
      </c>
      <c r="N398" s="170" t="s">
        <v>42</v>
      </c>
      <c r="O398" s="59"/>
      <c r="P398" s="171">
        <f>O398*H398</f>
        <v>0</v>
      </c>
      <c r="Q398" s="171">
        <v>0</v>
      </c>
      <c r="R398" s="171">
        <f>Q398*H398</f>
        <v>0</v>
      </c>
      <c r="S398" s="171">
        <v>0</v>
      </c>
      <c r="T398" s="17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3" t="s">
        <v>532</v>
      </c>
      <c r="AT398" s="173" t="s">
        <v>136</v>
      </c>
      <c r="AU398" s="173" t="s">
        <v>87</v>
      </c>
      <c r="AY398" s="18" t="s">
        <v>134</v>
      </c>
      <c r="BE398" s="174">
        <f>IF(N398="základní",J398,0)</f>
        <v>0</v>
      </c>
      <c r="BF398" s="174">
        <f>IF(N398="snížená",J398,0)</f>
        <v>0</v>
      </c>
      <c r="BG398" s="174">
        <f>IF(N398="zákl. přenesená",J398,0)</f>
        <v>0</v>
      </c>
      <c r="BH398" s="174">
        <f>IF(N398="sníž. přenesená",J398,0)</f>
        <v>0</v>
      </c>
      <c r="BI398" s="174">
        <f>IF(N398="nulová",J398,0)</f>
        <v>0</v>
      </c>
      <c r="BJ398" s="18" t="s">
        <v>85</v>
      </c>
      <c r="BK398" s="174">
        <f>ROUND(I398*H398,2)</f>
        <v>0</v>
      </c>
      <c r="BL398" s="18" t="s">
        <v>532</v>
      </c>
      <c r="BM398" s="173" t="s">
        <v>537</v>
      </c>
    </row>
    <row r="399" spans="1:65" s="2" customFormat="1" ht="21.75" customHeight="1">
      <c r="A399" s="33"/>
      <c r="B399" s="161"/>
      <c r="C399" s="162" t="s">
        <v>538</v>
      </c>
      <c r="D399" s="162" t="s">
        <v>136</v>
      </c>
      <c r="E399" s="163" t="s">
        <v>539</v>
      </c>
      <c r="F399" s="164" t="s">
        <v>540</v>
      </c>
      <c r="G399" s="165" t="s">
        <v>531</v>
      </c>
      <c r="H399" s="166">
        <v>1</v>
      </c>
      <c r="I399" s="167"/>
      <c r="J399" s="168">
        <f>ROUND(I399*H399,2)</f>
        <v>0</v>
      </c>
      <c r="K399" s="164" t="s">
        <v>1</v>
      </c>
      <c r="L399" s="34"/>
      <c r="M399" s="169" t="s">
        <v>1</v>
      </c>
      <c r="N399" s="170" t="s">
        <v>42</v>
      </c>
      <c r="O399" s="59"/>
      <c r="P399" s="171">
        <f>O399*H399</f>
        <v>0</v>
      </c>
      <c r="Q399" s="171">
        <v>0</v>
      </c>
      <c r="R399" s="171">
        <f>Q399*H399</f>
        <v>0</v>
      </c>
      <c r="S399" s="171">
        <v>0</v>
      </c>
      <c r="T399" s="17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3" t="s">
        <v>532</v>
      </c>
      <c r="AT399" s="173" t="s">
        <v>136</v>
      </c>
      <c r="AU399" s="173" t="s">
        <v>87</v>
      </c>
      <c r="AY399" s="18" t="s">
        <v>134</v>
      </c>
      <c r="BE399" s="174">
        <f>IF(N399="základní",J399,0)</f>
        <v>0</v>
      </c>
      <c r="BF399" s="174">
        <f>IF(N399="snížená",J399,0)</f>
        <v>0</v>
      </c>
      <c r="BG399" s="174">
        <f>IF(N399="zákl. přenesená",J399,0)</f>
        <v>0</v>
      </c>
      <c r="BH399" s="174">
        <f>IF(N399="sníž. přenesená",J399,0)</f>
        <v>0</v>
      </c>
      <c r="BI399" s="174">
        <f>IF(N399="nulová",J399,0)</f>
        <v>0</v>
      </c>
      <c r="BJ399" s="18" t="s">
        <v>85</v>
      </c>
      <c r="BK399" s="174">
        <f>ROUND(I399*H399,2)</f>
        <v>0</v>
      </c>
      <c r="BL399" s="18" t="s">
        <v>532</v>
      </c>
      <c r="BM399" s="173" t="s">
        <v>541</v>
      </c>
    </row>
    <row r="400" spans="1:65" s="2" customFormat="1" ht="21.75" customHeight="1">
      <c r="A400" s="33"/>
      <c r="B400" s="161"/>
      <c r="C400" s="162" t="s">
        <v>542</v>
      </c>
      <c r="D400" s="162" t="s">
        <v>136</v>
      </c>
      <c r="E400" s="163" t="s">
        <v>543</v>
      </c>
      <c r="F400" s="164" t="s">
        <v>544</v>
      </c>
      <c r="G400" s="165" t="s">
        <v>531</v>
      </c>
      <c r="H400" s="166">
        <v>1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42</v>
      </c>
      <c r="O400" s="59"/>
      <c r="P400" s="171">
        <f>O400*H400</f>
        <v>0</v>
      </c>
      <c r="Q400" s="171">
        <v>0</v>
      </c>
      <c r="R400" s="171">
        <f>Q400*H400</f>
        <v>0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532</v>
      </c>
      <c r="AT400" s="173" t="s">
        <v>136</v>
      </c>
      <c r="AU400" s="173" t="s">
        <v>87</v>
      </c>
      <c r="AY400" s="18" t="s">
        <v>134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85</v>
      </c>
      <c r="BK400" s="174">
        <f>ROUND(I400*H400,2)</f>
        <v>0</v>
      </c>
      <c r="BL400" s="18" t="s">
        <v>532</v>
      </c>
      <c r="BM400" s="173" t="s">
        <v>545</v>
      </c>
    </row>
    <row r="401" spans="1:65" s="2" customFormat="1" ht="33" customHeight="1">
      <c r="A401" s="33"/>
      <c r="B401" s="161"/>
      <c r="C401" s="162" t="s">
        <v>546</v>
      </c>
      <c r="D401" s="162" t="s">
        <v>136</v>
      </c>
      <c r="E401" s="163" t="s">
        <v>547</v>
      </c>
      <c r="F401" s="164" t="s">
        <v>548</v>
      </c>
      <c r="G401" s="165" t="s">
        <v>531</v>
      </c>
      <c r="H401" s="166">
        <v>1</v>
      </c>
      <c r="I401" s="167"/>
      <c r="J401" s="168">
        <f>ROUND(I401*H401,2)</f>
        <v>0</v>
      </c>
      <c r="K401" s="164" t="s">
        <v>1</v>
      </c>
      <c r="L401" s="34"/>
      <c r="M401" s="169" t="s">
        <v>1</v>
      </c>
      <c r="N401" s="170" t="s">
        <v>42</v>
      </c>
      <c r="O401" s="59"/>
      <c r="P401" s="171">
        <f>O401*H401</f>
        <v>0</v>
      </c>
      <c r="Q401" s="171">
        <v>0</v>
      </c>
      <c r="R401" s="171">
        <f>Q401*H401</f>
        <v>0</v>
      </c>
      <c r="S401" s="171">
        <v>0</v>
      </c>
      <c r="T401" s="17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3" t="s">
        <v>532</v>
      </c>
      <c r="AT401" s="173" t="s">
        <v>136</v>
      </c>
      <c r="AU401" s="173" t="s">
        <v>87</v>
      </c>
      <c r="AY401" s="18" t="s">
        <v>134</v>
      </c>
      <c r="BE401" s="174">
        <f>IF(N401="základní",J401,0)</f>
        <v>0</v>
      </c>
      <c r="BF401" s="174">
        <f>IF(N401="snížená",J401,0)</f>
        <v>0</v>
      </c>
      <c r="BG401" s="174">
        <f>IF(N401="zákl. přenesená",J401,0)</f>
        <v>0</v>
      </c>
      <c r="BH401" s="174">
        <f>IF(N401="sníž. přenesená",J401,0)</f>
        <v>0</v>
      </c>
      <c r="BI401" s="174">
        <f>IF(N401="nulová",J401,0)</f>
        <v>0</v>
      </c>
      <c r="BJ401" s="18" t="s">
        <v>85</v>
      </c>
      <c r="BK401" s="174">
        <f>ROUND(I401*H401,2)</f>
        <v>0</v>
      </c>
      <c r="BL401" s="18" t="s">
        <v>532</v>
      </c>
      <c r="BM401" s="173" t="s">
        <v>549</v>
      </c>
    </row>
    <row r="402" spans="1:65" s="12" customFormat="1" ht="22.8" customHeight="1">
      <c r="B402" s="148"/>
      <c r="D402" s="149" t="s">
        <v>76</v>
      </c>
      <c r="E402" s="159" t="s">
        <v>550</v>
      </c>
      <c r="F402" s="159" t="s">
        <v>551</v>
      </c>
      <c r="I402" s="151"/>
      <c r="J402" s="160">
        <f>BK402</f>
        <v>0</v>
      </c>
      <c r="L402" s="148"/>
      <c r="M402" s="153"/>
      <c r="N402" s="154"/>
      <c r="O402" s="154"/>
      <c r="P402" s="155">
        <f>P403</f>
        <v>0</v>
      </c>
      <c r="Q402" s="154"/>
      <c r="R402" s="155">
        <f>R403</f>
        <v>0</v>
      </c>
      <c r="S402" s="154"/>
      <c r="T402" s="156">
        <f>T403</f>
        <v>0</v>
      </c>
      <c r="AR402" s="149" t="s">
        <v>178</v>
      </c>
      <c r="AT402" s="157" t="s">
        <v>76</v>
      </c>
      <c r="AU402" s="157" t="s">
        <v>85</v>
      </c>
      <c r="AY402" s="149" t="s">
        <v>134</v>
      </c>
      <c r="BK402" s="158">
        <f>BK403</f>
        <v>0</v>
      </c>
    </row>
    <row r="403" spans="1:65" s="2" customFormat="1" ht="21.75" customHeight="1">
      <c r="A403" s="33"/>
      <c r="B403" s="161"/>
      <c r="C403" s="162" t="s">
        <v>552</v>
      </c>
      <c r="D403" s="162" t="s">
        <v>136</v>
      </c>
      <c r="E403" s="163" t="s">
        <v>553</v>
      </c>
      <c r="F403" s="164" t="s">
        <v>554</v>
      </c>
      <c r="G403" s="165" t="s">
        <v>531</v>
      </c>
      <c r="H403" s="166">
        <v>1</v>
      </c>
      <c r="I403" s="167"/>
      <c r="J403" s="168">
        <f>ROUND(I403*H403,2)</f>
        <v>0</v>
      </c>
      <c r="K403" s="164" t="s">
        <v>1</v>
      </c>
      <c r="L403" s="34"/>
      <c r="M403" s="169" t="s">
        <v>1</v>
      </c>
      <c r="N403" s="170" t="s">
        <v>42</v>
      </c>
      <c r="O403" s="59"/>
      <c r="P403" s="171">
        <f>O403*H403</f>
        <v>0</v>
      </c>
      <c r="Q403" s="171">
        <v>0</v>
      </c>
      <c r="R403" s="171">
        <f>Q403*H403</f>
        <v>0</v>
      </c>
      <c r="S403" s="171">
        <v>0</v>
      </c>
      <c r="T403" s="17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3" t="s">
        <v>532</v>
      </c>
      <c r="AT403" s="173" t="s">
        <v>136</v>
      </c>
      <c r="AU403" s="173" t="s">
        <v>87</v>
      </c>
      <c r="AY403" s="18" t="s">
        <v>134</v>
      </c>
      <c r="BE403" s="174">
        <f>IF(N403="základní",J403,0)</f>
        <v>0</v>
      </c>
      <c r="BF403" s="174">
        <f>IF(N403="snížená",J403,0)</f>
        <v>0</v>
      </c>
      <c r="BG403" s="174">
        <f>IF(N403="zákl. přenesená",J403,0)</f>
        <v>0</v>
      </c>
      <c r="BH403" s="174">
        <f>IF(N403="sníž. přenesená",J403,0)</f>
        <v>0</v>
      </c>
      <c r="BI403" s="174">
        <f>IF(N403="nulová",J403,0)</f>
        <v>0</v>
      </c>
      <c r="BJ403" s="18" t="s">
        <v>85</v>
      </c>
      <c r="BK403" s="174">
        <f>ROUND(I403*H403,2)</f>
        <v>0</v>
      </c>
      <c r="BL403" s="18" t="s">
        <v>532</v>
      </c>
      <c r="BM403" s="173" t="s">
        <v>555</v>
      </c>
    </row>
    <row r="404" spans="1:65" s="12" customFormat="1" ht="22.8" customHeight="1">
      <c r="B404" s="148"/>
      <c r="D404" s="149" t="s">
        <v>76</v>
      </c>
      <c r="E404" s="159" t="s">
        <v>556</v>
      </c>
      <c r="F404" s="159" t="s">
        <v>557</v>
      </c>
      <c r="I404" s="151"/>
      <c r="J404" s="160">
        <f>BK404</f>
        <v>0</v>
      </c>
      <c r="L404" s="148"/>
      <c r="M404" s="153"/>
      <c r="N404" s="154"/>
      <c r="O404" s="154"/>
      <c r="P404" s="155">
        <f>P405</f>
        <v>0</v>
      </c>
      <c r="Q404" s="154"/>
      <c r="R404" s="155">
        <f>R405</f>
        <v>0</v>
      </c>
      <c r="S404" s="154"/>
      <c r="T404" s="156">
        <f>T405</f>
        <v>0</v>
      </c>
      <c r="AR404" s="149" t="s">
        <v>178</v>
      </c>
      <c r="AT404" s="157" t="s">
        <v>76</v>
      </c>
      <c r="AU404" s="157" t="s">
        <v>85</v>
      </c>
      <c r="AY404" s="149" t="s">
        <v>134</v>
      </c>
      <c r="BK404" s="158">
        <f>BK405</f>
        <v>0</v>
      </c>
    </row>
    <row r="405" spans="1:65" s="2" customFormat="1" ht="16.5" customHeight="1">
      <c r="A405" s="33"/>
      <c r="B405" s="161"/>
      <c r="C405" s="162" t="s">
        <v>558</v>
      </c>
      <c r="D405" s="162" t="s">
        <v>136</v>
      </c>
      <c r="E405" s="163" t="s">
        <v>559</v>
      </c>
      <c r="F405" s="164" t="s">
        <v>560</v>
      </c>
      <c r="G405" s="165" t="s">
        <v>531</v>
      </c>
      <c r="H405" s="166">
        <v>1</v>
      </c>
      <c r="I405" s="167"/>
      <c r="J405" s="168">
        <f>ROUND(I405*H405,2)</f>
        <v>0</v>
      </c>
      <c r="K405" s="164" t="s">
        <v>1</v>
      </c>
      <c r="L405" s="34"/>
      <c r="M405" s="169" t="s">
        <v>1</v>
      </c>
      <c r="N405" s="170" t="s">
        <v>42</v>
      </c>
      <c r="O405" s="59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3" t="s">
        <v>532</v>
      </c>
      <c r="AT405" s="173" t="s">
        <v>136</v>
      </c>
      <c r="AU405" s="173" t="s">
        <v>87</v>
      </c>
      <c r="AY405" s="18" t="s">
        <v>134</v>
      </c>
      <c r="BE405" s="174">
        <f>IF(N405="základní",J405,0)</f>
        <v>0</v>
      </c>
      <c r="BF405" s="174">
        <f>IF(N405="snížená",J405,0)</f>
        <v>0</v>
      </c>
      <c r="BG405" s="174">
        <f>IF(N405="zákl. přenesená",J405,0)</f>
        <v>0</v>
      </c>
      <c r="BH405" s="174">
        <f>IF(N405="sníž. přenesená",J405,0)</f>
        <v>0</v>
      </c>
      <c r="BI405" s="174">
        <f>IF(N405="nulová",J405,0)</f>
        <v>0</v>
      </c>
      <c r="BJ405" s="18" t="s">
        <v>85</v>
      </c>
      <c r="BK405" s="174">
        <f>ROUND(I405*H405,2)</f>
        <v>0</v>
      </c>
      <c r="BL405" s="18" t="s">
        <v>532</v>
      </c>
      <c r="BM405" s="173" t="s">
        <v>561</v>
      </c>
    </row>
    <row r="406" spans="1:65" s="12" customFormat="1" ht="22.8" customHeight="1">
      <c r="B406" s="148"/>
      <c r="D406" s="149" t="s">
        <v>76</v>
      </c>
      <c r="E406" s="159" t="s">
        <v>562</v>
      </c>
      <c r="F406" s="159" t="s">
        <v>563</v>
      </c>
      <c r="I406" s="151"/>
      <c r="J406" s="160">
        <f>BK406</f>
        <v>0</v>
      </c>
      <c r="L406" s="148"/>
      <c r="M406" s="153"/>
      <c r="N406" s="154"/>
      <c r="O406" s="154"/>
      <c r="P406" s="155">
        <f>P407</f>
        <v>0</v>
      </c>
      <c r="Q406" s="154"/>
      <c r="R406" s="155">
        <f>R407</f>
        <v>0</v>
      </c>
      <c r="S406" s="154"/>
      <c r="T406" s="156">
        <f>T407</f>
        <v>0</v>
      </c>
      <c r="AR406" s="149" t="s">
        <v>178</v>
      </c>
      <c r="AT406" s="157" t="s">
        <v>76</v>
      </c>
      <c r="AU406" s="157" t="s">
        <v>85</v>
      </c>
      <c r="AY406" s="149" t="s">
        <v>134</v>
      </c>
      <c r="BK406" s="158">
        <f>BK407</f>
        <v>0</v>
      </c>
    </row>
    <row r="407" spans="1:65" s="2" customFormat="1" ht="16.5" customHeight="1">
      <c r="A407" s="33"/>
      <c r="B407" s="161"/>
      <c r="C407" s="162" t="s">
        <v>564</v>
      </c>
      <c r="D407" s="162" t="s">
        <v>136</v>
      </c>
      <c r="E407" s="163" t="s">
        <v>565</v>
      </c>
      <c r="F407" s="164" t="s">
        <v>566</v>
      </c>
      <c r="G407" s="165" t="s">
        <v>531</v>
      </c>
      <c r="H407" s="166">
        <v>1</v>
      </c>
      <c r="I407" s="167"/>
      <c r="J407" s="168">
        <f>ROUND(I407*H407,2)</f>
        <v>0</v>
      </c>
      <c r="K407" s="164" t="s">
        <v>1</v>
      </c>
      <c r="L407" s="34"/>
      <c r="M407" s="217" t="s">
        <v>1</v>
      </c>
      <c r="N407" s="218" t="s">
        <v>42</v>
      </c>
      <c r="O407" s="219"/>
      <c r="P407" s="220">
        <f>O407*H407</f>
        <v>0</v>
      </c>
      <c r="Q407" s="220">
        <v>0</v>
      </c>
      <c r="R407" s="220">
        <f>Q407*H407</f>
        <v>0</v>
      </c>
      <c r="S407" s="220">
        <v>0</v>
      </c>
      <c r="T407" s="221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3" t="s">
        <v>532</v>
      </c>
      <c r="AT407" s="173" t="s">
        <v>136</v>
      </c>
      <c r="AU407" s="173" t="s">
        <v>87</v>
      </c>
      <c r="AY407" s="18" t="s">
        <v>134</v>
      </c>
      <c r="BE407" s="174">
        <f>IF(N407="základní",J407,0)</f>
        <v>0</v>
      </c>
      <c r="BF407" s="174">
        <f>IF(N407="snížená",J407,0)</f>
        <v>0</v>
      </c>
      <c r="BG407" s="174">
        <f>IF(N407="zákl. přenesená",J407,0)</f>
        <v>0</v>
      </c>
      <c r="BH407" s="174">
        <f>IF(N407="sníž. přenesená",J407,0)</f>
        <v>0</v>
      </c>
      <c r="BI407" s="174">
        <f>IF(N407="nulová",J407,0)</f>
        <v>0</v>
      </c>
      <c r="BJ407" s="18" t="s">
        <v>85</v>
      </c>
      <c r="BK407" s="174">
        <f>ROUND(I407*H407,2)</f>
        <v>0</v>
      </c>
      <c r="BL407" s="18" t="s">
        <v>532</v>
      </c>
      <c r="BM407" s="173" t="s">
        <v>567</v>
      </c>
    </row>
    <row r="408" spans="1:65" s="2" customFormat="1" ht="6.9" customHeight="1">
      <c r="A408" s="33"/>
      <c r="B408" s="48"/>
      <c r="C408" s="49"/>
      <c r="D408" s="49"/>
      <c r="E408" s="49"/>
      <c r="F408" s="49"/>
      <c r="G408" s="49"/>
      <c r="H408" s="49"/>
      <c r="I408" s="121"/>
      <c r="J408" s="49"/>
      <c r="K408" s="49"/>
      <c r="L408" s="34"/>
      <c r="M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</row>
  </sheetData>
  <autoFilter ref="C129:K407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1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90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2" t="str">
        <f>'Rekapitulace stavby'!K6</f>
        <v>Rekonstrukce a modernizace školního hřiště ZŠ Kaplického</v>
      </c>
      <c r="F7" s="263"/>
      <c r="G7" s="263"/>
      <c r="H7" s="263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3" t="s">
        <v>568</v>
      </c>
      <c r="F9" s="264"/>
      <c r="G9" s="264"/>
      <c r="H9" s="264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44612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5" t="str">
        <f>'Rekapitulace stavby'!E14</f>
        <v>Vyplň údaj</v>
      </c>
      <c r="F18" s="245"/>
      <c r="G18" s="245"/>
      <c r="H18" s="24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0" t="s">
        <v>1</v>
      </c>
      <c r="F27" s="250"/>
      <c r="G27" s="250"/>
      <c r="H27" s="25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41</v>
      </c>
      <c r="E33" s="28" t="s">
        <v>42</v>
      </c>
      <c r="F33" s="107">
        <f>ROUND((SUM(BE126:BE341)),  2)</f>
        <v>0</v>
      </c>
      <c r="G33" s="33"/>
      <c r="H33" s="33"/>
      <c r="I33" s="108">
        <v>0.21</v>
      </c>
      <c r="J33" s="107">
        <f>ROUND(((SUM(BE126:BE341))*I33),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7">
        <f>ROUND((SUM(BF126:BF341)),  2)</f>
        <v>0</v>
      </c>
      <c r="G34" s="33"/>
      <c r="H34" s="33"/>
      <c r="I34" s="108">
        <v>0.15</v>
      </c>
      <c r="J34" s="107">
        <f>ROUND(((SUM(BF126:BF341))*I34),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7">
        <f>ROUND((SUM(BG126:BG341)),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7">
        <f>ROUND((SUM(BH126:BH341)),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7">
        <f>ROUND((SUM(BI126:BI341)),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Rekonstrukce a modernizace školního hřiště ZŠ Kaplického</v>
      </c>
      <c r="F85" s="263"/>
      <c r="G85" s="263"/>
      <c r="H85" s="263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3" t="str">
        <f>E9</f>
        <v>02 - SO.02 Víceúčelové hřiště</v>
      </c>
      <c r="F87" s="264"/>
      <c r="G87" s="264"/>
      <c r="H87" s="264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Liberec</v>
      </c>
      <c r="G89" s="33"/>
      <c r="H89" s="33"/>
      <c r="I89" s="98" t="s">
        <v>22</v>
      </c>
      <c r="J89" s="56">
        <f>IF(J12="","",J12)</f>
        <v>44612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Statutární město Liberec, nám .Dr.E. Beneše</v>
      </c>
      <c r="G91" s="33"/>
      <c r="H91" s="33"/>
      <c r="I91" s="98" t="s">
        <v>30</v>
      </c>
      <c r="J91" s="31" t="str">
        <f>E21</f>
        <v>Pitter Design, s.r.o.Pardubice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1:31" s="9" customFormat="1" ht="24.9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95" customHeight="1">
      <c r="B98" s="132"/>
      <c r="D98" s="133" t="s">
        <v>106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95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J207</f>
        <v>0</v>
      </c>
      <c r="L99" s="132"/>
    </row>
    <row r="100" spans="1:31" s="10" customFormat="1" ht="19.95" customHeight="1">
      <c r="B100" s="132"/>
      <c r="D100" s="133" t="s">
        <v>569</v>
      </c>
      <c r="E100" s="134"/>
      <c r="F100" s="134"/>
      <c r="G100" s="134"/>
      <c r="H100" s="134"/>
      <c r="I100" s="135"/>
      <c r="J100" s="136">
        <f>J242</f>
        <v>0</v>
      </c>
      <c r="L100" s="132"/>
    </row>
    <row r="101" spans="1:31" s="10" customFormat="1" ht="19.95" customHeight="1">
      <c r="B101" s="132"/>
      <c r="D101" s="133" t="s">
        <v>108</v>
      </c>
      <c r="E101" s="134"/>
      <c r="F101" s="134"/>
      <c r="G101" s="134"/>
      <c r="H101" s="134"/>
      <c r="I101" s="135"/>
      <c r="J101" s="136">
        <f>J252</f>
        <v>0</v>
      </c>
      <c r="L101" s="132"/>
    </row>
    <row r="102" spans="1:31" s="10" customFormat="1" ht="19.95" customHeight="1">
      <c r="B102" s="132"/>
      <c r="D102" s="133" t="s">
        <v>110</v>
      </c>
      <c r="E102" s="134"/>
      <c r="F102" s="134"/>
      <c r="G102" s="134"/>
      <c r="H102" s="134"/>
      <c r="I102" s="135"/>
      <c r="J102" s="136">
        <f>J285</f>
        <v>0</v>
      </c>
      <c r="L102" s="132"/>
    </row>
    <row r="103" spans="1:31" s="10" customFormat="1" ht="19.95" customHeight="1">
      <c r="B103" s="132"/>
      <c r="D103" s="133" t="s">
        <v>111</v>
      </c>
      <c r="E103" s="134"/>
      <c r="F103" s="134"/>
      <c r="G103" s="134"/>
      <c r="H103" s="134"/>
      <c r="I103" s="135"/>
      <c r="J103" s="136">
        <f>J315</f>
        <v>0</v>
      </c>
      <c r="L103" s="132"/>
    </row>
    <row r="104" spans="1:31" s="10" customFormat="1" ht="19.95" customHeight="1">
      <c r="B104" s="132"/>
      <c r="D104" s="133" t="s">
        <v>112</v>
      </c>
      <c r="E104" s="134"/>
      <c r="F104" s="134"/>
      <c r="G104" s="134"/>
      <c r="H104" s="134"/>
      <c r="I104" s="135"/>
      <c r="J104" s="136">
        <f>J321</f>
        <v>0</v>
      </c>
      <c r="L104" s="132"/>
    </row>
    <row r="105" spans="1:31" s="9" customFormat="1" ht="24.9" customHeight="1">
      <c r="B105" s="127"/>
      <c r="D105" s="128" t="s">
        <v>113</v>
      </c>
      <c r="E105" s="129"/>
      <c r="F105" s="129"/>
      <c r="G105" s="129"/>
      <c r="H105" s="129"/>
      <c r="I105" s="130"/>
      <c r="J105" s="131">
        <f>J323</f>
        <v>0</v>
      </c>
      <c r="L105" s="127"/>
    </row>
    <row r="106" spans="1:31" s="10" customFormat="1" ht="19.95" customHeight="1">
      <c r="B106" s="132"/>
      <c r="D106" s="133" t="s">
        <v>570</v>
      </c>
      <c r="E106" s="134"/>
      <c r="F106" s="134"/>
      <c r="G106" s="134"/>
      <c r="H106" s="134"/>
      <c r="I106" s="135"/>
      <c r="J106" s="136">
        <f>J324</f>
        <v>0</v>
      </c>
      <c r="L106" s="132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119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2" t="str">
        <f>E7</f>
        <v>Rekonstrukce a modernizace školního hřiště ZŠ Kaplického</v>
      </c>
      <c r="F116" s="263"/>
      <c r="G116" s="263"/>
      <c r="H116" s="26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98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23" t="str">
        <f>E9</f>
        <v>02 - SO.02 Víceúčelové hřiště</v>
      </c>
      <c r="F118" s="264"/>
      <c r="G118" s="264"/>
      <c r="H118" s="264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Liberec</v>
      </c>
      <c r="G120" s="33"/>
      <c r="H120" s="33"/>
      <c r="I120" s="98" t="s">
        <v>22</v>
      </c>
      <c r="J120" s="56">
        <f>IF(J12="","",J12)</f>
        <v>44612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65" customHeight="1">
      <c r="A122" s="33"/>
      <c r="B122" s="34"/>
      <c r="C122" s="28" t="s">
        <v>23</v>
      </c>
      <c r="D122" s="33"/>
      <c r="E122" s="33"/>
      <c r="F122" s="26" t="str">
        <f>E15</f>
        <v>Statutární město Liberec, nám .Dr.E. Beneše</v>
      </c>
      <c r="G122" s="33"/>
      <c r="H122" s="33"/>
      <c r="I122" s="98" t="s">
        <v>30</v>
      </c>
      <c r="J122" s="31" t="str">
        <f>E21</f>
        <v>Pitter Design, s.r.o.Pardubice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28</v>
      </c>
      <c r="D123" s="33"/>
      <c r="E123" s="33"/>
      <c r="F123" s="26" t="str">
        <f>IF(E18="","",E18)</f>
        <v>Vyplň údaj</v>
      </c>
      <c r="G123" s="33"/>
      <c r="H123" s="33"/>
      <c r="I123" s="98" t="s">
        <v>34</v>
      </c>
      <c r="J123" s="31" t="str">
        <f>E24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7"/>
      <c r="B125" s="138"/>
      <c r="C125" s="139" t="s">
        <v>120</v>
      </c>
      <c r="D125" s="140" t="s">
        <v>62</v>
      </c>
      <c r="E125" s="140" t="s">
        <v>58</v>
      </c>
      <c r="F125" s="140" t="s">
        <v>59</v>
      </c>
      <c r="G125" s="140" t="s">
        <v>121</v>
      </c>
      <c r="H125" s="140" t="s">
        <v>122</v>
      </c>
      <c r="I125" s="141" t="s">
        <v>123</v>
      </c>
      <c r="J125" s="140" t="s">
        <v>102</v>
      </c>
      <c r="K125" s="142" t="s">
        <v>124</v>
      </c>
      <c r="L125" s="143"/>
      <c r="M125" s="63" t="s">
        <v>1</v>
      </c>
      <c r="N125" s="64" t="s">
        <v>41</v>
      </c>
      <c r="O125" s="64" t="s">
        <v>125</v>
      </c>
      <c r="P125" s="64" t="s">
        <v>126</v>
      </c>
      <c r="Q125" s="64" t="s">
        <v>127</v>
      </c>
      <c r="R125" s="64" t="s">
        <v>128</v>
      </c>
      <c r="S125" s="64" t="s">
        <v>129</v>
      </c>
      <c r="T125" s="65" t="s">
        <v>130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8" customHeight="1">
      <c r="A126" s="33"/>
      <c r="B126" s="34"/>
      <c r="C126" s="70" t="s">
        <v>131</v>
      </c>
      <c r="D126" s="33"/>
      <c r="E126" s="33"/>
      <c r="F126" s="33"/>
      <c r="G126" s="33"/>
      <c r="H126" s="33"/>
      <c r="I126" s="97"/>
      <c r="J126" s="144">
        <f>BK126</f>
        <v>0</v>
      </c>
      <c r="K126" s="33"/>
      <c r="L126" s="34"/>
      <c r="M126" s="66"/>
      <c r="N126" s="57"/>
      <c r="O126" s="67"/>
      <c r="P126" s="145">
        <f>P127+P323</f>
        <v>0</v>
      </c>
      <c r="Q126" s="67"/>
      <c r="R126" s="145">
        <f>R127+R323</f>
        <v>119.61866876000001</v>
      </c>
      <c r="S126" s="67"/>
      <c r="T126" s="146">
        <f>T127+T323</f>
        <v>229.04799999999997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76</v>
      </c>
      <c r="AU126" s="18" t="s">
        <v>104</v>
      </c>
      <c r="BK126" s="147">
        <f>BK127+BK323</f>
        <v>0</v>
      </c>
    </row>
    <row r="127" spans="1:63" s="12" customFormat="1" ht="25.95" customHeight="1">
      <c r="B127" s="148"/>
      <c r="D127" s="149" t="s">
        <v>76</v>
      </c>
      <c r="E127" s="150" t="s">
        <v>132</v>
      </c>
      <c r="F127" s="150" t="s">
        <v>133</v>
      </c>
      <c r="I127" s="151"/>
      <c r="J127" s="152">
        <f>BK127</f>
        <v>0</v>
      </c>
      <c r="L127" s="148"/>
      <c r="M127" s="153"/>
      <c r="N127" s="154"/>
      <c r="O127" s="154"/>
      <c r="P127" s="155">
        <f>P128+P207+P242+P252+P285+P315+P321</f>
        <v>0</v>
      </c>
      <c r="Q127" s="154"/>
      <c r="R127" s="155">
        <f>R128+R207+R242+R252+R285+R315+R321</f>
        <v>119.5861014</v>
      </c>
      <c r="S127" s="154"/>
      <c r="T127" s="156">
        <f>T128+T207+T242+T252+T285+T315+T321</f>
        <v>229.04799999999997</v>
      </c>
      <c r="AR127" s="149" t="s">
        <v>85</v>
      </c>
      <c r="AT127" s="157" t="s">
        <v>76</v>
      </c>
      <c r="AU127" s="157" t="s">
        <v>77</v>
      </c>
      <c r="AY127" s="149" t="s">
        <v>134</v>
      </c>
      <c r="BK127" s="158">
        <f>BK128+BK207+BK242+BK252+BK285+BK315+BK321</f>
        <v>0</v>
      </c>
    </row>
    <row r="128" spans="1:63" s="12" customFormat="1" ht="22.8" customHeight="1">
      <c r="B128" s="148"/>
      <c r="D128" s="149" t="s">
        <v>76</v>
      </c>
      <c r="E128" s="159" t="s">
        <v>85</v>
      </c>
      <c r="F128" s="159" t="s">
        <v>135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SUM(P129:P206)</f>
        <v>0</v>
      </c>
      <c r="Q128" s="154"/>
      <c r="R128" s="155">
        <f>SUM(R129:R206)</f>
        <v>1.944E-3</v>
      </c>
      <c r="S128" s="154"/>
      <c r="T128" s="156">
        <f>SUM(T129:T206)</f>
        <v>229.04799999999997</v>
      </c>
      <c r="AR128" s="149" t="s">
        <v>85</v>
      </c>
      <c r="AT128" s="157" t="s">
        <v>76</v>
      </c>
      <c r="AU128" s="157" t="s">
        <v>85</v>
      </c>
      <c r="AY128" s="149" t="s">
        <v>134</v>
      </c>
      <c r="BK128" s="158">
        <f>SUM(BK129:BK206)</f>
        <v>0</v>
      </c>
    </row>
    <row r="129" spans="1:65" s="2" customFormat="1" ht="21.75" customHeight="1">
      <c r="A129" s="33"/>
      <c r="B129" s="161"/>
      <c r="C129" s="162" t="s">
        <v>85</v>
      </c>
      <c r="D129" s="162" t="s">
        <v>136</v>
      </c>
      <c r="E129" s="163" t="s">
        <v>137</v>
      </c>
      <c r="F129" s="164" t="s">
        <v>138</v>
      </c>
      <c r="G129" s="165" t="s">
        <v>139</v>
      </c>
      <c r="H129" s="166">
        <v>64.8</v>
      </c>
      <c r="I129" s="167"/>
      <c r="J129" s="168">
        <f>ROUND(I129*H129,2)</f>
        <v>0</v>
      </c>
      <c r="K129" s="164" t="s">
        <v>140</v>
      </c>
      <c r="L129" s="34"/>
      <c r="M129" s="169" t="s">
        <v>1</v>
      </c>
      <c r="N129" s="170" t="s">
        <v>42</v>
      </c>
      <c r="O129" s="59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141</v>
      </c>
      <c r="AT129" s="173" t="s">
        <v>136</v>
      </c>
      <c r="AU129" s="173" t="s">
        <v>87</v>
      </c>
      <c r="AY129" s="18" t="s">
        <v>134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8" t="s">
        <v>85</v>
      </c>
      <c r="BK129" s="174">
        <f>ROUND(I129*H129,2)</f>
        <v>0</v>
      </c>
      <c r="BL129" s="18" t="s">
        <v>141</v>
      </c>
      <c r="BM129" s="173" t="s">
        <v>571</v>
      </c>
    </row>
    <row r="130" spans="1:65" s="13" customFormat="1" ht="10.199999999999999">
      <c r="B130" s="175"/>
      <c r="D130" s="176" t="s">
        <v>143</v>
      </c>
      <c r="E130" s="177" t="s">
        <v>1</v>
      </c>
      <c r="F130" s="178" t="s">
        <v>572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143</v>
      </c>
      <c r="AU130" s="177" t="s">
        <v>87</v>
      </c>
      <c r="AV130" s="13" t="s">
        <v>85</v>
      </c>
      <c r="AW130" s="13" t="s">
        <v>33</v>
      </c>
      <c r="AX130" s="13" t="s">
        <v>77</v>
      </c>
      <c r="AY130" s="177" t="s">
        <v>134</v>
      </c>
    </row>
    <row r="131" spans="1:65" s="14" customFormat="1" ht="10.199999999999999">
      <c r="B131" s="183"/>
      <c r="D131" s="176" t="s">
        <v>143</v>
      </c>
      <c r="E131" s="184" t="s">
        <v>1</v>
      </c>
      <c r="F131" s="185" t="s">
        <v>573</v>
      </c>
      <c r="H131" s="186">
        <v>59.8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143</v>
      </c>
      <c r="AU131" s="184" t="s">
        <v>87</v>
      </c>
      <c r="AV131" s="14" t="s">
        <v>87</v>
      </c>
      <c r="AW131" s="14" t="s">
        <v>33</v>
      </c>
      <c r="AX131" s="14" t="s">
        <v>77</v>
      </c>
      <c r="AY131" s="184" t="s">
        <v>134</v>
      </c>
    </row>
    <row r="132" spans="1:65" s="13" customFormat="1" ht="10.199999999999999">
      <c r="B132" s="175"/>
      <c r="D132" s="176" t="s">
        <v>143</v>
      </c>
      <c r="E132" s="177" t="s">
        <v>1</v>
      </c>
      <c r="F132" s="178" t="s">
        <v>574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143</v>
      </c>
      <c r="AU132" s="177" t="s">
        <v>87</v>
      </c>
      <c r="AV132" s="13" t="s">
        <v>85</v>
      </c>
      <c r="AW132" s="13" t="s">
        <v>33</v>
      </c>
      <c r="AX132" s="13" t="s">
        <v>77</v>
      </c>
      <c r="AY132" s="177" t="s">
        <v>134</v>
      </c>
    </row>
    <row r="133" spans="1:65" s="14" customFormat="1" ht="10.199999999999999">
      <c r="B133" s="183"/>
      <c r="D133" s="176" t="s">
        <v>143</v>
      </c>
      <c r="E133" s="184" t="s">
        <v>1</v>
      </c>
      <c r="F133" s="185" t="s">
        <v>151</v>
      </c>
      <c r="H133" s="186">
        <v>4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143</v>
      </c>
      <c r="AU133" s="184" t="s">
        <v>87</v>
      </c>
      <c r="AV133" s="14" t="s">
        <v>87</v>
      </c>
      <c r="AW133" s="14" t="s">
        <v>33</v>
      </c>
      <c r="AX133" s="14" t="s">
        <v>77</v>
      </c>
      <c r="AY133" s="184" t="s">
        <v>134</v>
      </c>
    </row>
    <row r="134" spans="1:65" s="14" customFormat="1" ht="10.199999999999999">
      <c r="B134" s="183"/>
      <c r="D134" s="176" t="s">
        <v>143</v>
      </c>
      <c r="E134" s="184" t="s">
        <v>1</v>
      </c>
      <c r="F134" s="185" t="s">
        <v>575</v>
      </c>
      <c r="H134" s="186">
        <v>1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143</v>
      </c>
      <c r="AU134" s="184" t="s">
        <v>87</v>
      </c>
      <c r="AV134" s="14" t="s">
        <v>87</v>
      </c>
      <c r="AW134" s="14" t="s">
        <v>33</v>
      </c>
      <c r="AX134" s="14" t="s">
        <v>77</v>
      </c>
      <c r="AY134" s="184" t="s">
        <v>134</v>
      </c>
    </row>
    <row r="135" spans="1:65" s="15" customFormat="1" ht="10.199999999999999">
      <c r="B135" s="191"/>
      <c r="D135" s="176" t="s">
        <v>143</v>
      </c>
      <c r="E135" s="192" t="s">
        <v>1</v>
      </c>
      <c r="F135" s="193" t="s">
        <v>159</v>
      </c>
      <c r="H135" s="194">
        <v>64.8</v>
      </c>
      <c r="I135" s="195"/>
      <c r="L135" s="191"/>
      <c r="M135" s="196"/>
      <c r="N135" s="197"/>
      <c r="O135" s="197"/>
      <c r="P135" s="197"/>
      <c r="Q135" s="197"/>
      <c r="R135" s="197"/>
      <c r="S135" s="197"/>
      <c r="T135" s="198"/>
      <c r="AT135" s="192" t="s">
        <v>143</v>
      </c>
      <c r="AU135" s="192" t="s">
        <v>87</v>
      </c>
      <c r="AV135" s="15" t="s">
        <v>141</v>
      </c>
      <c r="AW135" s="15" t="s">
        <v>33</v>
      </c>
      <c r="AX135" s="15" t="s">
        <v>85</v>
      </c>
      <c r="AY135" s="192" t="s">
        <v>134</v>
      </c>
    </row>
    <row r="136" spans="1:65" s="2" customFormat="1" ht="21.75" customHeight="1">
      <c r="A136" s="33"/>
      <c r="B136" s="161"/>
      <c r="C136" s="162" t="s">
        <v>87</v>
      </c>
      <c r="D136" s="162" t="s">
        <v>136</v>
      </c>
      <c r="E136" s="163" t="s">
        <v>160</v>
      </c>
      <c r="F136" s="164" t="s">
        <v>161</v>
      </c>
      <c r="G136" s="165" t="s">
        <v>139</v>
      </c>
      <c r="H136" s="166">
        <v>748.56</v>
      </c>
      <c r="I136" s="167"/>
      <c r="J136" s="168">
        <f>ROUND(I136*H136,2)</f>
        <v>0</v>
      </c>
      <c r="K136" s="164" t="s">
        <v>140</v>
      </c>
      <c r="L136" s="34"/>
      <c r="M136" s="169" t="s">
        <v>1</v>
      </c>
      <c r="N136" s="170" t="s">
        <v>42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0.3</v>
      </c>
      <c r="T136" s="172">
        <f>S136*H136</f>
        <v>224.56799999999998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141</v>
      </c>
      <c r="AT136" s="173" t="s">
        <v>136</v>
      </c>
      <c r="AU136" s="173" t="s">
        <v>87</v>
      </c>
      <c r="AY136" s="18" t="s">
        <v>134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85</v>
      </c>
      <c r="BK136" s="174">
        <f>ROUND(I136*H136,2)</f>
        <v>0</v>
      </c>
      <c r="BL136" s="18" t="s">
        <v>141</v>
      </c>
      <c r="BM136" s="173" t="s">
        <v>576</v>
      </c>
    </row>
    <row r="137" spans="1:65" s="13" customFormat="1" ht="10.199999999999999">
      <c r="B137" s="175"/>
      <c r="D137" s="176" t="s">
        <v>143</v>
      </c>
      <c r="E137" s="177" t="s">
        <v>1</v>
      </c>
      <c r="F137" s="178" t="s">
        <v>577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143</v>
      </c>
      <c r="AU137" s="177" t="s">
        <v>87</v>
      </c>
      <c r="AV137" s="13" t="s">
        <v>85</v>
      </c>
      <c r="AW137" s="13" t="s">
        <v>33</v>
      </c>
      <c r="AX137" s="13" t="s">
        <v>77</v>
      </c>
      <c r="AY137" s="177" t="s">
        <v>134</v>
      </c>
    </row>
    <row r="138" spans="1:65" s="13" customFormat="1" ht="10.199999999999999">
      <c r="B138" s="175"/>
      <c r="D138" s="176" t="s">
        <v>143</v>
      </c>
      <c r="E138" s="177" t="s">
        <v>1</v>
      </c>
      <c r="F138" s="178" t="s">
        <v>578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143</v>
      </c>
      <c r="AU138" s="177" t="s">
        <v>87</v>
      </c>
      <c r="AV138" s="13" t="s">
        <v>85</v>
      </c>
      <c r="AW138" s="13" t="s">
        <v>33</v>
      </c>
      <c r="AX138" s="13" t="s">
        <v>77</v>
      </c>
      <c r="AY138" s="177" t="s">
        <v>134</v>
      </c>
    </row>
    <row r="139" spans="1:65" s="13" customFormat="1" ht="10.199999999999999">
      <c r="B139" s="175"/>
      <c r="D139" s="176" t="s">
        <v>143</v>
      </c>
      <c r="E139" s="177" t="s">
        <v>1</v>
      </c>
      <c r="F139" s="178" t="s">
        <v>579</v>
      </c>
      <c r="H139" s="177" t="s">
        <v>1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7" t="s">
        <v>143</v>
      </c>
      <c r="AU139" s="177" t="s">
        <v>87</v>
      </c>
      <c r="AV139" s="13" t="s">
        <v>85</v>
      </c>
      <c r="AW139" s="13" t="s">
        <v>33</v>
      </c>
      <c r="AX139" s="13" t="s">
        <v>77</v>
      </c>
      <c r="AY139" s="177" t="s">
        <v>134</v>
      </c>
    </row>
    <row r="140" spans="1:65" s="14" customFormat="1" ht="10.199999999999999">
      <c r="B140" s="183"/>
      <c r="D140" s="176" t="s">
        <v>143</v>
      </c>
      <c r="E140" s="184" t="s">
        <v>1</v>
      </c>
      <c r="F140" s="185" t="s">
        <v>580</v>
      </c>
      <c r="H140" s="186">
        <v>748.56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143</v>
      </c>
      <c r="AU140" s="184" t="s">
        <v>87</v>
      </c>
      <c r="AV140" s="14" t="s">
        <v>87</v>
      </c>
      <c r="AW140" s="14" t="s">
        <v>33</v>
      </c>
      <c r="AX140" s="14" t="s">
        <v>77</v>
      </c>
      <c r="AY140" s="184" t="s">
        <v>134</v>
      </c>
    </row>
    <row r="141" spans="1:65" s="15" customFormat="1" ht="10.199999999999999">
      <c r="B141" s="191"/>
      <c r="D141" s="176" t="s">
        <v>143</v>
      </c>
      <c r="E141" s="192" t="s">
        <v>1</v>
      </c>
      <c r="F141" s="193" t="s">
        <v>159</v>
      </c>
      <c r="H141" s="194">
        <v>748.56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143</v>
      </c>
      <c r="AU141" s="192" t="s">
        <v>87</v>
      </c>
      <c r="AV141" s="15" t="s">
        <v>141</v>
      </c>
      <c r="AW141" s="15" t="s">
        <v>33</v>
      </c>
      <c r="AX141" s="15" t="s">
        <v>85</v>
      </c>
      <c r="AY141" s="192" t="s">
        <v>134</v>
      </c>
    </row>
    <row r="142" spans="1:65" s="2" customFormat="1" ht="16.5" customHeight="1">
      <c r="A142" s="33"/>
      <c r="B142" s="161"/>
      <c r="C142" s="162" t="s">
        <v>168</v>
      </c>
      <c r="D142" s="162" t="s">
        <v>136</v>
      </c>
      <c r="E142" s="163" t="s">
        <v>172</v>
      </c>
      <c r="F142" s="164" t="s">
        <v>173</v>
      </c>
      <c r="G142" s="165" t="s">
        <v>174</v>
      </c>
      <c r="H142" s="166">
        <v>112</v>
      </c>
      <c r="I142" s="167"/>
      <c r="J142" s="168">
        <f>ROUND(I142*H142,2)</f>
        <v>0</v>
      </c>
      <c r="K142" s="164" t="s">
        <v>140</v>
      </c>
      <c r="L142" s="34"/>
      <c r="M142" s="169" t="s">
        <v>1</v>
      </c>
      <c r="N142" s="170" t="s">
        <v>42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0.04</v>
      </c>
      <c r="T142" s="172">
        <f>S142*H142</f>
        <v>4.4800000000000004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141</v>
      </c>
      <c r="AT142" s="173" t="s">
        <v>136</v>
      </c>
      <c r="AU142" s="173" t="s">
        <v>87</v>
      </c>
      <c r="AY142" s="18" t="s">
        <v>134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85</v>
      </c>
      <c r="BK142" s="174">
        <f>ROUND(I142*H142,2)</f>
        <v>0</v>
      </c>
      <c r="BL142" s="18" t="s">
        <v>141</v>
      </c>
      <c r="BM142" s="173" t="s">
        <v>581</v>
      </c>
    </row>
    <row r="143" spans="1:65" s="14" customFormat="1" ht="10.199999999999999">
      <c r="B143" s="183"/>
      <c r="D143" s="176" t="s">
        <v>143</v>
      </c>
      <c r="E143" s="184" t="s">
        <v>1</v>
      </c>
      <c r="F143" s="185" t="s">
        <v>582</v>
      </c>
      <c r="H143" s="186">
        <v>112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143</v>
      </c>
      <c r="AU143" s="184" t="s">
        <v>87</v>
      </c>
      <c r="AV143" s="14" t="s">
        <v>87</v>
      </c>
      <c r="AW143" s="14" t="s">
        <v>33</v>
      </c>
      <c r="AX143" s="14" t="s">
        <v>77</v>
      </c>
      <c r="AY143" s="184" t="s">
        <v>134</v>
      </c>
    </row>
    <row r="144" spans="1:65" s="15" customFormat="1" ht="10.199999999999999">
      <c r="B144" s="191"/>
      <c r="D144" s="176" t="s">
        <v>143</v>
      </c>
      <c r="E144" s="192" t="s">
        <v>1</v>
      </c>
      <c r="F144" s="193" t="s">
        <v>159</v>
      </c>
      <c r="H144" s="194">
        <v>112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143</v>
      </c>
      <c r="AU144" s="192" t="s">
        <v>87</v>
      </c>
      <c r="AV144" s="15" t="s">
        <v>141</v>
      </c>
      <c r="AW144" s="15" t="s">
        <v>33</v>
      </c>
      <c r="AX144" s="15" t="s">
        <v>85</v>
      </c>
      <c r="AY144" s="192" t="s">
        <v>134</v>
      </c>
    </row>
    <row r="145" spans="1:65" s="2" customFormat="1" ht="21.75" customHeight="1">
      <c r="A145" s="33"/>
      <c r="B145" s="161"/>
      <c r="C145" s="162" t="s">
        <v>141</v>
      </c>
      <c r="D145" s="162" t="s">
        <v>136</v>
      </c>
      <c r="E145" s="163" t="s">
        <v>583</v>
      </c>
      <c r="F145" s="164" t="s">
        <v>584</v>
      </c>
      <c r="G145" s="165" t="s">
        <v>186</v>
      </c>
      <c r="H145" s="166">
        <v>262.83499999999998</v>
      </c>
      <c r="I145" s="167"/>
      <c r="J145" s="168">
        <f>ROUND(I145*H145,2)</f>
        <v>0</v>
      </c>
      <c r="K145" s="164" t="s">
        <v>140</v>
      </c>
      <c r="L145" s="34"/>
      <c r="M145" s="169" t="s">
        <v>1</v>
      </c>
      <c r="N145" s="170" t="s">
        <v>42</v>
      </c>
      <c r="O145" s="59"/>
      <c r="P145" s="171">
        <f>O145*H145</f>
        <v>0</v>
      </c>
      <c r="Q145" s="171">
        <v>0</v>
      </c>
      <c r="R145" s="171">
        <f>Q145*H145</f>
        <v>0</v>
      </c>
      <c r="S145" s="171">
        <v>0</v>
      </c>
      <c r="T145" s="17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141</v>
      </c>
      <c r="AT145" s="173" t="s">
        <v>136</v>
      </c>
      <c r="AU145" s="173" t="s">
        <v>87</v>
      </c>
      <c r="AY145" s="18" t="s">
        <v>134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8" t="s">
        <v>85</v>
      </c>
      <c r="BK145" s="174">
        <f>ROUND(I145*H145,2)</f>
        <v>0</v>
      </c>
      <c r="BL145" s="18" t="s">
        <v>141</v>
      </c>
      <c r="BM145" s="173" t="s">
        <v>585</v>
      </c>
    </row>
    <row r="146" spans="1:65" s="13" customFormat="1" ht="10.199999999999999">
      <c r="B146" s="175"/>
      <c r="D146" s="176" t="s">
        <v>143</v>
      </c>
      <c r="E146" s="177" t="s">
        <v>1</v>
      </c>
      <c r="F146" s="178" t="s">
        <v>578</v>
      </c>
      <c r="H146" s="177" t="s">
        <v>1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7" t="s">
        <v>143</v>
      </c>
      <c r="AU146" s="177" t="s">
        <v>87</v>
      </c>
      <c r="AV146" s="13" t="s">
        <v>85</v>
      </c>
      <c r="AW146" s="13" t="s">
        <v>33</v>
      </c>
      <c r="AX146" s="13" t="s">
        <v>77</v>
      </c>
      <c r="AY146" s="177" t="s">
        <v>134</v>
      </c>
    </row>
    <row r="147" spans="1:65" s="13" customFormat="1" ht="10.199999999999999">
      <c r="B147" s="175"/>
      <c r="D147" s="176" t="s">
        <v>143</v>
      </c>
      <c r="E147" s="177" t="s">
        <v>1</v>
      </c>
      <c r="F147" s="178" t="s">
        <v>579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143</v>
      </c>
      <c r="AU147" s="177" t="s">
        <v>87</v>
      </c>
      <c r="AV147" s="13" t="s">
        <v>85</v>
      </c>
      <c r="AW147" s="13" t="s">
        <v>33</v>
      </c>
      <c r="AX147" s="13" t="s">
        <v>77</v>
      </c>
      <c r="AY147" s="177" t="s">
        <v>134</v>
      </c>
    </row>
    <row r="148" spans="1:65" s="14" customFormat="1" ht="10.199999999999999">
      <c r="B148" s="183"/>
      <c r="D148" s="176" t="s">
        <v>143</v>
      </c>
      <c r="E148" s="184" t="s">
        <v>1</v>
      </c>
      <c r="F148" s="185" t="s">
        <v>586</v>
      </c>
      <c r="H148" s="186">
        <v>258.03500000000003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143</v>
      </c>
      <c r="AU148" s="184" t="s">
        <v>87</v>
      </c>
      <c r="AV148" s="14" t="s">
        <v>87</v>
      </c>
      <c r="AW148" s="14" t="s">
        <v>33</v>
      </c>
      <c r="AX148" s="14" t="s">
        <v>77</v>
      </c>
      <c r="AY148" s="184" t="s">
        <v>134</v>
      </c>
    </row>
    <row r="149" spans="1:65" s="13" customFormat="1" ht="10.199999999999999">
      <c r="B149" s="175"/>
      <c r="D149" s="176" t="s">
        <v>143</v>
      </c>
      <c r="E149" s="177" t="s">
        <v>1</v>
      </c>
      <c r="F149" s="178" t="s">
        <v>587</v>
      </c>
      <c r="H149" s="177" t="s">
        <v>1</v>
      </c>
      <c r="I149" s="179"/>
      <c r="L149" s="175"/>
      <c r="M149" s="180"/>
      <c r="N149" s="181"/>
      <c r="O149" s="181"/>
      <c r="P149" s="181"/>
      <c r="Q149" s="181"/>
      <c r="R149" s="181"/>
      <c r="S149" s="181"/>
      <c r="T149" s="182"/>
      <c r="AT149" s="177" t="s">
        <v>143</v>
      </c>
      <c r="AU149" s="177" t="s">
        <v>87</v>
      </c>
      <c r="AV149" s="13" t="s">
        <v>85</v>
      </c>
      <c r="AW149" s="13" t="s">
        <v>33</v>
      </c>
      <c r="AX149" s="13" t="s">
        <v>77</v>
      </c>
      <c r="AY149" s="177" t="s">
        <v>134</v>
      </c>
    </row>
    <row r="150" spans="1:65" s="14" customFormat="1" ht="10.199999999999999">
      <c r="B150" s="183"/>
      <c r="D150" s="176" t="s">
        <v>143</v>
      </c>
      <c r="E150" s="184" t="s">
        <v>1</v>
      </c>
      <c r="F150" s="185" t="s">
        <v>588</v>
      </c>
      <c r="H150" s="186">
        <v>4.8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143</v>
      </c>
      <c r="AU150" s="184" t="s">
        <v>87</v>
      </c>
      <c r="AV150" s="14" t="s">
        <v>87</v>
      </c>
      <c r="AW150" s="14" t="s">
        <v>33</v>
      </c>
      <c r="AX150" s="14" t="s">
        <v>77</v>
      </c>
      <c r="AY150" s="184" t="s">
        <v>134</v>
      </c>
    </row>
    <row r="151" spans="1:65" s="15" customFormat="1" ht="10.199999999999999">
      <c r="B151" s="191"/>
      <c r="D151" s="176" t="s">
        <v>143</v>
      </c>
      <c r="E151" s="192" t="s">
        <v>1</v>
      </c>
      <c r="F151" s="193" t="s">
        <v>159</v>
      </c>
      <c r="H151" s="194">
        <v>262.83500000000004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143</v>
      </c>
      <c r="AU151" s="192" t="s">
        <v>87</v>
      </c>
      <c r="AV151" s="15" t="s">
        <v>141</v>
      </c>
      <c r="AW151" s="15" t="s">
        <v>33</v>
      </c>
      <c r="AX151" s="15" t="s">
        <v>85</v>
      </c>
      <c r="AY151" s="192" t="s">
        <v>134</v>
      </c>
    </row>
    <row r="152" spans="1:65" s="2" customFormat="1" ht="21.75" customHeight="1">
      <c r="A152" s="33"/>
      <c r="B152" s="161"/>
      <c r="C152" s="162" t="s">
        <v>178</v>
      </c>
      <c r="D152" s="162" t="s">
        <v>136</v>
      </c>
      <c r="E152" s="163" t="s">
        <v>179</v>
      </c>
      <c r="F152" s="164" t="s">
        <v>180</v>
      </c>
      <c r="G152" s="165" t="s">
        <v>139</v>
      </c>
      <c r="H152" s="166">
        <v>64.8</v>
      </c>
      <c r="I152" s="167"/>
      <c r="J152" s="168">
        <f>ROUND(I152*H152,2)</f>
        <v>0</v>
      </c>
      <c r="K152" s="164" t="s">
        <v>140</v>
      </c>
      <c r="L152" s="34"/>
      <c r="M152" s="169" t="s">
        <v>1</v>
      </c>
      <c r="N152" s="170" t="s">
        <v>42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141</v>
      </c>
      <c r="AT152" s="173" t="s">
        <v>136</v>
      </c>
      <c r="AU152" s="173" t="s">
        <v>87</v>
      </c>
      <c r="AY152" s="18" t="s">
        <v>134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85</v>
      </c>
      <c r="BK152" s="174">
        <f>ROUND(I152*H152,2)</f>
        <v>0</v>
      </c>
      <c r="BL152" s="18" t="s">
        <v>141</v>
      </c>
      <c r="BM152" s="173" t="s">
        <v>589</v>
      </c>
    </row>
    <row r="153" spans="1:65" s="14" customFormat="1" ht="10.199999999999999">
      <c r="B153" s="183"/>
      <c r="D153" s="176" t="s">
        <v>143</v>
      </c>
      <c r="E153" s="184" t="s">
        <v>1</v>
      </c>
      <c r="F153" s="185" t="s">
        <v>590</v>
      </c>
      <c r="H153" s="186">
        <v>64.8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143</v>
      </c>
      <c r="AU153" s="184" t="s">
        <v>87</v>
      </c>
      <c r="AV153" s="14" t="s">
        <v>87</v>
      </c>
      <c r="AW153" s="14" t="s">
        <v>33</v>
      </c>
      <c r="AX153" s="14" t="s">
        <v>85</v>
      </c>
      <c r="AY153" s="184" t="s">
        <v>134</v>
      </c>
    </row>
    <row r="154" spans="1:65" s="2" customFormat="1" ht="21.75" customHeight="1">
      <c r="A154" s="33"/>
      <c r="B154" s="161"/>
      <c r="C154" s="162" t="s">
        <v>183</v>
      </c>
      <c r="D154" s="162" t="s">
        <v>136</v>
      </c>
      <c r="E154" s="163" t="s">
        <v>591</v>
      </c>
      <c r="F154" s="164" t="s">
        <v>592</v>
      </c>
      <c r="G154" s="165" t="s">
        <v>186</v>
      </c>
      <c r="H154" s="166">
        <v>12</v>
      </c>
      <c r="I154" s="167"/>
      <c r="J154" s="168">
        <f>ROUND(I154*H154,2)</f>
        <v>0</v>
      </c>
      <c r="K154" s="164" t="s">
        <v>140</v>
      </c>
      <c r="L154" s="34"/>
      <c r="M154" s="169" t="s">
        <v>1</v>
      </c>
      <c r="N154" s="170" t="s">
        <v>42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141</v>
      </c>
      <c r="AT154" s="173" t="s">
        <v>136</v>
      </c>
      <c r="AU154" s="173" t="s">
        <v>87</v>
      </c>
      <c r="AY154" s="18" t="s">
        <v>134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85</v>
      </c>
      <c r="BK154" s="174">
        <f>ROUND(I154*H154,2)</f>
        <v>0</v>
      </c>
      <c r="BL154" s="18" t="s">
        <v>141</v>
      </c>
      <c r="BM154" s="173" t="s">
        <v>593</v>
      </c>
    </row>
    <row r="155" spans="1:65" s="14" customFormat="1" ht="10.199999999999999">
      <c r="B155" s="183"/>
      <c r="D155" s="176" t="s">
        <v>143</v>
      </c>
      <c r="E155" s="184" t="s">
        <v>1</v>
      </c>
      <c r="F155" s="185" t="s">
        <v>594</v>
      </c>
      <c r="H155" s="186">
        <v>12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143</v>
      </c>
      <c r="AU155" s="184" t="s">
        <v>87</v>
      </c>
      <c r="AV155" s="14" t="s">
        <v>87</v>
      </c>
      <c r="AW155" s="14" t="s">
        <v>33</v>
      </c>
      <c r="AX155" s="14" t="s">
        <v>77</v>
      </c>
      <c r="AY155" s="184" t="s">
        <v>134</v>
      </c>
    </row>
    <row r="156" spans="1:65" s="15" customFormat="1" ht="10.199999999999999">
      <c r="B156" s="191"/>
      <c r="D156" s="176" t="s">
        <v>143</v>
      </c>
      <c r="E156" s="192" t="s">
        <v>1</v>
      </c>
      <c r="F156" s="193" t="s">
        <v>159</v>
      </c>
      <c r="H156" s="194">
        <v>12</v>
      </c>
      <c r="I156" s="195"/>
      <c r="L156" s="191"/>
      <c r="M156" s="196"/>
      <c r="N156" s="197"/>
      <c r="O156" s="197"/>
      <c r="P156" s="197"/>
      <c r="Q156" s="197"/>
      <c r="R156" s="197"/>
      <c r="S156" s="197"/>
      <c r="T156" s="198"/>
      <c r="AT156" s="192" t="s">
        <v>143</v>
      </c>
      <c r="AU156" s="192" t="s">
        <v>87</v>
      </c>
      <c r="AV156" s="15" t="s">
        <v>141</v>
      </c>
      <c r="AW156" s="15" t="s">
        <v>33</v>
      </c>
      <c r="AX156" s="15" t="s">
        <v>85</v>
      </c>
      <c r="AY156" s="192" t="s">
        <v>134</v>
      </c>
    </row>
    <row r="157" spans="1:65" s="2" customFormat="1" ht="21.75" customHeight="1">
      <c r="A157" s="33"/>
      <c r="B157" s="161"/>
      <c r="C157" s="162" t="s">
        <v>197</v>
      </c>
      <c r="D157" s="162" t="s">
        <v>136</v>
      </c>
      <c r="E157" s="163" t="s">
        <v>595</v>
      </c>
      <c r="F157" s="164" t="s">
        <v>596</v>
      </c>
      <c r="G157" s="165" t="s">
        <v>186</v>
      </c>
      <c r="H157" s="166">
        <v>12.64</v>
      </c>
      <c r="I157" s="167"/>
      <c r="J157" s="168">
        <f>ROUND(I157*H157,2)</f>
        <v>0</v>
      </c>
      <c r="K157" s="164" t="s">
        <v>140</v>
      </c>
      <c r="L157" s="34"/>
      <c r="M157" s="169" t="s">
        <v>1</v>
      </c>
      <c r="N157" s="170" t="s">
        <v>42</v>
      </c>
      <c r="O157" s="59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141</v>
      </c>
      <c r="AT157" s="173" t="s">
        <v>136</v>
      </c>
      <c r="AU157" s="173" t="s">
        <v>87</v>
      </c>
      <c r="AY157" s="18" t="s">
        <v>134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8" t="s">
        <v>85</v>
      </c>
      <c r="BK157" s="174">
        <f>ROUND(I157*H157,2)</f>
        <v>0</v>
      </c>
      <c r="BL157" s="18" t="s">
        <v>141</v>
      </c>
      <c r="BM157" s="173" t="s">
        <v>597</v>
      </c>
    </row>
    <row r="158" spans="1:65" s="13" customFormat="1" ht="10.199999999999999">
      <c r="B158" s="175"/>
      <c r="D158" s="176" t="s">
        <v>143</v>
      </c>
      <c r="E158" s="177" t="s">
        <v>1</v>
      </c>
      <c r="F158" s="178" t="s">
        <v>598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143</v>
      </c>
      <c r="AU158" s="177" t="s">
        <v>87</v>
      </c>
      <c r="AV158" s="13" t="s">
        <v>85</v>
      </c>
      <c r="AW158" s="13" t="s">
        <v>33</v>
      </c>
      <c r="AX158" s="13" t="s">
        <v>77</v>
      </c>
      <c r="AY158" s="177" t="s">
        <v>134</v>
      </c>
    </row>
    <row r="159" spans="1:65" s="13" customFormat="1" ht="10.199999999999999">
      <c r="B159" s="175"/>
      <c r="D159" s="176" t="s">
        <v>143</v>
      </c>
      <c r="E159" s="177" t="s">
        <v>1</v>
      </c>
      <c r="F159" s="178" t="s">
        <v>599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143</v>
      </c>
      <c r="AU159" s="177" t="s">
        <v>87</v>
      </c>
      <c r="AV159" s="13" t="s">
        <v>85</v>
      </c>
      <c r="AW159" s="13" t="s">
        <v>33</v>
      </c>
      <c r="AX159" s="13" t="s">
        <v>77</v>
      </c>
      <c r="AY159" s="177" t="s">
        <v>134</v>
      </c>
    </row>
    <row r="160" spans="1:65" s="14" customFormat="1" ht="10.199999999999999">
      <c r="B160" s="183"/>
      <c r="D160" s="176" t="s">
        <v>143</v>
      </c>
      <c r="E160" s="184" t="s">
        <v>1</v>
      </c>
      <c r="F160" s="185" t="s">
        <v>600</v>
      </c>
      <c r="H160" s="186">
        <v>0.42499999999999999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143</v>
      </c>
      <c r="AU160" s="184" t="s">
        <v>87</v>
      </c>
      <c r="AV160" s="14" t="s">
        <v>87</v>
      </c>
      <c r="AW160" s="14" t="s">
        <v>33</v>
      </c>
      <c r="AX160" s="14" t="s">
        <v>77</v>
      </c>
      <c r="AY160" s="184" t="s">
        <v>134</v>
      </c>
    </row>
    <row r="161" spans="1:65" s="14" customFormat="1" ht="10.199999999999999">
      <c r="B161" s="183"/>
      <c r="D161" s="176" t="s">
        <v>143</v>
      </c>
      <c r="E161" s="184" t="s">
        <v>1</v>
      </c>
      <c r="F161" s="185" t="s">
        <v>601</v>
      </c>
      <c r="H161" s="186">
        <v>7.04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143</v>
      </c>
      <c r="AU161" s="184" t="s">
        <v>87</v>
      </c>
      <c r="AV161" s="14" t="s">
        <v>87</v>
      </c>
      <c r="AW161" s="14" t="s">
        <v>33</v>
      </c>
      <c r="AX161" s="14" t="s">
        <v>77</v>
      </c>
      <c r="AY161" s="184" t="s">
        <v>134</v>
      </c>
    </row>
    <row r="162" spans="1:65" s="14" customFormat="1" ht="10.199999999999999">
      <c r="B162" s="183"/>
      <c r="D162" s="176" t="s">
        <v>143</v>
      </c>
      <c r="E162" s="184" t="s">
        <v>1</v>
      </c>
      <c r="F162" s="185" t="s">
        <v>602</v>
      </c>
      <c r="H162" s="186">
        <v>5.1749999999999998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143</v>
      </c>
      <c r="AU162" s="184" t="s">
        <v>87</v>
      </c>
      <c r="AV162" s="14" t="s">
        <v>87</v>
      </c>
      <c r="AW162" s="14" t="s">
        <v>33</v>
      </c>
      <c r="AX162" s="14" t="s">
        <v>77</v>
      </c>
      <c r="AY162" s="184" t="s">
        <v>134</v>
      </c>
    </row>
    <row r="163" spans="1:65" s="15" customFormat="1" ht="10.199999999999999">
      <c r="B163" s="191"/>
      <c r="D163" s="176" t="s">
        <v>143</v>
      </c>
      <c r="E163" s="192" t="s">
        <v>1</v>
      </c>
      <c r="F163" s="193" t="s">
        <v>159</v>
      </c>
      <c r="H163" s="194">
        <v>12.64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143</v>
      </c>
      <c r="AU163" s="192" t="s">
        <v>87</v>
      </c>
      <c r="AV163" s="15" t="s">
        <v>141</v>
      </c>
      <c r="AW163" s="15" t="s">
        <v>33</v>
      </c>
      <c r="AX163" s="15" t="s">
        <v>85</v>
      </c>
      <c r="AY163" s="192" t="s">
        <v>134</v>
      </c>
    </row>
    <row r="164" spans="1:65" s="2" customFormat="1" ht="21.75" customHeight="1">
      <c r="A164" s="33"/>
      <c r="B164" s="161"/>
      <c r="C164" s="162" t="s">
        <v>205</v>
      </c>
      <c r="D164" s="162" t="s">
        <v>136</v>
      </c>
      <c r="E164" s="163" t="s">
        <v>603</v>
      </c>
      <c r="F164" s="164" t="s">
        <v>604</v>
      </c>
      <c r="G164" s="165" t="s">
        <v>186</v>
      </c>
      <c r="H164" s="166">
        <v>22.265999999999998</v>
      </c>
      <c r="I164" s="167"/>
      <c r="J164" s="168">
        <f>ROUND(I164*H164,2)</f>
        <v>0</v>
      </c>
      <c r="K164" s="164" t="s">
        <v>140</v>
      </c>
      <c r="L164" s="34"/>
      <c r="M164" s="169" t="s">
        <v>1</v>
      </c>
      <c r="N164" s="170" t="s">
        <v>42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</v>
      </c>
      <c r="T164" s="17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141</v>
      </c>
      <c r="AT164" s="173" t="s">
        <v>136</v>
      </c>
      <c r="AU164" s="173" t="s">
        <v>87</v>
      </c>
      <c r="AY164" s="18" t="s">
        <v>134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85</v>
      </c>
      <c r="BK164" s="174">
        <f>ROUND(I164*H164,2)</f>
        <v>0</v>
      </c>
      <c r="BL164" s="18" t="s">
        <v>141</v>
      </c>
      <c r="BM164" s="173" t="s">
        <v>605</v>
      </c>
    </row>
    <row r="165" spans="1:65" s="13" customFormat="1" ht="10.199999999999999">
      <c r="B165" s="175"/>
      <c r="D165" s="176" t="s">
        <v>143</v>
      </c>
      <c r="E165" s="177" t="s">
        <v>1</v>
      </c>
      <c r="F165" s="178" t="s">
        <v>606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143</v>
      </c>
      <c r="AU165" s="177" t="s">
        <v>87</v>
      </c>
      <c r="AV165" s="13" t="s">
        <v>85</v>
      </c>
      <c r="AW165" s="13" t="s">
        <v>33</v>
      </c>
      <c r="AX165" s="13" t="s">
        <v>77</v>
      </c>
      <c r="AY165" s="177" t="s">
        <v>134</v>
      </c>
    </row>
    <row r="166" spans="1:65" s="14" customFormat="1" ht="10.199999999999999">
      <c r="B166" s="183"/>
      <c r="D166" s="176" t="s">
        <v>143</v>
      </c>
      <c r="E166" s="184" t="s">
        <v>1</v>
      </c>
      <c r="F166" s="185" t="s">
        <v>607</v>
      </c>
      <c r="H166" s="186">
        <v>12.6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143</v>
      </c>
      <c r="AU166" s="184" t="s">
        <v>87</v>
      </c>
      <c r="AV166" s="14" t="s">
        <v>87</v>
      </c>
      <c r="AW166" s="14" t="s">
        <v>33</v>
      </c>
      <c r="AX166" s="14" t="s">
        <v>77</v>
      </c>
      <c r="AY166" s="184" t="s">
        <v>134</v>
      </c>
    </row>
    <row r="167" spans="1:65" s="14" customFormat="1" ht="10.199999999999999">
      <c r="B167" s="183"/>
      <c r="D167" s="176" t="s">
        <v>143</v>
      </c>
      <c r="E167" s="184" t="s">
        <v>1</v>
      </c>
      <c r="F167" s="185" t="s">
        <v>608</v>
      </c>
      <c r="H167" s="186">
        <v>6.3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143</v>
      </c>
      <c r="AU167" s="184" t="s">
        <v>87</v>
      </c>
      <c r="AV167" s="14" t="s">
        <v>87</v>
      </c>
      <c r="AW167" s="14" t="s">
        <v>33</v>
      </c>
      <c r="AX167" s="14" t="s">
        <v>77</v>
      </c>
      <c r="AY167" s="184" t="s">
        <v>134</v>
      </c>
    </row>
    <row r="168" spans="1:65" s="13" customFormat="1" ht="10.199999999999999">
      <c r="B168" s="175"/>
      <c r="D168" s="176" t="s">
        <v>143</v>
      </c>
      <c r="E168" s="177" t="s">
        <v>1</v>
      </c>
      <c r="F168" s="178" t="s">
        <v>609</v>
      </c>
      <c r="H168" s="177" t="s">
        <v>1</v>
      </c>
      <c r="I168" s="179"/>
      <c r="L168" s="175"/>
      <c r="M168" s="180"/>
      <c r="N168" s="181"/>
      <c r="O168" s="181"/>
      <c r="P168" s="181"/>
      <c r="Q168" s="181"/>
      <c r="R168" s="181"/>
      <c r="S168" s="181"/>
      <c r="T168" s="182"/>
      <c r="AT168" s="177" t="s">
        <v>143</v>
      </c>
      <c r="AU168" s="177" t="s">
        <v>87</v>
      </c>
      <c r="AV168" s="13" t="s">
        <v>85</v>
      </c>
      <c r="AW168" s="13" t="s">
        <v>33</v>
      </c>
      <c r="AX168" s="13" t="s">
        <v>77</v>
      </c>
      <c r="AY168" s="177" t="s">
        <v>134</v>
      </c>
    </row>
    <row r="169" spans="1:65" s="14" customFormat="1" ht="10.199999999999999">
      <c r="B169" s="183"/>
      <c r="D169" s="176" t="s">
        <v>143</v>
      </c>
      <c r="E169" s="184" t="s">
        <v>1</v>
      </c>
      <c r="F169" s="185" t="s">
        <v>610</v>
      </c>
      <c r="H169" s="186">
        <v>3.3660000000000001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143</v>
      </c>
      <c r="AU169" s="184" t="s">
        <v>87</v>
      </c>
      <c r="AV169" s="14" t="s">
        <v>87</v>
      </c>
      <c r="AW169" s="14" t="s">
        <v>33</v>
      </c>
      <c r="AX169" s="14" t="s">
        <v>77</v>
      </c>
      <c r="AY169" s="184" t="s">
        <v>134</v>
      </c>
    </row>
    <row r="170" spans="1:65" s="15" customFormat="1" ht="10.199999999999999">
      <c r="B170" s="191"/>
      <c r="D170" s="176" t="s">
        <v>143</v>
      </c>
      <c r="E170" s="192" t="s">
        <v>1</v>
      </c>
      <c r="F170" s="193" t="s">
        <v>159</v>
      </c>
      <c r="H170" s="194">
        <v>22.265999999999998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143</v>
      </c>
      <c r="AU170" s="192" t="s">
        <v>87</v>
      </c>
      <c r="AV170" s="15" t="s">
        <v>141</v>
      </c>
      <c r="AW170" s="15" t="s">
        <v>33</v>
      </c>
      <c r="AX170" s="15" t="s">
        <v>85</v>
      </c>
      <c r="AY170" s="192" t="s">
        <v>134</v>
      </c>
    </row>
    <row r="171" spans="1:65" s="2" customFormat="1" ht="21.75" customHeight="1">
      <c r="A171" s="33"/>
      <c r="B171" s="161"/>
      <c r="C171" s="162" t="s">
        <v>210</v>
      </c>
      <c r="D171" s="162" t="s">
        <v>136</v>
      </c>
      <c r="E171" s="163" t="s">
        <v>206</v>
      </c>
      <c r="F171" s="164" t="s">
        <v>207</v>
      </c>
      <c r="G171" s="165" t="s">
        <v>186</v>
      </c>
      <c r="H171" s="166">
        <v>310.34100000000001</v>
      </c>
      <c r="I171" s="167"/>
      <c r="J171" s="168">
        <f>ROUND(I171*H171,2)</f>
        <v>0</v>
      </c>
      <c r="K171" s="164" t="s">
        <v>140</v>
      </c>
      <c r="L171" s="34"/>
      <c r="M171" s="169" t="s">
        <v>1</v>
      </c>
      <c r="N171" s="170" t="s">
        <v>42</v>
      </c>
      <c r="O171" s="59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141</v>
      </c>
      <c r="AT171" s="173" t="s">
        <v>136</v>
      </c>
      <c r="AU171" s="173" t="s">
        <v>87</v>
      </c>
      <c r="AY171" s="18" t="s">
        <v>134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8" t="s">
        <v>85</v>
      </c>
      <c r="BK171" s="174">
        <f>ROUND(I171*H171,2)</f>
        <v>0</v>
      </c>
      <c r="BL171" s="18" t="s">
        <v>141</v>
      </c>
      <c r="BM171" s="173" t="s">
        <v>611</v>
      </c>
    </row>
    <row r="172" spans="1:65" s="13" customFormat="1" ht="10.199999999999999">
      <c r="B172" s="175"/>
      <c r="D172" s="176" t="s">
        <v>143</v>
      </c>
      <c r="E172" s="177" t="s">
        <v>1</v>
      </c>
      <c r="F172" s="178" t="s">
        <v>612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143</v>
      </c>
      <c r="AU172" s="177" t="s">
        <v>87</v>
      </c>
      <c r="AV172" s="13" t="s">
        <v>85</v>
      </c>
      <c r="AW172" s="13" t="s">
        <v>33</v>
      </c>
      <c r="AX172" s="13" t="s">
        <v>77</v>
      </c>
      <c r="AY172" s="177" t="s">
        <v>134</v>
      </c>
    </row>
    <row r="173" spans="1:65" s="14" customFormat="1" ht="10.199999999999999">
      <c r="B173" s="183"/>
      <c r="D173" s="176" t="s">
        <v>143</v>
      </c>
      <c r="E173" s="184" t="s">
        <v>1</v>
      </c>
      <c r="F173" s="185" t="s">
        <v>613</v>
      </c>
      <c r="H173" s="186">
        <v>310.34100000000001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143</v>
      </c>
      <c r="AU173" s="184" t="s">
        <v>87</v>
      </c>
      <c r="AV173" s="14" t="s">
        <v>87</v>
      </c>
      <c r="AW173" s="14" t="s">
        <v>33</v>
      </c>
      <c r="AX173" s="14" t="s">
        <v>77</v>
      </c>
      <c r="AY173" s="184" t="s">
        <v>134</v>
      </c>
    </row>
    <row r="174" spans="1:65" s="15" customFormat="1" ht="10.199999999999999">
      <c r="B174" s="191"/>
      <c r="D174" s="176" t="s">
        <v>143</v>
      </c>
      <c r="E174" s="192" t="s">
        <v>1</v>
      </c>
      <c r="F174" s="193" t="s">
        <v>159</v>
      </c>
      <c r="H174" s="194">
        <v>310.34100000000001</v>
      </c>
      <c r="I174" s="195"/>
      <c r="L174" s="191"/>
      <c r="M174" s="196"/>
      <c r="N174" s="197"/>
      <c r="O174" s="197"/>
      <c r="P174" s="197"/>
      <c r="Q174" s="197"/>
      <c r="R174" s="197"/>
      <c r="S174" s="197"/>
      <c r="T174" s="198"/>
      <c r="AT174" s="192" t="s">
        <v>143</v>
      </c>
      <c r="AU174" s="192" t="s">
        <v>87</v>
      </c>
      <c r="AV174" s="15" t="s">
        <v>141</v>
      </c>
      <c r="AW174" s="15" t="s">
        <v>33</v>
      </c>
      <c r="AX174" s="15" t="s">
        <v>85</v>
      </c>
      <c r="AY174" s="192" t="s">
        <v>134</v>
      </c>
    </row>
    <row r="175" spans="1:65" s="2" customFormat="1" ht="21.75" customHeight="1">
      <c r="A175" s="33"/>
      <c r="B175" s="161"/>
      <c r="C175" s="162" t="s">
        <v>214</v>
      </c>
      <c r="D175" s="162" t="s">
        <v>136</v>
      </c>
      <c r="E175" s="163" t="s">
        <v>614</v>
      </c>
      <c r="F175" s="164" t="s">
        <v>615</v>
      </c>
      <c r="G175" s="165" t="s">
        <v>186</v>
      </c>
      <c r="H175" s="166">
        <v>310.34100000000001</v>
      </c>
      <c r="I175" s="167"/>
      <c r="J175" s="168">
        <f>ROUND(I175*H175,2)</f>
        <v>0</v>
      </c>
      <c r="K175" s="164" t="s">
        <v>140</v>
      </c>
      <c r="L175" s="34"/>
      <c r="M175" s="169" t="s">
        <v>1</v>
      </c>
      <c r="N175" s="170" t="s">
        <v>42</v>
      </c>
      <c r="O175" s="59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141</v>
      </c>
      <c r="AT175" s="173" t="s">
        <v>136</v>
      </c>
      <c r="AU175" s="173" t="s">
        <v>87</v>
      </c>
      <c r="AY175" s="18" t="s">
        <v>134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8" t="s">
        <v>85</v>
      </c>
      <c r="BK175" s="174">
        <f>ROUND(I175*H175,2)</f>
        <v>0</v>
      </c>
      <c r="BL175" s="18" t="s">
        <v>141</v>
      </c>
      <c r="BM175" s="173" t="s">
        <v>616</v>
      </c>
    </row>
    <row r="176" spans="1:65" s="2" customFormat="1" ht="21.75" customHeight="1">
      <c r="A176" s="33"/>
      <c r="B176" s="161"/>
      <c r="C176" s="162" t="s">
        <v>218</v>
      </c>
      <c r="D176" s="162" t="s">
        <v>136</v>
      </c>
      <c r="E176" s="163" t="s">
        <v>215</v>
      </c>
      <c r="F176" s="164" t="s">
        <v>216</v>
      </c>
      <c r="G176" s="165" t="s">
        <v>139</v>
      </c>
      <c r="H176" s="166">
        <v>772.56</v>
      </c>
      <c r="I176" s="167"/>
      <c r="J176" s="168">
        <f>ROUND(I176*H176,2)</f>
        <v>0</v>
      </c>
      <c r="K176" s="164" t="s">
        <v>140</v>
      </c>
      <c r="L176" s="34"/>
      <c r="M176" s="169" t="s">
        <v>1</v>
      </c>
      <c r="N176" s="170" t="s">
        <v>42</v>
      </c>
      <c r="O176" s="59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141</v>
      </c>
      <c r="AT176" s="173" t="s">
        <v>136</v>
      </c>
      <c r="AU176" s="173" t="s">
        <v>87</v>
      </c>
      <c r="AY176" s="18" t="s">
        <v>134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8" t="s">
        <v>85</v>
      </c>
      <c r="BK176" s="174">
        <f>ROUND(I176*H176,2)</f>
        <v>0</v>
      </c>
      <c r="BL176" s="18" t="s">
        <v>141</v>
      </c>
      <c r="BM176" s="173" t="s">
        <v>617</v>
      </c>
    </row>
    <row r="177" spans="1:65" s="13" customFormat="1" ht="10.199999999999999">
      <c r="B177" s="175"/>
      <c r="D177" s="176" t="s">
        <v>143</v>
      </c>
      <c r="E177" s="177" t="s">
        <v>1</v>
      </c>
      <c r="F177" s="178" t="s">
        <v>579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143</v>
      </c>
      <c r="AU177" s="177" t="s">
        <v>87</v>
      </c>
      <c r="AV177" s="13" t="s">
        <v>85</v>
      </c>
      <c r="AW177" s="13" t="s">
        <v>33</v>
      </c>
      <c r="AX177" s="13" t="s">
        <v>77</v>
      </c>
      <c r="AY177" s="177" t="s">
        <v>134</v>
      </c>
    </row>
    <row r="178" spans="1:65" s="14" customFormat="1" ht="10.199999999999999">
      <c r="B178" s="183"/>
      <c r="D178" s="176" t="s">
        <v>143</v>
      </c>
      <c r="E178" s="184" t="s">
        <v>1</v>
      </c>
      <c r="F178" s="185" t="s">
        <v>580</v>
      </c>
      <c r="H178" s="186">
        <v>748.56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143</v>
      </c>
      <c r="AU178" s="184" t="s">
        <v>87</v>
      </c>
      <c r="AV178" s="14" t="s">
        <v>87</v>
      </c>
      <c r="AW178" s="14" t="s">
        <v>33</v>
      </c>
      <c r="AX178" s="14" t="s">
        <v>77</v>
      </c>
      <c r="AY178" s="184" t="s">
        <v>134</v>
      </c>
    </row>
    <row r="179" spans="1:65" s="13" customFormat="1" ht="10.199999999999999">
      <c r="B179" s="175"/>
      <c r="D179" s="176" t="s">
        <v>143</v>
      </c>
      <c r="E179" s="177" t="s">
        <v>1</v>
      </c>
      <c r="F179" s="178" t="s">
        <v>618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143</v>
      </c>
      <c r="AU179" s="177" t="s">
        <v>87</v>
      </c>
      <c r="AV179" s="13" t="s">
        <v>85</v>
      </c>
      <c r="AW179" s="13" t="s">
        <v>33</v>
      </c>
      <c r="AX179" s="13" t="s">
        <v>77</v>
      </c>
      <c r="AY179" s="177" t="s">
        <v>134</v>
      </c>
    </row>
    <row r="180" spans="1:65" s="14" customFormat="1" ht="10.199999999999999">
      <c r="B180" s="183"/>
      <c r="D180" s="176" t="s">
        <v>143</v>
      </c>
      <c r="E180" s="184" t="s">
        <v>1</v>
      </c>
      <c r="F180" s="185" t="s">
        <v>619</v>
      </c>
      <c r="H180" s="186">
        <v>24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143</v>
      </c>
      <c r="AU180" s="184" t="s">
        <v>87</v>
      </c>
      <c r="AV180" s="14" t="s">
        <v>87</v>
      </c>
      <c r="AW180" s="14" t="s">
        <v>33</v>
      </c>
      <c r="AX180" s="14" t="s">
        <v>77</v>
      </c>
      <c r="AY180" s="184" t="s">
        <v>134</v>
      </c>
    </row>
    <row r="181" spans="1:65" s="15" customFormat="1" ht="10.199999999999999">
      <c r="B181" s="191"/>
      <c r="D181" s="176" t="s">
        <v>143</v>
      </c>
      <c r="E181" s="192" t="s">
        <v>1</v>
      </c>
      <c r="F181" s="193" t="s">
        <v>159</v>
      </c>
      <c r="H181" s="194">
        <v>772.56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143</v>
      </c>
      <c r="AU181" s="192" t="s">
        <v>87</v>
      </c>
      <c r="AV181" s="15" t="s">
        <v>141</v>
      </c>
      <c r="AW181" s="15" t="s">
        <v>33</v>
      </c>
      <c r="AX181" s="15" t="s">
        <v>85</v>
      </c>
      <c r="AY181" s="192" t="s">
        <v>134</v>
      </c>
    </row>
    <row r="182" spans="1:65" s="2" customFormat="1" ht="21.75" customHeight="1">
      <c r="A182" s="33"/>
      <c r="B182" s="161"/>
      <c r="C182" s="162" t="s">
        <v>222</v>
      </c>
      <c r="D182" s="162" t="s">
        <v>136</v>
      </c>
      <c r="E182" s="163" t="s">
        <v>223</v>
      </c>
      <c r="F182" s="164" t="s">
        <v>224</v>
      </c>
      <c r="G182" s="165" t="s">
        <v>225</v>
      </c>
      <c r="H182" s="166">
        <v>496.54599999999999</v>
      </c>
      <c r="I182" s="167"/>
      <c r="J182" s="168">
        <f>ROUND(I182*H182,2)</f>
        <v>0</v>
      </c>
      <c r="K182" s="164" t="s">
        <v>140</v>
      </c>
      <c r="L182" s="34"/>
      <c r="M182" s="169" t="s">
        <v>1</v>
      </c>
      <c r="N182" s="170" t="s">
        <v>42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141</v>
      </c>
      <c r="AT182" s="173" t="s">
        <v>136</v>
      </c>
      <c r="AU182" s="173" t="s">
        <v>87</v>
      </c>
      <c r="AY182" s="18" t="s">
        <v>134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85</v>
      </c>
      <c r="BK182" s="174">
        <f>ROUND(I182*H182,2)</f>
        <v>0</v>
      </c>
      <c r="BL182" s="18" t="s">
        <v>141</v>
      </c>
      <c r="BM182" s="173" t="s">
        <v>620</v>
      </c>
    </row>
    <row r="183" spans="1:65" s="14" customFormat="1" ht="10.199999999999999">
      <c r="B183" s="183"/>
      <c r="D183" s="176" t="s">
        <v>143</v>
      </c>
      <c r="E183" s="184" t="s">
        <v>1</v>
      </c>
      <c r="F183" s="185" t="s">
        <v>621</v>
      </c>
      <c r="H183" s="186">
        <v>496.54599999999999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143</v>
      </c>
      <c r="AU183" s="184" t="s">
        <v>87</v>
      </c>
      <c r="AV183" s="14" t="s">
        <v>87</v>
      </c>
      <c r="AW183" s="14" t="s">
        <v>33</v>
      </c>
      <c r="AX183" s="14" t="s">
        <v>85</v>
      </c>
      <c r="AY183" s="184" t="s">
        <v>134</v>
      </c>
    </row>
    <row r="184" spans="1:65" s="2" customFormat="1" ht="16.5" customHeight="1">
      <c r="A184" s="33"/>
      <c r="B184" s="161"/>
      <c r="C184" s="162" t="s">
        <v>228</v>
      </c>
      <c r="D184" s="162" t="s">
        <v>136</v>
      </c>
      <c r="E184" s="163" t="s">
        <v>622</v>
      </c>
      <c r="F184" s="164" t="s">
        <v>220</v>
      </c>
      <c r="G184" s="165" t="s">
        <v>186</v>
      </c>
      <c r="H184" s="166">
        <v>310.34100000000001</v>
      </c>
      <c r="I184" s="167"/>
      <c r="J184" s="168">
        <f>ROUND(I184*H184,2)</f>
        <v>0</v>
      </c>
      <c r="K184" s="164" t="s">
        <v>140</v>
      </c>
      <c r="L184" s="34"/>
      <c r="M184" s="169" t="s">
        <v>1</v>
      </c>
      <c r="N184" s="170" t="s">
        <v>42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141</v>
      </c>
      <c r="AT184" s="173" t="s">
        <v>136</v>
      </c>
      <c r="AU184" s="173" t="s">
        <v>87</v>
      </c>
      <c r="AY184" s="18" t="s">
        <v>134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85</v>
      </c>
      <c r="BK184" s="174">
        <f>ROUND(I184*H184,2)</f>
        <v>0</v>
      </c>
      <c r="BL184" s="18" t="s">
        <v>141</v>
      </c>
      <c r="BM184" s="173" t="s">
        <v>623</v>
      </c>
    </row>
    <row r="185" spans="1:65" s="14" customFormat="1" ht="10.199999999999999">
      <c r="B185" s="183"/>
      <c r="D185" s="176" t="s">
        <v>143</v>
      </c>
      <c r="E185" s="184" t="s">
        <v>1</v>
      </c>
      <c r="F185" s="185" t="s">
        <v>624</v>
      </c>
      <c r="H185" s="186">
        <v>310.34100000000001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143</v>
      </c>
      <c r="AU185" s="184" t="s">
        <v>87</v>
      </c>
      <c r="AV185" s="14" t="s">
        <v>87</v>
      </c>
      <c r="AW185" s="14" t="s">
        <v>33</v>
      </c>
      <c r="AX185" s="14" t="s">
        <v>77</v>
      </c>
      <c r="AY185" s="184" t="s">
        <v>134</v>
      </c>
    </row>
    <row r="186" spans="1:65" s="15" customFormat="1" ht="10.199999999999999">
      <c r="B186" s="191"/>
      <c r="D186" s="176" t="s">
        <v>143</v>
      </c>
      <c r="E186" s="192" t="s">
        <v>1</v>
      </c>
      <c r="F186" s="193" t="s">
        <v>159</v>
      </c>
      <c r="H186" s="194">
        <v>310.34100000000001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143</v>
      </c>
      <c r="AU186" s="192" t="s">
        <v>87</v>
      </c>
      <c r="AV186" s="15" t="s">
        <v>141</v>
      </c>
      <c r="AW186" s="15" t="s">
        <v>33</v>
      </c>
      <c r="AX186" s="15" t="s">
        <v>85</v>
      </c>
      <c r="AY186" s="192" t="s">
        <v>134</v>
      </c>
    </row>
    <row r="187" spans="1:65" s="2" customFormat="1" ht="21.75" customHeight="1">
      <c r="A187" s="33"/>
      <c r="B187" s="161"/>
      <c r="C187" s="162" t="s">
        <v>233</v>
      </c>
      <c r="D187" s="162" t="s">
        <v>136</v>
      </c>
      <c r="E187" s="163" t="s">
        <v>229</v>
      </c>
      <c r="F187" s="164" t="s">
        <v>230</v>
      </c>
      <c r="G187" s="165" t="s">
        <v>139</v>
      </c>
      <c r="H187" s="166">
        <v>64.8</v>
      </c>
      <c r="I187" s="167"/>
      <c r="J187" s="168">
        <f>ROUND(I187*H187,2)</f>
        <v>0</v>
      </c>
      <c r="K187" s="164" t="s">
        <v>140</v>
      </c>
      <c r="L187" s="34"/>
      <c r="M187" s="169" t="s">
        <v>1</v>
      </c>
      <c r="N187" s="170" t="s">
        <v>42</v>
      </c>
      <c r="O187" s="59"/>
      <c r="P187" s="171">
        <f>O187*H187</f>
        <v>0</v>
      </c>
      <c r="Q187" s="171">
        <v>0</v>
      </c>
      <c r="R187" s="171">
        <f>Q187*H187</f>
        <v>0</v>
      </c>
      <c r="S187" s="171">
        <v>0</v>
      </c>
      <c r="T187" s="17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141</v>
      </c>
      <c r="AT187" s="173" t="s">
        <v>136</v>
      </c>
      <c r="AU187" s="173" t="s">
        <v>87</v>
      </c>
      <c r="AY187" s="18" t="s">
        <v>134</v>
      </c>
      <c r="BE187" s="174">
        <f>IF(N187="základní",J187,0)</f>
        <v>0</v>
      </c>
      <c r="BF187" s="174">
        <f>IF(N187="snížená",J187,0)</f>
        <v>0</v>
      </c>
      <c r="BG187" s="174">
        <f>IF(N187="zákl. přenesená",J187,0)</f>
        <v>0</v>
      </c>
      <c r="BH187" s="174">
        <f>IF(N187="sníž. přenesená",J187,0)</f>
        <v>0</v>
      </c>
      <c r="BI187" s="174">
        <f>IF(N187="nulová",J187,0)</f>
        <v>0</v>
      </c>
      <c r="BJ187" s="18" t="s">
        <v>85</v>
      </c>
      <c r="BK187" s="174">
        <f>ROUND(I187*H187,2)</f>
        <v>0</v>
      </c>
      <c r="BL187" s="18" t="s">
        <v>141</v>
      </c>
      <c r="BM187" s="173" t="s">
        <v>625</v>
      </c>
    </row>
    <row r="188" spans="1:65" s="13" customFormat="1" ht="10.199999999999999">
      <c r="B188" s="175"/>
      <c r="D188" s="176" t="s">
        <v>143</v>
      </c>
      <c r="E188" s="177" t="s">
        <v>1</v>
      </c>
      <c r="F188" s="178" t="s">
        <v>626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143</v>
      </c>
      <c r="AU188" s="177" t="s">
        <v>87</v>
      </c>
      <c r="AV188" s="13" t="s">
        <v>85</v>
      </c>
      <c r="AW188" s="13" t="s">
        <v>33</v>
      </c>
      <c r="AX188" s="13" t="s">
        <v>77</v>
      </c>
      <c r="AY188" s="177" t="s">
        <v>134</v>
      </c>
    </row>
    <row r="189" spans="1:65" s="14" customFormat="1" ht="10.199999999999999">
      <c r="B189" s="183"/>
      <c r="D189" s="176" t="s">
        <v>143</v>
      </c>
      <c r="E189" s="184" t="s">
        <v>1</v>
      </c>
      <c r="F189" s="185" t="s">
        <v>573</v>
      </c>
      <c r="H189" s="186">
        <v>59.8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143</v>
      </c>
      <c r="AU189" s="184" t="s">
        <v>87</v>
      </c>
      <c r="AV189" s="14" t="s">
        <v>87</v>
      </c>
      <c r="AW189" s="14" t="s">
        <v>33</v>
      </c>
      <c r="AX189" s="14" t="s">
        <v>77</v>
      </c>
      <c r="AY189" s="184" t="s">
        <v>134</v>
      </c>
    </row>
    <row r="190" spans="1:65" s="13" customFormat="1" ht="10.199999999999999">
      <c r="B190" s="175"/>
      <c r="D190" s="176" t="s">
        <v>143</v>
      </c>
      <c r="E190" s="177" t="s">
        <v>1</v>
      </c>
      <c r="F190" s="178" t="s">
        <v>574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143</v>
      </c>
      <c r="AU190" s="177" t="s">
        <v>87</v>
      </c>
      <c r="AV190" s="13" t="s">
        <v>85</v>
      </c>
      <c r="AW190" s="13" t="s">
        <v>33</v>
      </c>
      <c r="AX190" s="13" t="s">
        <v>77</v>
      </c>
      <c r="AY190" s="177" t="s">
        <v>134</v>
      </c>
    </row>
    <row r="191" spans="1:65" s="14" customFormat="1" ht="10.199999999999999">
      <c r="B191" s="183"/>
      <c r="D191" s="176" t="s">
        <v>143</v>
      </c>
      <c r="E191" s="184" t="s">
        <v>1</v>
      </c>
      <c r="F191" s="185" t="s">
        <v>151</v>
      </c>
      <c r="H191" s="186">
        <v>4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143</v>
      </c>
      <c r="AU191" s="184" t="s">
        <v>87</v>
      </c>
      <c r="AV191" s="14" t="s">
        <v>87</v>
      </c>
      <c r="AW191" s="14" t="s">
        <v>33</v>
      </c>
      <c r="AX191" s="14" t="s">
        <v>77</v>
      </c>
      <c r="AY191" s="184" t="s">
        <v>134</v>
      </c>
    </row>
    <row r="192" spans="1:65" s="14" customFormat="1" ht="10.199999999999999">
      <c r="B192" s="183"/>
      <c r="D192" s="176" t="s">
        <v>143</v>
      </c>
      <c r="E192" s="184" t="s">
        <v>1</v>
      </c>
      <c r="F192" s="185" t="s">
        <v>575</v>
      </c>
      <c r="H192" s="186">
        <v>1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143</v>
      </c>
      <c r="AU192" s="184" t="s">
        <v>87</v>
      </c>
      <c r="AV192" s="14" t="s">
        <v>87</v>
      </c>
      <c r="AW192" s="14" t="s">
        <v>33</v>
      </c>
      <c r="AX192" s="14" t="s">
        <v>77</v>
      </c>
      <c r="AY192" s="184" t="s">
        <v>134</v>
      </c>
    </row>
    <row r="193" spans="1:65" s="15" customFormat="1" ht="10.199999999999999">
      <c r="B193" s="191"/>
      <c r="D193" s="176" t="s">
        <v>143</v>
      </c>
      <c r="E193" s="192" t="s">
        <v>1</v>
      </c>
      <c r="F193" s="193" t="s">
        <v>159</v>
      </c>
      <c r="H193" s="194">
        <v>64.8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2" t="s">
        <v>143</v>
      </c>
      <c r="AU193" s="192" t="s">
        <v>87</v>
      </c>
      <c r="AV193" s="15" t="s">
        <v>141</v>
      </c>
      <c r="AW193" s="15" t="s">
        <v>33</v>
      </c>
      <c r="AX193" s="15" t="s">
        <v>85</v>
      </c>
      <c r="AY193" s="192" t="s">
        <v>134</v>
      </c>
    </row>
    <row r="194" spans="1:65" s="2" customFormat="1" ht="21.75" customHeight="1">
      <c r="A194" s="33"/>
      <c r="B194" s="161"/>
      <c r="C194" s="162" t="s">
        <v>8</v>
      </c>
      <c r="D194" s="162" t="s">
        <v>136</v>
      </c>
      <c r="E194" s="163" t="s">
        <v>234</v>
      </c>
      <c r="F194" s="164" t="s">
        <v>235</v>
      </c>
      <c r="G194" s="165" t="s">
        <v>139</v>
      </c>
      <c r="H194" s="166">
        <v>64.8</v>
      </c>
      <c r="I194" s="167"/>
      <c r="J194" s="168">
        <f>ROUND(I194*H194,2)</f>
        <v>0</v>
      </c>
      <c r="K194" s="164" t="s">
        <v>140</v>
      </c>
      <c r="L194" s="34"/>
      <c r="M194" s="169" t="s">
        <v>1</v>
      </c>
      <c r="N194" s="170" t="s">
        <v>42</v>
      </c>
      <c r="O194" s="59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141</v>
      </c>
      <c r="AT194" s="173" t="s">
        <v>136</v>
      </c>
      <c r="AU194" s="173" t="s">
        <v>87</v>
      </c>
      <c r="AY194" s="18" t="s">
        <v>134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85</v>
      </c>
      <c r="BK194" s="174">
        <f>ROUND(I194*H194,2)</f>
        <v>0</v>
      </c>
      <c r="BL194" s="18" t="s">
        <v>141</v>
      </c>
      <c r="BM194" s="173" t="s">
        <v>627</v>
      </c>
    </row>
    <row r="195" spans="1:65" s="2" customFormat="1" ht="21.75" customHeight="1">
      <c r="A195" s="33"/>
      <c r="B195" s="161"/>
      <c r="C195" s="162" t="s">
        <v>240</v>
      </c>
      <c r="D195" s="162" t="s">
        <v>136</v>
      </c>
      <c r="E195" s="163" t="s">
        <v>237</v>
      </c>
      <c r="F195" s="164" t="s">
        <v>238</v>
      </c>
      <c r="G195" s="165" t="s">
        <v>139</v>
      </c>
      <c r="H195" s="166">
        <v>64.8</v>
      </c>
      <c r="I195" s="167"/>
      <c r="J195" s="168">
        <f>ROUND(I195*H195,2)</f>
        <v>0</v>
      </c>
      <c r="K195" s="164" t="s">
        <v>140</v>
      </c>
      <c r="L195" s="34"/>
      <c r="M195" s="169" t="s">
        <v>1</v>
      </c>
      <c r="N195" s="170" t="s">
        <v>42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141</v>
      </c>
      <c r="AT195" s="173" t="s">
        <v>136</v>
      </c>
      <c r="AU195" s="173" t="s">
        <v>87</v>
      </c>
      <c r="AY195" s="18" t="s">
        <v>134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85</v>
      </c>
      <c r="BK195" s="174">
        <f>ROUND(I195*H195,2)</f>
        <v>0</v>
      </c>
      <c r="BL195" s="18" t="s">
        <v>141</v>
      </c>
      <c r="BM195" s="173" t="s">
        <v>628</v>
      </c>
    </row>
    <row r="196" spans="1:65" s="14" customFormat="1" ht="10.199999999999999">
      <c r="B196" s="183"/>
      <c r="D196" s="176" t="s">
        <v>143</v>
      </c>
      <c r="E196" s="184" t="s">
        <v>1</v>
      </c>
      <c r="F196" s="185" t="s">
        <v>590</v>
      </c>
      <c r="H196" s="186">
        <v>64.8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143</v>
      </c>
      <c r="AU196" s="184" t="s">
        <v>87</v>
      </c>
      <c r="AV196" s="14" t="s">
        <v>87</v>
      </c>
      <c r="AW196" s="14" t="s">
        <v>33</v>
      </c>
      <c r="AX196" s="14" t="s">
        <v>85</v>
      </c>
      <c r="AY196" s="184" t="s">
        <v>134</v>
      </c>
    </row>
    <row r="197" spans="1:65" s="2" customFormat="1" ht="16.5" customHeight="1">
      <c r="A197" s="33"/>
      <c r="B197" s="161"/>
      <c r="C197" s="199" t="s">
        <v>247</v>
      </c>
      <c r="D197" s="199" t="s">
        <v>241</v>
      </c>
      <c r="E197" s="200" t="s">
        <v>242</v>
      </c>
      <c r="F197" s="201" t="s">
        <v>243</v>
      </c>
      <c r="G197" s="202" t="s">
        <v>244</v>
      </c>
      <c r="H197" s="203">
        <v>1.944</v>
      </c>
      <c r="I197" s="204"/>
      <c r="J197" s="205">
        <f>ROUND(I197*H197,2)</f>
        <v>0</v>
      </c>
      <c r="K197" s="201" t="s">
        <v>140</v>
      </c>
      <c r="L197" s="206"/>
      <c r="M197" s="207" t="s">
        <v>1</v>
      </c>
      <c r="N197" s="208" t="s">
        <v>42</v>
      </c>
      <c r="O197" s="59"/>
      <c r="P197" s="171">
        <f>O197*H197</f>
        <v>0</v>
      </c>
      <c r="Q197" s="171">
        <v>1E-3</v>
      </c>
      <c r="R197" s="171">
        <f>Q197*H197</f>
        <v>1.944E-3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205</v>
      </c>
      <c r="AT197" s="173" t="s">
        <v>241</v>
      </c>
      <c r="AU197" s="173" t="s">
        <v>87</v>
      </c>
      <c r="AY197" s="18" t="s">
        <v>134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85</v>
      </c>
      <c r="BK197" s="174">
        <f>ROUND(I197*H197,2)</f>
        <v>0</v>
      </c>
      <c r="BL197" s="18" t="s">
        <v>141</v>
      </c>
      <c r="BM197" s="173" t="s">
        <v>629</v>
      </c>
    </row>
    <row r="198" spans="1:65" s="14" customFormat="1" ht="10.199999999999999">
      <c r="B198" s="183"/>
      <c r="D198" s="176" t="s">
        <v>143</v>
      </c>
      <c r="E198" s="184" t="s">
        <v>1</v>
      </c>
      <c r="F198" s="185" t="s">
        <v>630</v>
      </c>
      <c r="H198" s="186">
        <v>1.944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143</v>
      </c>
      <c r="AU198" s="184" t="s">
        <v>87</v>
      </c>
      <c r="AV198" s="14" t="s">
        <v>87</v>
      </c>
      <c r="AW198" s="14" t="s">
        <v>33</v>
      </c>
      <c r="AX198" s="14" t="s">
        <v>85</v>
      </c>
      <c r="AY198" s="184" t="s">
        <v>134</v>
      </c>
    </row>
    <row r="199" spans="1:65" s="2" customFormat="1" ht="21.75" customHeight="1">
      <c r="A199" s="33"/>
      <c r="B199" s="161"/>
      <c r="C199" s="162" t="s">
        <v>251</v>
      </c>
      <c r="D199" s="162" t="s">
        <v>136</v>
      </c>
      <c r="E199" s="163" t="s">
        <v>248</v>
      </c>
      <c r="F199" s="164" t="s">
        <v>249</v>
      </c>
      <c r="G199" s="165" t="s">
        <v>139</v>
      </c>
      <c r="H199" s="166">
        <v>772.56</v>
      </c>
      <c r="I199" s="167"/>
      <c r="J199" s="168">
        <f>ROUND(I199*H199,2)</f>
        <v>0</v>
      </c>
      <c r="K199" s="164" t="s">
        <v>140</v>
      </c>
      <c r="L199" s="34"/>
      <c r="M199" s="169" t="s">
        <v>1</v>
      </c>
      <c r="N199" s="170" t="s">
        <v>42</v>
      </c>
      <c r="O199" s="59"/>
      <c r="P199" s="171">
        <f>O199*H199</f>
        <v>0</v>
      </c>
      <c r="Q199" s="171">
        <v>0</v>
      </c>
      <c r="R199" s="171">
        <f>Q199*H199</f>
        <v>0</v>
      </c>
      <c r="S199" s="171">
        <v>0</v>
      </c>
      <c r="T199" s="17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141</v>
      </c>
      <c r="AT199" s="173" t="s">
        <v>136</v>
      </c>
      <c r="AU199" s="173" t="s">
        <v>87</v>
      </c>
      <c r="AY199" s="18" t="s">
        <v>134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8" t="s">
        <v>85</v>
      </c>
      <c r="BK199" s="174">
        <f>ROUND(I199*H199,2)</f>
        <v>0</v>
      </c>
      <c r="BL199" s="18" t="s">
        <v>141</v>
      </c>
      <c r="BM199" s="173" t="s">
        <v>631</v>
      </c>
    </row>
    <row r="200" spans="1:65" s="13" customFormat="1" ht="10.199999999999999">
      <c r="B200" s="175"/>
      <c r="D200" s="176" t="s">
        <v>143</v>
      </c>
      <c r="E200" s="177" t="s">
        <v>1</v>
      </c>
      <c r="F200" s="178" t="s">
        <v>579</v>
      </c>
      <c r="H200" s="177" t="s">
        <v>1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7" t="s">
        <v>143</v>
      </c>
      <c r="AU200" s="177" t="s">
        <v>87</v>
      </c>
      <c r="AV200" s="13" t="s">
        <v>85</v>
      </c>
      <c r="AW200" s="13" t="s">
        <v>33</v>
      </c>
      <c r="AX200" s="13" t="s">
        <v>77</v>
      </c>
      <c r="AY200" s="177" t="s">
        <v>134</v>
      </c>
    </row>
    <row r="201" spans="1:65" s="14" customFormat="1" ht="10.199999999999999">
      <c r="B201" s="183"/>
      <c r="D201" s="176" t="s">
        <v>143</v>
      </c>
      <c r="E201" s="184" t="s">
        <v>1</v>
      </c>
      <c r="F201" s="185" t="s">
        <v>580</v>
      </c>
      <c r="H201" s="186">
        <v>748.56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143</v>
      </c>
      <c r="AU201" s="184" t="s">
        <v>87</v>
      </c>
      <c r="AV201" s="14" t="s">
        <v>87</v>
      </c>
      <c r="AW201" s="14" t="s">
        <v>33</v>
      </c>
      <c r="AX201" s="14" t="s">
        <v>77</v>
      </c>
      <c r="AY201" s="184" t="s">
        <v>134</v>
      </c>
    </row>
    <row r="202" spans="1:65" s="13" customFormat="1" ht="10.199999999999999">
      <c r="B202" s="175"/>
      <c r="D202" s="176" t="s">
        <v>143</v>
      </c>
      <c r="E202" s="177" t="s">
        <v>1</v>
      </c>
      <c r="F202" s="178" t="s">
        <v>618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143</v>
      </c>
      <c r="AU202" s="177" t="s">
        <v>87</v>
      </c>
      <c r="AV202" s="13" t="s">
        <v>85</v>
      </c>
      <c r="AW202" s="13" t="s">
        <v>33</v>
      </c>
      <c r="AX202" s="13" t="s">
        <v>77</v>
      </c>
      <c r="AY202" s="177" t="s">
        <v>134</v>
      </c>
    </row>
    <row r="203" spans="1:65" s="14" customFormat="1" ht="10.199999999999999">
      <c r="B203" s="183"/>
      <c r="D203" s="176" t="s">
        <v>143</v>
      </c>
      <c r="E203" s="184" t="s">
        <v>1</v>
      </c>
      <c r="F203" s="185" t="s">
        <v>619</v>
      </c>
      <c r="H203" s="186">
        <v>24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143</v>
      </c>
      <c r="AU203" s="184" t="s">
        <v>87</v>
      </c>
      <c r="AV203" s="14" t="s">
        <v>87</v>
      </c>
      <c r="AW203" s="14" t="s">
        <v>33</v>
      </c>
      <c r="AX203" s="14" t="s">
        <v>77</v>
      </c>
      <c r="AY203" s="184" t="s">
        <v>134</v>
      </c>
    </row>
    <row r="204" spans="1:65" s="15" customFormat="1" ht="10.199999999999999">
      <c r="B204" s="191"/>
      <c r="D204" s="176" t="s">
        <v>143</v>
      </c>
      <c r="E204" s="192" t="s">
        <v>1</v>
      </c>
      <c r="F204" s="193" t="s">
        <v>159</v>
      </c>
      <c r="H204" s="194">
        <v>772.56</v>
      </c>
      <c r="I204" s="195"/>
      <c r="L204" s="191"/>
      <c r="M204" s="196"/>
      <c r="N204" s="197"/>
      <c r="O204" s="197"/>
      <c r="P204" s="197"/>
      <c r="Q204" s="197"/>
      <c r="R204" s="197"/>
      <c r="S204" s="197"/>
      <c r="T204" s="198"/>
      <c r="AT204" s="192" t="s">
        <v>143</v>
      </c>
      <c r="AU204" s="192" t="s">
        <v>87</v>
      </c>
      <c r="AV204" s="15" t="s">
        <v>141</v>
      </c>
      <c r="AW204" s="15" t="s">
        <v>33</v>
      </c>
      <c r="AX204" s="15" t="s">
        <v>85</v>
      </c>
      <c r="AY204" s="192" t="s">
        <v>134</v>
      </c>
    </row>
    <row r="205" spans="1:65" s="2" customFormat="1" ht="16.5" customHeight="1">
      <c r="A205" s="33"/>
      <c r="B205" s="161"/>
      <c r="C205" s="162" t="s">
        <v>255</v>
      </c>
      <c r="D205" s="162" t="s">
        <v>136</v>
      </c>
      <c r="E205" s="163" t="s">
        <v>252</v>
      </c>
      <c r="F205" s="164" t="s">
        <v>253</v>
      </c>
      <c r="G205" s="165" t="s">
        <v>139</v>
      </c>
      <c r="H205" s="166">
        <v>64.8</v>
      </c>
      <c r="I205" s="167"/>
      <c r="J205" s="168">
        <f>ROUND(I205*H205,2)</f>
        <v>0</v>
      </c>
      <c r="K205" s="164" t="s">
        <v>140</v>
      </c>
      <c r="L205" s="34"/>
      <c r="M205" s="169" t="s">
        <v>1</v>
      </c>
      <c r="N205" s="170" t="s">
        <v>42</v>
      </c>
      <c r="O205" s="59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141</v>
      </c>
      <c r="AT205" s="173" t="s">
        <v>136</v>
      </c>
      <c r="AU205" s="173" t="s">
        <v>87</v>
      </c>
      <c r="AY205" s="18" t="s">
        <v>134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85</v>
      </c>
      <c r="BK205" s="174">
        <f>ROUND(I205*H205,2)</f>
        <v>0</v>
      </c>
      <c r="BL205" s="18" t="s">
        <v>141</v>
      </c>
      <c r="BM205" s="173" t="s">
        <v>632</v>
      </c>
    </row>
    <row r="206" spans="1:65" s="2" customFormat="1" ht="16.5" customHeight="1">
      <c r="A206" s="33"/>
      <c r="B206" s="161"/>
      <c r="C206" s="162" t="s">
        <v>260</v>
      </c>
      <c r="D206" s="162" t="s">
        <v>136</v>
      </c>
      <c r="E206" s="163" t="s">
        <v>256</v>
      </c>
      <c r="F206" s="164" t="s">
        <v>257</v>
      </c>
      <c r="G206" s="165" t="s">
        <v>139</v>
      </c>
      <c r="H206" s="166">
        <v>64.8</v>
      </c>
      <c r="I206" s="167"/>
      <c r="J206" s="168">
        <f>ROUND(I206*H206,2)</f>
        <v>0</v>
      </c>
      <c r="K206" s="164" t="s">
        <v>140</v>
      </c>
      <c r="L206" s="34"/>
      <c r="M206" s="169" t="s">
        <v>1</v>
      </c>
      <c r="N206" s="170" t="s">
        <v>42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141</v>
      </c>
      <c r="AT206" s="173" t="s">
        <v>136</v>
      </c>
      <c r="AU206" s="173" t="s">
        <v>87</v>
      </c>
      <c r="AY206" s="18" t="s">
        <v>134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85</v>
      </c>
      <c r="BK206" s="174">
        <f>ROUND(I206*H206,2)</f>
        <v>0</v>
      </c>
      <c r="BL206" s="18" t="s">
        <v>141</v>
      </c>
      <c r="BM206" s="173" t="s">
        <v>633</v>
      </c>
    </row>
    <row r="207" spans="1:65" s="12" customFormat="1" ht="22.8" customHeight="1">
      <c r="B207" s="148"/>
      <c r="D207" s="149" t="s">
        <v>76</v>
      </c>
      <c r="E207" s="159" t="s">
        <v>87</v>
      </c>
      <c r="F207" s="159" t="s">
        <v>259</v>
      </c>
      <c r="I207" s="151"/>
      <c r="J207" s="160">
        <f>BK207</f>
        <v>0</v>
      </c>
      <c r="L207" s="148"/>
      <c r="M207" s="153"/>
      <c r="N207" s="154"/>
      <c r="O207" s="154"/>
      <c r="P207" s="155">
        <f>SUM(P208:P241)</f>
        <v>0</v>
      </c>
      <c r="Q207" s="154"/>
      <c r="R207" s="155">
        <f>SUM(R208:R241)</f>
        <v>83.832750200000007</v>
      </c>
      <c r="S207" s="154"/>
      <c r="T207" s="156">
        <f>SUM(T208:T241)</f>
        <v>0</v>
      </c>
      <c r="AR207" s="149" t="s">
        <v>85</v>
      </c>
      <c r="AT207" s="157" t="s">
        <v>76</v>
      </c>
      <c r="AU207" s="157" t="s">
        <v>85</v>
      </c>
      <c r="AY207" s="149" t="s">
        <v>134</v>
      </c>
      <c r="BK207" s="158">
        <f>SUM(BK208:BK241)</f>
        <v>0</v>
      </c>
    </row>
    <row r="208" spans="1:65" s="2" customFormat="1" ht="21.75" customHeight="1">
      <c r="A208" s="33"/>
      <c r="B208" s="161"/>
      <c r="C208" s="162" t="s">
        <v>7</v>
      </c>
      <c r="D208" s="162" t="s">
        <v>136</v>
      </c>
      <c r="E208" s="163" t="s">
        <v>634</v>
      </c>
      <c r="F208" s="164" t="s">
        <v>635</v>
      </c>
      <c r="G208" s="165" t="s">
        <v>186</v>
      </c>
      <c r="H208" s="166">
        <v>17.850000000000001</v>
      </c>
      <c r="I208" s="167"/>
      <c r="J208" s="168">
        <f>ROUND(I208*H208,2)</f>
        <v>0</v>
      </c>
      <c r="K208" s="164" t="s">
        <v>140</v>
      </c>
      <c r="L208" s="34"/>
      <c r="M208" s="169" t="s">
        <v>1</v>
      </c>
      <c r="N208" s="170" t="s">
        <v>42</v>
      </c>
      <c r="O208" s="59"/>
      <c r="P208" s="171">
        <f>O208*H208</f>
        <v>0</v>
      </c>
      <c r="Q208" s="171">
        <v>0</v>
      </c>
      <c r="R208" s="171">
        <f>Q208*H208</f>
        <v>0</v>
      </c>
      <c r="S208" s="171">
        <v>0</v>
      </c>
      <c r="T208" s="17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141</v>
      </c>
      <c r="AT208" s="173" t="s">
        <v>136</v>
      </c>
      <c r="AU208" s="173" t="s">
        <v>87</v>
      </c>
      <c r="AY208" s="18" t="s">
        <v>134</v>
      </c>
      <c r="BE208" s="174">
        <f>IF(N208="základní",J208,0)</f>
        <v>0</v>
      </c>
      <c r="BF208" s="174">
        <f>IF(N208="snížená",J208,0)</f>
        <v>0</v>
      </c>
      <c r="BG208" s="174">
        <f>IF(N208="zákl. přenesená",J208,0)</f>
        <v>0</v>
      </c>
      <c r="BH208" s="174">
        <f>IF(N208="sníž. přenesená",J208,0)</f>
        <v>0</v>
      </c>
      <c r="BI208" s="174">
        <f>IF(N208="nulová",J208,0)</f>
        <v>0</v>
      </c>
      <c r="BJ208" s="18" t="s">
        <v>85</v>
      </c>
      <c r="BK208" s="174">
        <f>ROUND(I208*H208,2)</f>
        <v>0</v>
      </c>
      <c r="BL208" s="18" t="s">
        <v>141</v>
      </c>
      <c r="BM208" s="173" t="s">
        <v>636</v>
      </c>
    </row>
    <row r="209" spans="1:65" s="13" customFormat="1" ht="10.199999999999999">
      <c r="B209" s="175"/>
      <c r="D209" s="176" t="s">
        <v>143</v>
      </c>
      <c r="E209" s="177" t="s">
        <v>1</v>
      </c>
      <c r="F209" s="178" t="s">
        <v>637</v>
      </c>
      <c r="H209" s="177" t="s">
        <v>1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7" t="s">
        <v>143</v>
      </c>
      <c r="AU209" s="177" t="s">
        <v>87</v>
      </c>
      <c r="AV209" s="13" t="s">
        <v>85</v>
      </c>
      <c r="AW209" s="13" t="s">
        <v>33</v>
      </c>
      <c r="AX209" s="13" t="s">
        <v>77</v>
      </c>
      <c r="AY209" s="177" t="s">
        <v>134</v>
      </c>
    </row>
    <row r="210" spans="1:65" s="14" customFormat="1" ht="10.199999999999999">
      <c r="B210" s="183"/>
      <c r="D210" s="176" t="s">
        <v>143</v>
      </c>
      <c r="E210" s="184" t="s">
        <v>1</v>
      </c>
      <c r="F210" s="185" t="s">
        <v>607</v>
      </c>
      <c r="H210" s="186">
        <v>12.6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143</v>
      </c>
      <c r="AU210" s="184" t="s">
        <v>87</v>
      </c>
      <c r="AV210" s="14" t="s">
        <v>87</v>
      </c>
      <c r="AW210" s="14" t="s">
        <v>33</v>
      </c>
      <c r="AX210" s="14" t="s">
        <v>77</v>
      </c>
      <c r="AY210" s="184" t="s">
        <v>134</v>
      </c>
    </row>
    <row r="211" spans="1:65" s="14" customFormat="1" ht="10.199999999999999">
      <c r="B211" s="183"/>
      <c r="D211" s="176" t="s">
        <v>143</v>
      </c>
      <c r="E211" s="184" t="s">
        <v>1</v>
      </c>
      <c r="F211" s="185" t="s">
        <v>638</v>
      </c>
      <c r="H211" s="186">
        <v>5.25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143</v>
      </c>
      <c r="AU211" s="184" t="s">
        <v>87</v>
      </c>
      <c r="AV211" s="14" t="s">
        <v>87</v>
      </c>
      <c r="AW211" s="14" t="s">
        <v>33</v>
      </c>
      <c r="AX211" s="14" t="s">
        <v>77</v>
      </c>
      <c r="AY211" s="184" t="s">
        <v>134</v>
      </c>
    </row>
    <row r="212" spans="1:65" s="15" customFormat="1" ht="10.199999999999999">
      <c r="B212" s="191"/>
      <c r="D212" s="176" t="s">
        <v>143</v>
      </c>
      <c r="E212" s="192" t="s">
        <v>1</v>
      </c>
      <c r="F212" s="193" t="s">
        <v>159</v>
      </c>
      <c r="H212" s="194">
        <v>17.850000000000001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143</v>
      </c>
      <c r="AU212" s="192" t="s">
        <v>87</v>
      </c>
      <c r="AV212" s="15" t="s">
        <v>141</v>
      </c>
      <c r="AW212" s="15" t="s">
        <v>33</v>
      </c>
      <c r="AX212" s="15" t="s">
        <v>85</v>
      </c>
      <c r="AY212" s="192" t="s">
        <v>134</v>
      </c>
    </row>
    <row r="213" spans="1:65" s="2" customFormat="1" ht="33" customHeight="1">
      <c r="A213" s="33"/>
      <c r="B213" s="161"/>
      <c r="C213" s="162" t="s">
        <v>271</v>
      </c>
      <c r="D213" s="162" t="s">
        <v>136</v>
      </c>
      <c r="E213" s="163" t="s">
        <v>267</v>
      </c>
      <c r="F213" s="164" t="s">
        <v>268</v>
      </c>
      <c r="G213" s="165" t="s">
        <v>174</v>
      </c>
      <c r="H213" s="166">
        <v>140</v>
      </c>
      <c r="I213" s="167"/>
      <c r="J213" s="168">
        <f>ROUND(I213*H213,2)</f>
        <v>0</v>
      </c>
      <c r="K213" s="164" t="s">
        <v>140</v>
      </c>
      <c r="L213" s="34"/>
      <c r="M213" s="169" t="s">
        <v>1</v>
      </c>
      <c r="N213" s="170" t="s">
        <v>42</v>
      </c>
      <c r="O213" s="59"/>
      <c r="P213" s="171">
        <f>O213*H213</f>
        <v>0</v>
      </c>
      <c r="Q213" s="171">
        <v>0.17993000000000001</v>
      </c>
      <c r="R213" s="171">
        <f>Q213*H213</f>
        <v>25.190200000000001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141</v>
      </c>
      <c r="AT213" s="173" t="s">
        <v>136</v>
      </c>
      <c r="AU213" s="173" t="s">
        <v>87</v>
      </c>
      <c r="AY213" s="18" t="s">
        <v>134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85</v>
      </c>
      <c r="BK213" s="174">
        <f>ROUND(I213*H213,2)</f>
        <v>0</v>
      </c>
      <c r="BL213" s="18" t="s">
        <v>141</v>
      </c>
      <c r="BM213" s="173" t="s">
        <v>639</v>
      </c>
    </row>
    <row r="214" spans="1:65" s="13" customFormat="1" ht="10.199999999999999">
      <c r="B214" s="175"/>
      <c r="D214" s="176" t="s">
        <v>143</v>
      </c>
      <c r="E214" s="177" t="s">
        <v>1</v>
      </c>
      <c r="F214" s="178" t="s">
        <v>640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143</v>
      </c>
      <c r="AU214" s="177" t="s">
        <v>87</v>
      </c>
      <c r="AV214" s="13" t="s">
        <v>85</v>
      </c>
      <c r="AW214" s="13" t="s">
        <v>33</v>
      </c>
      <c r="AX214" s="13" t="s">
        <v>77</v>
      </c>
      <c r="AY214" s="177" t="s">
        <v>134</v>
      </c>
    </row>
    <row r="215" spans="1:65" s="14" customFormat="1" ht="10.199999999999999">
      <c r="B215" s="183"/>
      <c r="D215" s="176" t="s">
        <v>143</v>
      </c>
      <c r="E215" s="184" t="s">
        <v>1</v>
      </c>
      <c r="F215" s="185" t="s">
        <v>641</v>
      </c>
      <c r="H215" s="186">
        <v>140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143</v>
      </c>
      <c r="AU215" s="184" t="s">
        <v>87</v>
      </c>
      <c r="AV215" s="14" t="s">
        <v>87</v>
      </c>
      <c r="AW215" s="14" t="s">
        <v>33</v>
      </c>
      <c r="AX215" s="14" t="s">
        <v>77</v>
      </c>
      <c r="AY215" s="184" t="s">
        <v>134</v>
      </c>
    </row>
    <row r="216" spans="1:65" s="15" customFormat="1" ht="10.199999999999999">
      <c r="B216" s="191"/>
      <c r="D216" s="176" t="s">
        <v>143</v>
      </c>
      <c r="E216" s="192" t="s">
        <v>1</v>
      </c>
      <c r="F216" s="193" t="s">
        <v>159</v>
      </c>
      <c r="H216" s="194">
        <v>140</v>
      </c>
      <c r="I216" s="195"/>
      <c r="L216" s="191"/>
      <c r="M216" s="196"/>
      <c r="N216" s="197"/>
      <c r="O216" s="197"/>
      <c r="P216" s="197"/>
      <c r="Q216" s="197"/>
      <c r="R216" s="197"/>
      <c r="S216" s="197"/>
      <c r="T216" s="198"/>
      <c r="AT216" s="192" t="s">
        <v>143</v>
      </c>
      <c r="AU216" s="192" t="s">
        <v>87</v>
      </c>
      <c r="AV216" s="15" t="s">
        <v>141</v>
      </c>
      <c r="AW216" s="15" t="s">
        <v>33</v>
      </c>
      <c r="AX216" s="15" t="s">
        <v>85</v>
      </c>
      <c r="AY216" s="192" t="s">
        <v>134</v>
      </c>
    </row>
    <row r="217" spans="1:65" s="2" customFormat="1" ht="33" customHeight="1">
      <c r="A217" s="33"/>
      <c r="B217" s="161"/>
      <c r="C217" s="162" t="s">
        <v>276</v>
      </c>
      <c r="D217" s="162" t="s">
        <v>136</v>
      </c>
      <c r="E217" s="163" t="s">
        <v>642</v>
      </c>
      <c r="F217" s="164" t="s">
        <v>643</v>
      </c>
      <c r="G217" s="165" t="s">
        <v>174</v>
      </c>
      <c r="H217" s="166">
        <v>21</v>
      </c>
      <c r="I217" s="167"/>
      <c r="J217" s="168">
        <f>ROUND(I217*H217,2)</f>
        <v>0</v>
      </c>
      <c r="K217" s="164" t="s">
        <v>140</v>
      </c>
      <c r="L217" s="34"/>
      <c r="M217" s="169" t="s">
        <v>1</v>
      </c>
      <c r="N217" s="170" t="s">
        <v>42</v>
      </c>
      <c r="O217" s="59"/>
      <c r="P217" s="171">
        <f>O217*H217</f>
        <v>0</v>
      </c>
      <c r="Q217" s="171">
        <v>0.20449000000000001</v>
      </c>
      <c r="R217" s="171">
        <f>Q217*H217</f>
        <v>4.2942900000000002</v>
      </c>
      <c r="S217" s="171">
        <v>0</v>
      </c>
      <c r="T217" s="17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141</v>
      </c>
      <c r="AT217" s="173" t="s">
        <v>136</v>
      </c>
      <c r="AU217" s="173" t="s">
        <v>87</v>
      </c>
      <c r="AY217" s="18" t="s">
        <v>134</v>
      </c>
      <c r="BE217" s="174">
        <f>IF(N217="základní",J217,0)</f>
        <v>0</v>
      </c>
      <c r="BF217" s="174">
        <f>IF(N217="snížená",J217,0)</f>
        <v>0</v>
      </c>
      <c r="BG217" s="174">
        <f>IF(N217="zákl. přenesená",J217,0)</f>
        <v>0</v>
      </c>
      <c r="BH217" s="174">
        <f>IF(N217="sníž. přenesená",J217,0)</f>
        <v>0</v>
      </c>
      <c r="BI217" s="174">
        <f>IF(N217="nulová",J217,0)</f>
        <v>0</v>
      </c>
      <c r="BJ217" s="18" t="s">
        <v>85</v>
      </c>
      <c r="BK217" s="174">
        <f>ROUND(I217*H217,2)</f>
        <v>0</v>
      </c>
      <c r="BL217" s="18" t="s">
        <v>141</v>
      </c>
      <c r="BM217" s="173" t="s">
        <v>644</v>
      </c>
    </row>
    <row r="218" spans="1:65" s="13" customFormat="1" ht="10.199999999999999">
      <c r="B218" s="175"/>
      <c r="D218" s="176" t="s">
        <v>143</v>
      </c>
      <c r="E218" s="177" t="s">
        <v>1</v>
      </c>
      <c r="F218" s="178" t="s">
        <v>645</v>
      </c>
      <c r="H218" s="177" t="s">
        <v>1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7" t="s">
        <v>143</v>
      </c>
      <c r="AU218" s="177" t="s">
        <v>87</v>
      </c>
      <c r="AV218" s="13" t="s">
        <v>85</v>
      </c>
      <c r="AW218" s="13" t="s">
        <v>33</v>
      </c>
      <c r="AX218" s="13" t="s">
        <v>77</v>
      </c>
      <c r="AY218" s="177" t="s">
        <v>134</v>
      </c>
    </row>
    <row r="219" spans="1:65" s="14" customFormat="1" ht="10.199999999999999">
      <c r="B219" s="183"/>
      <c r="D219" s="176" t="s">
        <v>143</v>
      </c>
      <c r="E219" s="184" t="s">
        <v>1</v>
      </c>
      <c r="F219" s="185" t="s">
        <v>7</v>
      </c>
      <c r="H219" s="186">
        <v>21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143</v>
      </c>
      <c r="AU219" s="184" t="s">
        <v>87</v>
      </c>
      <c r="AV219" s="14" t="s">
        <v>87</v>
      </c>
      <c r="AW219" s="14" t="s">
        <v>33</v>
      </c>
      <c r="AX219" s="14" t="s">
        <v>77</v>
      </c>
      <c r="AY219" s="184" t="s">
        <v>134</v>
      </c>
    </row>
    <row r="220" spans="1:65" s="15" customFormat="1" ht="10.199999999999999">
      <c r="B220" s="191"/>
      <c r="D220" s="176" t="s">
        <v>143</v>
      </c>
      <c r="E220" s="192" t="s">
        <v>1</v>
      </c>
      <c r="F220" s="193" t="s">
        <v>159</v>
      </c>
      <c r="H220" s="194">
        <v>21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143</v>
      </c>
      <c r="AU220" s="192" t="s">
        <v>87</v>
      </c>
      <c r="AV220" s="15" t="s">
        <v>141</v>
      </c>
      <c r="AW220" s="15" t="s">
        <v>33</v>
      </c>
      <c r="AX220" s="15" t="s">
        <v>85</v>
      </c>
      <c r="AY220" s="192" t="s">
        <v>134</v>
      </c>
    </row>
    <row r="221" spans="1:65" s="2" customFormat="1" ht="21.75" customHeight="1">
      <c r="A221" s="33"/>
      <c r="B221" s="161"/>
      <c r="C221" s="162" t="s">
        <v>282</v>
      </c>
      <c r="D221" s="162" t="s">
        <v>136</v>
      </c>
      <c r="E221" s="163" t="s">
        <v>277</v>
      </c>
      <c r="F221" s="164" t="s">
        <v>278</v>
      </c>
      <c r="G221" s="165" t="s">
        <v>186</v>
      </c>
      <c r="H221" s="166">
        <v>13.71</v>
      </c>
      <c r="I221" s="167"/>
      <c r="J221" s="168">
        <f>ROUND(I221*H221,2)</f>
        <v>0</v>
      </c>
      <c r="K221" s="164" t="s">
        <v>140</v>
      </c>
      <c r="L221" s="34"/>
      <c r="M221" s="169" t="s">
        <v>1</v>
      </c>
      <c r="N221" s="170" t="s">
        <v>42</v>
      </c>
      <c r="O221" s="59"/>
      <c r="P221" s="171">
        <f>O221*H221</f>
        <v>0</v>
      </c>
      <c r="Q221" s="171">
        <v>2.16</v>
      </c>
      <c r="R221" s="171">
        <f>Q221*H221</f>
        <v>29.613600000000005</v>
      </c>
      <c r="S221" s="171">
        <v>0</v>
      </c>
      <c r="T221" s="17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141</v>
      </c>
      <c r="AT221" s="173" t="s">
        <v>136</v>
      </c>
      <c r="AU221" s="173" t="s">
        <v>87</v>
      </c>
      <c r="AY221" s="18" t="s">
        <v>134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85</v>
      </c>
      <c r="BK221" s="174">
        <f>ROUND(I221*H221,2)</f>
        <v>0</v>
      </c>
      <c r="BL221" s="18" t="s">
        <v>141</v>
      </c>
      <c r="BM221" s="173" t="s">
        <v>646</v>
      </c>
    </row>
    <row r="222" spans="1:65" s="13" customFormat="1" ht="10.199999999999999">
      <c r="B222" s="175"/>
      <c r="D222" s="176" t="s">
        <v>143</v>
      </c>
      <c r="E222" s="177" t="s">
        <v>1</v>
      </c>
      <c r="F222" s="178" t="s">
        <v>647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143</v>
      </c>
      <c r="AU222" s="177" t="s">
        <v>87</v>
      </c>
      <c r="AV222" s="13" t="s">
        <v>85</v>
      </c>
      <c r="AW222" s="13" t="s">
        <v>33</v>
      </c>
      <c r="AX222" s="13" t="s">
        <v>77</v>
      </c>
      <c r="AY222" s="177" t="s">
        <v>134</v>
      </c>
    </row>
    <row r="223" spans="1:65" s="14" customFormat="1" ht="10.199999999999999">
      <c r="B223" s="183"/>
      <c r="D223" s="176" t="s">
        <v>143</v>
      </c>
      <c r="E223" s="184" t="s">
        <v>1</v>
      </c>
      <c r="F223" s="185" t="s">
        <v>648</v>
      </c>
      <c r="H223" s="186">
        <v>7.4999999999999997E-2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143</v>
      </c>
      <c r="AU223" s="184" t="s">
        <v>87</v>
      </c>
      <c r="AV223" s="14" t="s">
        <v>87</v>
      </c>
      <c r="AW223" s="14" t="s">
        <v>33</v>
      </c>
      <c r="AX223" s="14" t="s">
        <v>77</v>
      </c>
      <c r="AY223" s="184" t="s">
        <v>134</v>
      </c>
    </row>
    <row r="224" spans="1:65" s="14" customFormat="1" ht="10.199999999999999">
      <c r="B224" s="183"/>
      <c r="D224" s="176" t="s">
        <v>143</v>
      </c>
      <c r="E224" s="184" t="s">
        <v>1</v>
      </c>
      <c r="F224" s="185" t="s">
        <v>649</v>
      </c>
      <c r="H224" s="186">
        <v>0.96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143</v>
      </c>
      <c r="AU224" s="184" t="s">
        <v>87</v>
      </c>
      <c r="AV224" s="14" t="s">
        <v>87</v>
      </c>
      <c r="AW224" s="14" t="s">
        <v>33</v>
      </c>
      <c r="AX224" s="14" t="s">
        <v>77</v>
      </c>
      <c r="AY224" s="184" t="s">
        <v>134</v>
      </c>
    </row>
    <row r="225" spans="1:65" s="14" customFormat="1" ht="10.199999999999999">
      <c r="B225" s="183"/>
      <c r="D225" s="176" t="s">
        <v>143</v>
      </c>
      <c r="E225" s="184" t="s">
        <v>1</v>
      </c>
      <c r="F225" s="185" t="s">
        <v>650</v>
      </c>
      <c r="H225" s="186">
        <v>0.67500000000000004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143</v>
      </c>
      <c r="AU225" s="184" t="s">
        <v>87</v>
      </c>
      <c r="AV225" s="14" t="s">
        <v>87</v>
      </c>
      <c r="AW225" s="14" t="s">
        <v>33</v>
      </c>
      <c r="AX225" s="14" t="s">
        <v>77</v>
      </c>
      <c r="AY225" s="184" t="s">
        <v>134</v>
      </c>
    </row>
    <row r="226" spans="1:65" s="13" customFormat="1" ht="10.199999999999999">
      <c r="B226" s="175"/>
      <c r="D226" s="176" t="s">
        <v>143</v>
      </c>
      <c r="E226" s="177" t="s">
        <v>1</v>
      </c>
      <c r="F226" s="178" t="s">
        <v>281</v>
      </c>
      <c r="H226" s="177" t="s">
        <v>1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7" t="s">
        <v>143</v>
      </c>
      <c r="AU226" s="177" t="s">
        <v>87</v>
      </c>
      <c r="AV226" s="13" t="s">
        <v>85</v>
      </c>
      <c r="AW226" s="13" t="s">
        <v>33</v>
      </c>
      <c r="AX226" s="13" t="s">
        <v>77</v>
      </c>
      <c r="AY226" s="177" t="s">
        <v>134</v>
      </c>
    </row>
    <row r="227" spans="1:65" s="14" customFormat="1" ht="10.199999999999999">
      <c r="B227" s="183"/>
      <c r="D227" s="176" t="s">
        <v>143</v>
      </c>
      <c r="E227" s="184" t="s">
        <v>1</v>
      </c>
      <c r="F227" s="185" t="s">
        <v>189</v>
      </c>
      <c r="H227" s="186">
        <v>12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143</v>
      </c>
      <c r="AU227" s="184" t="s">
        <v>87</v>
      </c>
      <c r="AV227" s="14" t="s">
        <v>87</v>
      </c>
      <c r="AW227" s="14" t="s">
        <v>33</v>
      </c>
      <c r="AX227" s="14" t="s">
        <v>77</v>
      </c>
      <c r="AY227" s="184" t="s">
        <v>134</v>
      </c>
    </row>
    <row r="228" spans="1:65" s="15" customFormat="1" ht="10.199999999999999">
      <c r="B228" s="191"/>
      <c r="D228" s="176" t="s">
        <v>143</v>
      </c>
      <c r="E228" s="192" t="s">
        <v>1</v>
      </c>
      <c r="F228" s="193" t="s">
        <v>159</v>
      </c>
      <c r="H228" s="194">
        <v>13.71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143</v>
      </c>
      <c r="AU228" s="192" t="s">
        <v>87</v>
      </c>
      <c r="AV228" s="15" t="s">
        <v>141</v>
      </c>
      <c r="AW228" s="15" t="s">
        <v>33</v>
      </c>
      <c r="AX228" s="15" t="s">
        <v>85</v>
      </c>
      <c r="AY228" s="192" t="s">
        <v>134</v>
      </c>
    </row>
    <row r="229" spans="1:65" s="2" customFormat="1" ht="16.5" customHeight="1">
      <c r="A229" s="33"/>
      <c r="B229" s="161"/>
      <c r="C229" s="162" t="s">
        <v>288</v>
      </c>
      <c r="D229" s="162" t="s">
        <v>136</v>
      </c>
      <c r="E229" s="163" t="s">
        <v>651</v>
      </c>
      <c r="F229" s="164" t="s">
        <v>652</v>
      </c>
      <c r="G229" s="165" t="s">
        <v>186</v>
      </c>
      <c r="H229" s="166">
        <v>10.93</v>
      </c>
      <c r="I229" s="167"/>
      <c r="J229" s="168">
        <f>ROUND(I229*H229,2)</f>
        <v>0</v>
      </c>
      <c r="K229" s="164" t="s">
        <v>140</v>
      </c>
      <c r="L229" s="34"/>
      <c r="M229" s="169" t="s">
        <v>1</v>
      </c>
      <c r="N229" s="170" t="s">
        <v>42</v>
      </c>
      <c r="O229" s="59"/>
      <c r="P229" s="171">
        <f>O229*H229</f>
        <v>0</v>
      </c>
      <c r="Q229" s="171">
        <v>2.2563399999999998</v>
      </c>
      <c r="R229" s="171">
        <f>Q229*H229</f>
        <v>24.661796199999998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141</v>
      </c>
      <c r="AT229" s="173" t="s">
        <v>136</v>
      </c>
      <c r="AU229" s="173" t="s">
        <v>87</v>
      </c>
      <c r="AY229" s="18" t="s">
        <v>134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85</v>
      </c>
      <c r="BK229" s="174">
        <f>ROUND(I229*H229,2)</f>
        <v>0</v>
      </c>
      <c r="BL229" s="18" t="s">
        <v>141</v>
      </c>
      <c r="BM229" s="173" t="s">
        <v>653</v>
      </c>
    </row>
    <row r="230" spans="1:65" s="13" customFormat="1" ht="10.199999999999999">
      <c r="B230" s="175"/>
      <c r="D230" s="176" t="s">
        <v>143</v>
      </c>
      <c r="E230" s="177" t="s">
        <v>1</v>
      </c>
      <c r="F230" s="178" t="s">
        <v>647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143</v>
      </c>
      <c r="AU230" s="177" t="s">
        <v>87</v>
      </c>
      <c r="AV230" s="13" t="s">
        <v>85</v>
      </c>
      <c r="AW230" s="13" t="s">
        <v>33</v>
      </c>
      <c r="AX230" s="13" t="s">
        <v>77</v>
      </c>
      <c r="AY230" s="177" t="s">
        <v>134</v>
      </c>
    </row>
    <row r="231" spans="1:65" s="14" customFormat="1" ht="10.199999999999999">
      <c r="B231" s="183"/>
      <c r="D231" s="176" t="s">
        <v>143</v>
      </c>
      <c r="E231" s="184" t="s">
        <v>1</v>
      </c>
      <c r="F231" s="185" t="s">
        <v>654</v>
      </c>
      <c r="H231" s="186">
        <v>0.35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143</v>
      </c>
      <c r="AU231" s="184" t="s">
        <v>87</v>
      </c>
      <c r="AV231" s="14" t="s">
        <v>87</v>
      </c>
      <c r="AW231" s="14" t="s">
        <v>33</v>
      </c>
      <c r="AX231" s="14" t="s">
        <v>77</v>
      </c>
      <c r="AY231" s="184" t="s">
        <v>134</v>
      </c>
    </row>
    <row r="232" spans="1:65" s="14" customFormat="1" ht="10.199999999999999">
      <c r="B232" s="183"/>
      <c r="D232" s="176" t="s">
        <v>143</v>
      </c>
      <c r="E232" s="184" t="s">
        <v>1</v>
      </c>
      <c r="F232" s="185" t="s">
        <v>655</v>
      </c>
      <c r="H232" s="186">
        <v>6.08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143</v>
      </c>
      <c r="AU232" s="184" t="s">
        <v>87</v>
      </c>
      <c r="AV232" s="14" t="s">
        <v>87</v>
      </c>
      <c r="AW232" s="14" t="s">
        <v>33</v>
      </c>
      <c r="AX232" s="14" t="s">
        <v>77</v>
      </c>
      <c r="AY232" s="184" t="s">
        <v>134</v>
      </c>
    </row>
    <row r="233" spans="1:65" s="14" customFormat="1" ht="10.199999999999999">
      <c r="B233" s="183"/>
      <c r="D233" s="176" t="s">
        <v>143</v>
      </c>
      <c r="E233" s="184" t="s">
        <v>1</v>
      </c>
      <c r="F233" s="185" t="s">
        <v>656</v>
      </c>
      <c r="H233" s="186">
        <v>4.5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143</v>
      </c>
      <c r="AU233" s="184" t="s">
        <v>87</v>
      </c>
      <c r="AV233" s="14" t="s">
        <v>87</v>
      </c>
      <c r="AW233" s="14" t="s">
        <v>33</v>
      </c>
      <c r="AX233" s="14" t="s">
        <v>77</v>
      </c>
      <c r="AY233" s="184" t="s">
        <v>134</v>
      </c>
    </row>
    <row r="234" spans="1:65" s="15" customFormat="1" ht="10.199999999999999">
      <c r="B234" s="191"/>
      <c r="D234" s="176" t="s">
        <v>143</v>
      </c>
      <c r="E234" s="192" t="s">
        <v>1</v>
      </c>
      <c r="F234" s="193" t="s">
        <v>159</v>
      </c>
      <c r="H234" s="194">
        <v>10.93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143</v>
      </c>
      <c r="AU234" s="192" t="s">
        <v>87</v>
      </c>
      <c r="AV234" s="15" t="s">
        <v>141</v>
      </c>
      <c r="AW234" s="15" t="s">
        <v>33</v>
      </c>
      <c r="AX234" s="15" t="s">
        <v>85</v>
      </c>
      <c r="AY234" s="192" t="s">
        <v>134</v>
      </c>
    </row>
    <row r="235" spans="1:65" s="2" customFormat="1" ht="16.5" customHeight="1">
      <c r="A235" s="33"/>
      <c r="B235" s="161"/>
      <c r="C235" s="162" t="s">
        <v>300</v>
      </c>
      <c r="D235" s="162" t="s">
        <v>136</v>
      </c>
      <c r="E235" s="163" t="s">
        <v>657</v>
      </c>
      <c r="F235" s="164" t="s">
        <v>658</v>
      </c>
      <c r="G235" s="165" t="s">
        <v>139</v>
      </c>
      <c r="H235" s="166">
        <v>27.6</v>
      </c>
      <c r="I235" s="167"/>
      <c r="J235" s="168">
        <f>ROUND(I235*H235,2)</f>
        <v>0</v>
      </c>
      <c r="K235" s="164" t="s">
        <v>140</v>
      </c>
      <c r="L235" s="34"/>
      <c r="M235" s="169" t="s">
        <v>1</v>
      </c>
      <c r="N235" s="170" t="s">
        <v>42</v>
      </c>
      <c r="O235" s="59"/>
      <c r="P235" s="171">
        <f>O235*H235</f>
        <v>0</v>
      </c>
      <c r="Q235" s="171">
        <v>2.64E-3</v>
      </c>
      <c r="R235" s="171">
        <f>Q235*H235</f>
        <v>7.2863999999999998E-2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141</v>
      </c>
      <c r="AT235" s="173" t="s">
        <v>136</v>
      </c>
      <c r="AU235" s="173" t="s">
        <v>87</v>
      </c>
      <c r="AY235" s="18" t="s">
        <v>134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85</v>
      </c>
      <c r="BK235" s="174">
        <f>ROUND(I235*H235,2)</f>
        <v>0</v>
      </c>
      <c r="BL235" s="18" t="s">
        <v>141</v>
      </c>
      <c r="BM235" s="173" t="s">
        <v>659</v>
      </c>
    </row>
    <row r="236" spans="1:65" s="13" customFormat="1" ht="10.199999999999999">
      <c r="B236" s="175"/>
      <c r="D236" s="176" t="s">
        <v>143</v>
      </c>
      <c r="E236" s="177" t="s">
        <v>1</v>
      </c>
      <c r="F236" s="178" t="s">
        <v>660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143</v>
      </c>
      <c r="AU236" s="177" t="s">
        <v>87</v>
      </c>
      <c r="AV236" s="13" t="s">
        <v>85</v>
      </c>
      <c r="AW236" s="13" t="s">
        <v>33</v>
      </c>
      <c r="AX236" s="13" t="s">
        <v>77</v>
      </c>
      <c r="AY236" s="177" t="s">
        <v>134</v>
      </c>
    </row>
    <row r="237" spans="1:65" s="14" customFormat="1" ht="10.199999999999999">
      <c r="B237" s="183"/>
      <c r="D237" s="176" t="s">
        <v>143</v>
      </c>
      <c r="E237" s="184" t="s">
        <v>1</v>
      </c>
      <c r="F237" s="185" t="s">
        <v>661</v>
      </c>
      <c r="H237" s="186">
        <v>1.2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143</v>
      </c>
      <c r="AU237" s="184" t="s">
        <v>87</v>
      </c>
      <c r="AV237" s="14" t="s">
        <v>87</v>
      </c>
      <c r="AW237" s="14" t="s">
        <v>33</v>
      </c>
      <c r="AX237" s="14" t="s">
        <v>77</v>
      </c>
      <c r="AY237" s="184" t="s">
        <v>134</v>
      </c>
    </row>
    <row r="238" spans="1:65" s="14" customFormat="1" ht="10.199999999999999">
      <c r="B238" s="183"/>
      <c r="D238" s="176" t="s">
        <v>143</v>
      </c>
      <c r="E238" s="184" t="s">
        <v>1</v>
      </c>
      <c r="F238" s="185" t="s">
        <v>662</v>
      </c>
      <c r="H238" s="186">
        <v>19.2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143</v>
      </c>
      <c r="AU238" s="184" t="s">
        <v>87</v>
      </c>
      <c r="AV238" s="14" t="s">
        <v>87</v>
      </c>
      <c r="AW238" s="14" t="s">
        <v>33</v>
      </c>
      <c r="AX238" s="14" t="s">
        <v>77</v>
      </c>
      <c r="AY238" s="184" t="s">
        <v>134</v>
      </c>
    </row>
    <row r="239" spans="1:65" s="14" customFormat="1" ht="10.199999999999999">
      <c r="B239" s="183"/>
      <c r="D239" s="176" t="s">
        <v>143</v>
      </c>
      <c r="E239" s="184" t="s">
        <v>1</v>
      </c>
      <c r="F239" s="185" t="s">
        <v>663</v>
      </c>
      <c r="H239" s="186">
        <v>7.2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143</v>
      </c>
      <c r="AU239" s="184" t="s">
        <v>87</v>
      </c>
      <c r="AV239" s="14" t="s">
        <v>87</v>
      </c>
      <c r="AW239" s="14" t="s">
        <v>33</v>
      </c>
      <c r="AX239" s="14" t="s">
        <v>77</v>
      </c>
      <c r="AY239" s="184" t="s">
        <v>134</v>
      </c>
    </row>
    <row r="240" spans="1:65" s="15" customFormat="1" ht="10.199999999999999">
      <c r="B240" s="191"/>
      <c r="D240" s="176" t="s">
        <v>143</v>
      </c>
      <c r="E240" s="192" t="s">
        <v>1</v>
      </c>
      <c r="F240" s="193" t="s">
        <v>159</v>
      </c>
      <c r="H240" s="194">
        <v>27.599999999999998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143</v>
      </c>
      <c r="AU240" s="192" t="s">
        <v>87</v>
      </c>
      <c r="AV240" s="15" t="s">
        <v>141</v>
      </c>
      <c r="AW240" s="15" t="s">
        <v>33</v>
      </c>
      <c r="AX240" s="15" t="s">
        <v>85</v>
      </c>
      <c r="AY240" s="192" t="s">
        <v>134</v>
      </c>
    </row>
    <row r="241" spans="1:65" s="2" customFormat="1" ht="16.5" customHeight="1">
      <c r="A241" s="33"/>
      <c r="B241" s="161"/>
      <c r="C241" s="162" t="s">
        <v>307</v>
      </c>
      <c r="D241" s="162" t="s">
        <v>136</v>
      </c>
      <c r="E241" s="163" t="s">
        <v>664</v>
      </c>
      <c r="F241" s="164" t="s">
        <v>665</v>
      </c>
      <c r="G241" s="165" t="s">
        <v>139</v>
      </c>
      <c r="H241" s="166">
        <v>27.6</v>
      </c>
      <c r="I241" s="167"/>
      <c r="J241" s="168">
        <f>ROUND(I241*H241,2)</f>
        <v>0</v>
      </c>
      <c r="K241" s="164" t="s">
        <v>140</v>
      </c>
      <c r="L241" s="34"/>
      <c r="M241" s="169" t="s">
        <v>1</v>
      </c>
      <c r="N241" s="170" t="s">
        <v>42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141</v>
      </c>
      <c r="AT241" s="173" t="s">
        <v>136</v>
      </c>
      <c r="AU241" s="173" t="s">
        <v>87</v>
      </c>
      <c r="AY241" s="18" t="s">
        <v>134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85</v>
      </c>
      <c r="BK241" s="174">
        <f>ROUND(I241*H241,2)</f>
        <v>0</v>
      </c>
      <c r="BL241" s="18" t="s">
        <v>141</v>
      </c>
      <c r="BM241" s="173" t="s">
        <v>666</v>
      </c>
    </row>
    <row r="242" spans="1:65" s="12" customFormat="1" ht="22.8" customHeight="1">
      <c r="B242" s="148"/>
      <c r="D242" s="149" t="s">
        <v>76</v>
      </c>
      <c r="E242" s="159" t="s">
        <v>168</v>
      </c>
      <c r="F242" s="159" t="s">
        <v>667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SUM(P243:P251)</f>
        <v>0</v>
      </c>
      <c r="Q242" s="154"/>
      <c r="R242" s="155">
        <f>SUM(R243:R251)</f>
        <v>8.7787199999999999</v>
      </c>
      <c r="S242" s="154"/>
      <c r="T242" s="156">
        <f>SUM(T243:T251)</f>
        <v>0</v>
      </c>
      <c r="AR242" s="149" t="s">
        <v>85</v>
      </c>
      <c r="AT242" s="157" t="s">
        <v>76</v>
      </c>
      <c r="AU242" s="157" t="s">
        <v>85</v>
      </c>
      <c r="AY242" s="149" t="s">
        <v>134</v>
      </c>
      <c r="BK242" s="158">
        <f>SUM(BK243:BK251)</f>
        <v>0</v>
      </c>
    </row>
    <row r="243" spans="1:65" s="2" customFormat="1" ht="21.75" customHeight="1">
      <c r="A243" s="33"/>
      <c r="B243" s="161"/>
      <c r="C243" s="162" t="s">
        <v>312</v>
      </c>
      <c r="D243" s="162" t="s">
        <v>136</v>
      </c>
      <c r="E243" s="163" t="s">
        <v>668</v>
      </c>
      <c r="F243" s="164" t="s">
        <v>669</v>
      </c>
      <c r="G243" s="165" t="s">
        <v>441</v>
      </c>
      <c r="H243" s="166">
        <v>48</v>
      </c>
      <c r="I243" s="167"/>
      <c r="J243" s="168">
        <f>ROUND(I243*H243,2)</f>
        <v>0</v>
      </c>
      <c r="K243" s="164" t="s">
        <v>1</v>
      </c>
      <c r="L243" s="34"/>
      <c r="M243" s="169" t="s">
        <v>1</v>
      </c>
      <c r="N243" s="170" t="s">
        <v>42</v>
      </c>
      <c r="O243" s="59"/>
      <c r="P243" s="171">
        <f>O243*H243</f>
        <v>0</v>
      </c>
      <c r="Q243" s="171">
        <v>0.17488999999999999</v>
      </c>
      <c r="R243" s="171">
        <f>Q243*H243</f>
        <v>8.3947199999999995</v>
      </c>
      <c r="S243" s="171">
        <v>0</v>
      </c>
      <c r="T243" s="17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141</v>
      </c>
      <c r="AT243" s="173" t="s">
        <v>136</v>
      </c>
      <c r="AU243" s="173" t="s">
        <v>87</v>
      </c>
      <c r="AY243" s="18" t="s">
        <v>134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8" t="s">
        <v>85</v>
      </c>
      <c r="BK243" s="174">
        <f>ROUND(I243*H243,2)</f>
        <v>0</v>
      </c>
      <c r="BL243" s="18" t="s">
        <v>141</v>
      </c>
      <c r="BM243" s="173" t="s">
        <v>670</v>
      </c>
    </row>
    <row r="244" spans="1:65" s="13" customFormat="1" ht="10.199999999999999">
      <c r="B244" s="175"/>
      <c r="D244" s="176" t="s">
        <v>143</v>
      </c>
      <c r="E244" s="177" t="s">
        <v>1</v>
      </c>
      <c r="F244" s="178" t="s">
        <v>671</v>
      </c>
      <c r="H244" s="177" t="s">
        <v>1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7" t="s">
        <v>143</v>
      </c>
      <c r="AU244" s="177" t="s">
        <v>87</v>
      </c>
      <c r="AV244" s="13" t="s">
        <v>85</v>
      </c>
      <c r="AW244" s="13" t="s">
        <v>33</v>
      </c>
      <c r="AX244" s="13" t="s">
        <v>77</v>
      </c>
      <c r="AY244" s="177" t="s">
        <v>134</v>
      </c>
    </row>
    <row r="245" spans="1:65" s="14" customFormat="1" ht="10.199999999999999">
      <c r="B245" s="183"/>
      <c r="D245" s="176" t="s">
        <v>143</v>
      </c>
      <c r="E245" s="184" t="s">
        <v>1</v>
      </c>
      <c r="F245" s="185" t="s">
        <v>672</v>
      </c>
      <c r="H245" s="186">
        <v>48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143</v>
      </c>
      <c r="AU245" s="184" t="s">
        <v>87</v>
      </c>
      <c r="AV245" s="14" t="s">
        <v>87</v>
      </c>
      <c r="AW245" s="14" t="s">
        <v>33</v>
      </c>
      <c r="AX245" s="14" t="s">
        <v>77</v>
      </c>
      <c r="AY245" s="184" t="s">
        <v>134</v>
      </c>
    </row>
    <row r="246" spans="1:65" s="15" customFormat="1" ht="10.199999999999999">
      <c r="B246" s="191"/>
      <c r="D246" s="176" t="s">
        <v>143</v>
      </c>
      <c r="E246" s="192" t="s">
        <v>1</v>
      </c>
      <c r="F246" s="193" t="s">
        <v>159</v>
      </c>
      <c r="H246" s="194">
        <v>48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143</v>
      </c>
      <c r="AU246" s="192" t="s">
        <v>87</v>
      </c>
      <c r="AV246" s="15" t="s">
        <v>141</v>
      </c>
      <c r="AW246" s="15" t="s">
        <v>33</v>
      </c>
      <c r="AX246" s="15" t="s">
        <v>85</v>
      </c>
      <c r="AY246" s="192" t="s">
        <v>134</v>
      </c>
    </row>
    <row r="247" spans="1:65" s="2" customFormat="1" ht="21.75" customHeight="1">
      <c r="A247" s="33"/>
      <c r="B247" s="161"/>
      <c r="C247" s="199" t="s">
        <v>321</v>
      </c>
      <c r="D247" s="199" t="s">
        <v>241</v>
      </c>
      <c r="E247" s="200" t="s">
        <v>673</v>
      </c>
      <c r="F247" s="201" t="s">
        <v>674</v>
      </c>
      <c r="G247" s="202" t="s">
        <v>441</v>
      </c>
      <c r="H247" s="203">
        <v>48</v>
      </c>
      <c r="I247" s="204"/>
      <c r="J247" s="205">
        <f>ROUND(I247*H247,2)</f>
        <v>0</v>
      </c>
      <c r="K247" s="201" t="s">
        <v>1</v>
      </c>
      <c r="L247" s="206"/>
      <c r="M247" s="207" t="s">
        <v>1</v>
      </c>
      <c r="N247" s="208" t="s">
        <v>42</v>
      </c>
      <c r="O247" s="59"/>
      <c r="P247" s="171">
        <f>O247*H247</f>
        <v>0</v>
      </c>
      <c r="Q247" s="171">
        <v>8.0000000000000002E-3</v>
      </c>
      <c r="R247" s="171">
        <f>Q247*H247</f>
        <v>0.38400000000000001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205</v>
      </c>
      <c r="AT247" s="173" t="s">
        <v>241</v>
      </c>
      <c r="AU247" s="173" t="s">
        <v>87</v>
      </c>
      <c r="AY247" s="18" t="s">
        <v>134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85</v>
      </c>
      <c r="BK247" s="174">
        <f>ROUND(I247*H247,2)</f>
        <v>0</v>
      </c>
      <c r="BL247" s="18" t="s">
        <v>141</v>
      </c>
      <c r="BM247" s="173" t="s">
        <v>675</v>
      </c>
    </row>
    <row r="248" spans="1:65" s="2" customFormat="1" ht="21.75" customHeight="1">
      <c r="A248" s="33"/>
      <c r="B248" s="161"/>
      <c r="C248" s="162" t="s">
        <v>328</v>
      </c>
      <c r="D248" s="162" t="s">
        <v>136</v>
      </c>
      <c r="E248" s="163" t="s">
        <v>676</v>
      </c>
      <c r="F248" s="164" t="s">
        <v>677</v>
      </c>
      <c r="G248" s="165" t="s">
        <v>441</v>
      </c>
      <c r="H248" s="166">
        <v>2</v>
      </c>
      <c r="I248" s="167"/>
      <c r="J248" s="168">
        <f>ROUND(I248*H248,2)</f>
        <v>0</v>
      </c>
      <c r="K248" s="164" t="s">
        <v>140</v>
      </c>
      <c r="L248" s="34"/>
      <c r="M248" s="169" t="s">
        <v>1</v>
      </c>
      <c r="N248" s="170" t="s">
        <v>42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0</v>
      </c>
      <c r="T248" s="17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141</v>
      </c>
      <c r="AT248" s="173" t="s">
        <v>136</v>
      </c>
      <c r="AU248" s="173" t="s">
        <v>87</v>
      </c>
      <c r="AY248" s="18" t="s">
        <v>134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85</v>
      </c>
      <c r="BK248" s="174">
        <f>ROUND(I248*H248,2)</f>
        <v>0</v>
      </c>
      <c r="BL248" s="18" t="s">
        <v>141</v>
      </c>
      <c r="BM248" s="173" t="s">
        <v>678</v>
      </c>
    </row>
    <row r="249" spans="1:65" s="14" customFormat="1" ht="10.199999999999999">
      <c r="B249" s="183"/>
      <c r="D249" s="176" t="s">
        <v>143</v>
      </c>
      <c r="E249" s="184" t="s">
        <v>1</v>
      </c>
      <c r="F249" s="185" t="s">
        <v>679</v>
      </c>
      <c r="H249" s="186">
        <v>2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143</v>
      </c>
      <c r="AU249" s="184" t="s">
        <v>87</v>
      </c>
      <c r="AV249" s="14" t="s">
        <v>87</v>
      </c>
      <c r="AW249" s="14" t="s">
        <v>33</v>
      </c>
      <c r="AX249" s="14" t="s">
        <v>85</v>
      </c>
      <c r="AY249" s="184" t="s">
        <v>134</v>
      </c>
    </row>
    <row r="250" spans="1:65" s="2" customFormat="1" ht="21.75" customHeight="1">
      <c r="A250" s="33"/>
      <c r="B250" s="161"/>
      <c r="C250" s="199" t="s">
        <v>332</v>
      </c>
      <c r="D250" s="199" t="s">
        <v>241</v>
      </c>
      <c r="E250" s="200" t="s">
        <v>680</v>
      </c>
      <c r="F250" s="201" t="s">
        <v>681</v>
      </c>
      <c r="G250" s="202" t="s">
        <v>441</v>
      </c>
      <c r="H250" s="203">
        <v>2</v>
      </c>
      <c r="I250" s="204"/>
      <c r="J250" s="205">
        <f>ROUND(I250*H250,2)</f>
        <v>0</v>
      </c>
      <c r="K250" s="201" t="s">
        <v>1</v>
      </c>
      <c r="L250" s="206"/>
      <c r="M250" s="207" t="s">
        <v>1</v>
      </c>
      <c r="N250" s="208" t="s">
        <v>42</v>
      </c>
      <c r="O250" s="59"/>
      <c r="P250" s="171">
        <f>O250*H250</f>
        <v>0</v>
      </c>
      <c r="Q250" s="171">
        <v>0</v>
      </c>
      <c r="R250" s="171">
        <f>Q250*H250</f>
        <v>0</v>
      </c>
      <c r="S250" s="171">
        <v>0</v>
      </c>
      <c r="T250" s="17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205</v>
      </c>
      <c r="AT250" s="173" t="s">
        <v>241</v>
      </c>
      <c r="AU250" s="173" t="s">
        <v>87</v>
      </c>
      <c r="AY250" s="18" t="s">
        <v>134</v>
      </c>
      <c r="BE250" s="174">
        <f>IF(N250="základní",J250,0)</f>
        <v>0</v>
      </c>
      <c r="BF250" s="174">
        <f>IF(N250="snížená",J250,0)</f>
        <v>0</v>
      </c>
      <c r="BG250" s="174">
        <f>IF(N250="zákl. přenesená",J250,0)</f>
        <v>0</v>
      </c>
      <c r="BH250" s="174">
        <f>IF(N250="sníž. přenesená",J250,0)</f>
        <v>0</v>
      </c>
      <c r="BI250" s="174">
        <f>IF(N250="nulová",J250,0)</f>
        <v>0</v>
      </c>
      <c r="BJ250" s="18" t="s">
        <v>85</v>
      </c>
      <c r="BK250" s="174">
        <f>ROUND(I250*H250,2)</f>
        <v>0</v>
      </c>
      <c r="BL250" s="18" t="s">
        <v>141</v>
      </c>
      <c r="BM250" s="173" t="s">
        <v>682</v>
      </c>
    </row>
    <row r="251" spans="1:65" s="14" customFormat="1" ht="10.199999999999999">
      <c r="B251" s="183"/>
      <c r="D251" s="176" t="s">
        <v>143</v>
      </c>
      <c r="E251" s="184" t="s">
        <v>1</v>
      </c>
      <c r="F251" s="185" t="s">
        <v>683</v>
      </c>
      <c r="H251" s="186">
        <v>2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143</v>
      </c>
      <c r="AU251" s="184" t="s">
        <v>87</v>
      </c>
      <c r="AV251" s="14" t="s">
        <v>87</v>
      </c>
      <c r="AW251" s="14" t="s">
        <v>33</v>
      </c>
      <c r="AX251" s="14" t="s">
        <v>85</v>
      </c>
      <c r="AY251" s="184" t="s">
        <v>134</v>
      </c>
    </row>
    <row r="252" spans="1:65" s="12" customFormat="1" ht="22.8" customHeight="1">
      <c r="B252" s="148"/>
      <c r="D252" s="149" t="s">
        <v>76</v>
      </c>
      <c r="E252" s="159" t="s">
        <v>178</v>
      </c>
      <c r="F252" s="159" t="s">
        <v>342</v>
      </c>
      <c r="I252" s="151"/>
      <c r="J252" s="160">
        <f>BK252</f>
        <v>0</v>
      </c>
      <c r="L252" s="148"/>
      <c r="M252" s="153"/>
      <c r="N252" s="154"/>
      <c r="O252" s="154"/>
      <c r="P252" s="155">
        <f>SUM(P253:P284)</f>
        <v>0</v>
      </c>
      <c r="Q252" s="154"/>
      <c r="R252" s="155">
        <f>SUM(R253:R284)</f>
        <v>4.76112</v>
      </c>
      <c r="S252" s="154"/>
      <c r="T252" s="156">
        <f>SUM(T253:T284)</f>
        <v>0</v>
      </c>
      <c r="AR252" s="149" t="s">
        <v>85</v>
      </c>
      <c r="AT252" s="157" t="s">
        <v>76</v>
      </c>
      <c r="AU252" s="157" t="s">
        <v>85</v>
      </c>
      <c r="AY252" s="149" t="s">
        <v>134</v>
      </c>
      <c r="BK252" s="158">
        <f>SUM(BK253:BK284)</f>
        <v>0</v>
      </c>
    </row>
    <row r="253" spans="1:65" s="2" customFormat="1" ht="16.5" customHeight="1">
      <c r="A253" s="33"/>
      <c r="B253" s="161"/>
      <c r="C253" s="162" t="s">
        <v>343</v>
      </c>
      <c r="D253" s="162" t="s">
        <v>136</v>
      </c>
      <c r="E253" s="163" t="s">
        <v>344</v>
      </c>
      <c r="F253" s="164" t="s">
        <v>345</v>
      </c>
      <c r="G253" s="165" t="s">
        <v>139</v>
      </c>
      <c r="H253" s="166">
        <v>748.56</v>
      </c>
      <c r="I253" s="167"/>
      <c r="J253" s="168">
        <f>ROUND(I253*H253,2)</f>
        <v>0</v>
      </c>
      <c r="K253" s="164" t="s">
        <v>140</v>
      </c>
      <c r="L253" s="34"/>
      <c r="M253" s="169" t="s">
        <v>1</v>
      </c>
      <c r="N253" s="170" t="s">
        <v>42</v>
      </c>
      <c r="O253" s="59"/>
      <c r="P253" s="171">
        <f>O253*H253</f>
        <v>0</v>
      </c>
      <c r="Q253" s="171">
        <v>0</v>
      </c>
      <c r="R253" s="171">
        <f>Q253*H253</f>
        <v>0</v>
      </c>
      <c r="S253" s="171">
        <v>0</v>
      </c>
      <c r="T253" s="17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141</v>
      </c>
      <c r="AT253" s="173" t="s">
        <v>136</v>
      </c>
      <c r="AU253" s="173" t="s">
        <v>87</v>
      </c>
      <c r="AY253" s="18" t="s">
        <v>134</v>
      </c>
      <c r="BE253" s="174">
        <f>IF(N253="základní",J253,0)</f>
        <v>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8" t="s">
        <v>85</v>
      </c>
      <c r="BK253" s="174">
        <f>ROUND(I253*H253,2)</f>
        <v>0</v>
      </c>
      <c r="BL253" s="18" t="s">
        <v>141</v>
      </c>
      <c r="BM253" s="173" t="s">
        <v>684</v>
      </c>
    </row>
    <row r="254" spans="1:65" s="13" customFormat="1" ht="10.199999999999999">
      <c r="B254" s="175"/>
      <c r="D254" s="176" t="s">
        <v>143</v>
      </c>
      <c r="E254" s="177" t="s">
        <v>1</v>
      </c>
      <c r="F254" s="178" t="s">
        <v>578</v>
      </c>
      <c r="H254" s="177" t="s">
        <v>1</v>
      </c>
      <c r="I254" s="179"/>
      <c r="L254" s="175"/>
      <c r="M254" s="180"/>
      <c r="N254" s="181"/>
      <c r="O254" s="181"/>
      <c r="P254" s="181"/>
      <c r="Q254" s="181"/>
      <c r="R254" s="181"/>
      <c r="S254" s="181"/>
      <c r="T254" s="182"/>
      <c r="AT254" s="177" t="s">
        <v>143</v>
      </c>
      <c r="AU254" s="177" t="s">
        <v>87</v>
      </c>
      <c r="AV254" s="13" t="s">
        <v>85</v>
      </c>
      <c r="AW254" s="13" t="s">
        <v>33</v>
      </c>
      <c r="AX254" s="13" t="s">
        <v>77</v>
      </c>
      <c r="AY254" s="177" t="s">
        <v>134</v>
      </c>
    </row>
    <row r="255" spans="1:65" s="13" customFormat="1" ht="10.199999999999999">
      <c r="B255" s="175"/>
      <c r="D255" s="176" t="s">
        <v>143</v>
      </c>
      <c r="E255" s="177" t="s">
        <v>1</v>
      </c>
      <c r="F255" s="178" t="s">
        <v>579</v>
      </c>
      <c r="H255" s="177" t="s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7" t="s">
        <v>143</v>
      </c>
      <c r="AU255" s="177" t="s">
        <v>87</v>
      </c>
      <c r="AV255" s="13" t="s">
        <v>85</v>
      </c>
      <c r="AW255" s="13" t="s">
        <v>33</v>
      </c>
      <c r="AX255" s="13" t="s">
        <v>77</v>
      </c>
      <c r="AY255" s="177" t="s">
        <v>134</v>
      </c>
    </row>
    <row r="256" spans="1:65" s="14" customFormat="1" ht="10.199999999999999">
      <c r="B256" s="183"/>
      <c r="D256" s="176" t="s">
        <v>143</v>
      </c>
      <c r="E256" s="184" t="s">
        <v>1</v>
      </c>
      <c r="F256" s="185" t="s">
        <v>580</v>
      </c>
      <c r="H256" s="186">
        <v>748.56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143</v>
      </c>
      <c r="AU256" s="184" t="s">
        <v>87</v>
      </c>
      <c r="AV256" s="14" t="s">
        <v>87</v>
      </c>
      <c r="AW256" s="14" t="s">
        <v>33</v>
      </c>
      <c r="AX256" s="14" t="s">
        <v>77</v>
      </c>
      <c r="AY256" s="184" t="s">
        <v>134</v>
      </c>
    </row>
    <row r="257" spans="1:65" s="15" customFormat="1" ht="10.199999999999999">
      <c r="B257" s="191"/>
      <c r="D257" s="176" t="s">
        <v>143</v>
      </c>
      <c r="E257" s="192" t="s">
        <v>1</v>
      </c>
      <c r="F257" s="193" t="s">
        <v>159</v>
      </c>
      <c r="H257" s="194">
        <v>748.56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143</v>
      </c>
      <c r="AU257" s="192" t="s">
        <v>87</v>
      </c>
      <c r="AV257" s="15" t="s">
        <v>141</v>
      </c>
      <c r="AW257" s="15" t="s">
        <v>33</v>
      </c>
      <c r="AX257" s="15" t="s">
        <v>85</v>
      </c>
      <c r="AY257" s="192" t="s">
        <v>134</v>
      </c>
    </row>
    <row r="258" spans="1:65" s="2" customFormat="1" ht="21.75" customHeight="1">
      <c r="A258" s="33"/>
      <c r="B258" s="161"/>
      <c r="C258" s="162" t="s">
        <v>351</v>
      </c>
      <c r="D258" s="162" t="s">
        <v>136</v>
      </c>
      <c r="E258" s="163" t="s">
        <v>358</v>
      </c>
      <c r="F258" s="164" t="s">
        <v>359</v>
      </c>
      <c r="G258" s="165" t="s">
        <v>139</v>
      </c>
      <c r="H258" s="166">
        <v>726</v>
      </c>
      <c r="I258" s="167"/>
      <c r="J258" s="168">
        <f>ROUND(I258*H258,2)</f>
        <v>0</v>
      </c>
      <c r="K258" s="164" t="s">
        <v>140</v>
      </c>
      <c r="L258" s="34"/>
      <c r="M258" s="169" t="s">
        <v>1</v>
      </c>
      <c r="N258" s="170" t="s">
        <v>42</v>
      </c>
      <c r="O258" s="59"/>
      <c r="P258" s="171">
        <f>O258*H258</f>
        <v>0</v>
      </c>
      <c r="Q258" s="171">
        <v>0</v>
      </c>
      <c r="R258" s="171">
        <f>Q258*H258</f>
        <v>0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141</v>
      </c>
      <c r="AT258" s="173" t="s">
        <v>136</v>
      </c>
      <c r="AU258" s="173" t="s">
        <v>87</v>
      </c>
      <c r="AY258" s="18" t="s">
        <v>134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85</v>
      </c>
      <c r="BK258" s="174">
        <f>ROUND(I258*H258,2)</f>
        <v>0</v>
      </c>
      <c r="BL258" s="18" t="s">
        <v>141</v>
      </c>
      <c r="BM258" s="173" t="s">
        <v>685</v>
      </c>
    </row>
    <row r="259" spans="1:65" s="13" customFormat="1" ht="10.199999999999999">
      <c r="B259" s="175"/>
      <c r="D259" s="176" t="s">
        <v>143</v>
      </c>
      <c r="E259" s="177" t="s">
        <v>1</v>
      </c>
      <c r="F259" s="178" t="s">
        <v>578</v>
      </c>
      <c r="H259" s="177" t="s">
        <v>1</v>
      </c>
      <c r="I259" s="179"/>
      <c r="L259" s="175"/>
      <c r="M259" s="180"/>
      <c r="N259" s="181"/>
      <c r="O259" s="181"/>
      <c r="P259" s="181"/>
      <c r="Q259" s="181"/>
      <c r="R259" s="181"/>
      <c r="S259" s="181"/>
      <c r="T259" s="182"/>
      <c r="AT259" s="177" t="s">
        <v>143</v>
      </c>
      <c r="AU259" s="177" t="s">
        <v>87</v>
      </c>
      <c r="AV259" s="13" t="s">
        <v>85</v>
      </c>
      <c r="AW259" s="13" t="s">
        <v>33</v>
      </c>
      <c r="AX259" s="13" t="s">
        <v>77</v>
      </c>
      <c r="AY259" s="177" t="s">
        <v>134</v>
      </c>
    </row>
    <row r="260" spans="1:65" s="13" customFormat="1" ht="10.199999999999999">
      <c r="B260" s="175"/>
      <c r="D260" s="176" t="s">
        <v>143</v>
      </c>
      <c r="E260" s="177" t="s">
        <v>1</v>
      </c>
      <c r="F260" s="178" t="s">
        <v>579</v>
      </c>
      <c r="H260" s="177" t="s">
        <v>1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7" t="s">
        <v>143</v>
      </c>
      <c r="AU260" s="177" t="s">
        <v>87</v>
      </c>
      <c r="AV260" s="13" t="s">
        <v>85</v>
      </c>
      <c r="AW260" s="13" t="s">
        <v>33</v>
      </c>
      <c r="AX260" s="13" t="s">
        <v>77</v>
      </c>
      <c r="AY260" s="177" t="s">
        <v>134</v>
      </c>
    </row>
    <row r="261" spans="1:65" s="14" customFormat="1" ht="10.199999999999999">
      <c r="B261" s="183"/>
      <c r="D261" s="176" t="s">
        <v>143</v>
      </c>
      <c r="E261" s="184" t="s">
        <v>1</v>
      </c>
      <c r="F261" s="185" t="s">
        <v>686</v>
      </c>
      <c r="H261" s="186">
        <v>726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143</v>
      </c>
      <c r="AU261" s="184" t="s">
        <v>87</v>
      </c>
      <c r="AV261" s="14" t="s">
        <v>87</v>
      </c>
      <c r="AW261" s="14" t="s">
        <v>33</v>
      </c>
      <c r="AX261" s="14" t="s">
        <v>77</v>
      </c>
      <c r="AY261" s="184" t="s">
        <v>134</v>
      </c>
    </row>
    <row r="262" spans="1:65" s="15" customFormat="1" ht="10.199999999999999">
      <c r="B262" s="191"/>
      <c r="D262" s="176" t="s">
        <v>143</v>
      </c>
      <c r="E262" s="192" t="s">
        <v>1</v>
      </c>
      <c r="F262" s="193" t="s">
        <v>159</v>
      </c>
      <c r="H262" s="194">
        <v>726</v>
      </c>
      <c r="I262" s="195"/>
      <c r="L262" s="191"/>
      <c r="M262" s="196"/>
      <c r="N262" s="197"/>
      <c r="O262" s="197"/>
      <c r="P262" s="197"/>
      <c r="Q262" s="197"/>
      <c r="R262" s="197"/>
      <c r="S262" s="197"/>
      <c r="T262" s="198"/>
      <c r="AT262" s="192" t="s">
        <v>143</v>
      </c>
      <c r="AU262" s="192" t="s">
        <v>87</v>
      </c>
      <c r="AV262" s="15" t="s">
        <v>141</v>
      </c>
      <c r="AW262" s="15" t="s">
        <v>33</v>
      </c>
      <c r="AX262" s="15" t="s">
        <v>85</v>
      </c>
      <c r="AY262" s="192" t="s">
        <v>134</v>
      </c>
    </row>
    <row r="263" spans="1:65" s="2" customFormat="1" ht="21.75" customHeight="1">
      <c r="A263" s="33"/>
      <c r="B263" s="161"/>
      <c r="C263" s="162" t="s">
        <v>357</v>
      </c>
      <c r="D263" s="162" t="s">
        <v>136</v>
      </c>
      <c r="E263" s="163" t="s">
        <v>687</v>
      </c>
      <c r="F263" s="164" t="s">
        <v>688</v>
      </c>
      <c r="G263" s="165" t="s">
        <v>139</v>
      </c>
      <c r="H263" s="166">
        <v>24</v>
      </c>
      <c r="I263" s="167"/>
      <c r="J263" s="168">
        <f>ROUND(I263*H263,2)</f>
        <v>0</v>
      </c>
      <c r="K263" s="164" t="s">
        <v>140</v>
      </c>
      <c r="L263" s="34"/>
      <c r="M263" s="169" t="s">
        <v>1</v>
      </c>
      <c r="N263" s="170" t="s">
        <v>42</v>
      </c>
      <c r="O263" s="59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141</v>
      </c>
      <c r="AT263" s="173" t="s">
        <v>136</v>
      </c>
      <c r="AU263" s="173" t="s">
        <v>87</v>
      </c>
      <c r="AY263" s="18" t="s">
        <v>134</v>
      </c>
      <c r="BE263" s="174">
        <f>IF(N263="základní",J263,0)</f>
        <v>0</v>
      </c>
      <c r="BF263" s="174">
        <f>IF(N263="snížená",J263,0)</f>
        <v>0</v>
      </c>
      <c r="BG263" s="174">
        <f>IF(N263="zákl. přenesená",J263,0)</f>
        <v>0</v>
      </c>
      <c r="BH263" s="174">
        <f>IF(N263="sníž. přenesená",J263,0)</f>
        <v>0</v>
      </c>
      <c r="BI263" s="174">
        <f>IF(N263="nulová",J263,0)</f>
        <v>0</v>
      </c>
      <c r="BJ263" s="18" t="s">
        <v>85</v>
      </c>
      <c r="BK263" s="174">
        <f>ROUND(I263*H263,2)</f>
        <v>0</v>
      </c>
      <c r="BL263" s="18" t="s">
        <v>141</v>
      </c>
      <c r="BM263" s="173" t="s">
        <v>689</v>
      </c>
    </row>
    <row r="264" spans="1:65" s="13" customFormat="1" ht="10.199999999999999">
      <c r="B264" s="175"/>
      <c r="D264" s="176" t="s">
        <v>143</v>
      </c>
      <c r="E264" s="177" t="s">
        <v>1</v>
      </c>
      <c r="F264" s="178" t="s">
        <v>690</v>
      </c>
      <c r="H264" s="177" t="s">
        <v>1</v>
      </c>
      <c r="I264" s="179"/>
      <c r="L264" s="175"/>
      <c r="M264" s="180"/>
      <c r="N264" s="181"/>
      <c r="O264" s="181"/>
      <c r="P264" s="181"/>
      <c r="Q264" s="181"/>
      <c r="R264" s="181"/>
      <c r="S264" s="181"/>
      <c r="T264" s="182"/>
      <c r="AT264" s="177" t="s">
        <v>143</v>
      </c>
      <c r="AU264" s="177" t="s">
        <v>87</v>
      </c>
      <c r="AV264" s="13" t="s">
        <v>85</v>
      </c>
      <c r="AW264" s="13" t="s">
        <v>33</v>
      </c>
      <c r="AX264" s="13" t="s">
        <v>77</v>
      </c>
      <c r="AY264" s="177" t="s">
        <v>134</v>
      </c>
    </row>
    <row r="265" spans="1:65" s="14" customFormat="1" ht="10.199999999999999">
      <c r="B265" s="183"/>
      <c r="D265" s="176" t="s">
        <v>143</v>
      </c>
      <c r="E265" s="184" t="s">
        <v>1</v>
      </c>
      <c r="F265" s="185" t="s">
        <v>691</v>
      </c>
      <c r="H265" s="186">
        <v>24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143</v>
      </c>
      <c r="AU265" s="184" t="s">
        <v>87</v>
      </c>
      <c r="AV265" s="14" t="s">
        <v>87</v>
      </c>
      <c r="AW265" s="14" t="s">
        <v>33</v>
      </c>
      <c r="AX265" s="14" t="s">
        <v>77</v>
      </c>
      <c r="AY265" s="184" t="s">
        <v>134</v>
      </c>
    </row>
    <row r="266" spans="1:65" s="15" customFormat="1" ht="10.199999999999999">
      <c r="B266" s="191"/>
      <c r="D266" s="176" t="s">
        <v>143</v>
      </c>
      <c r="E266" s="192" t="s">
        <v>1</v>
      </c>
      <c r="F266" s="193" t="s">
        <v>159</v>
      </c>
      <c r="H266" s="194">
        <v>24</v>
      </c>
      <c r="I266" s="195"/>
      <c r="L266" s="191"/>
      <c r="M266" s="196"/>
      <c r="N266" s="197"/>
      <c r="O266" s="197"/>
      <c r="P266" s="197"/>
      <c r="Q266" s="197"/>
      <c r="R266" s="197"/>
      <c r="S266" s="197"/>
      <c r="T266" s="198"/>
      <c r="AT266" s="192" t="s">
        <v>143</v>
      </c>
      <c r="AU266" s="192" t="s">
        <v>87</v>
      </c>
      <c r="AV266" s="15" t="s">
        <v>141</v>
      </c>
      <c r="AW266" s="15" t="s">
        <v>33</v>
      </c>
      <c r="AX266" s="15" t="s">
        <v>85</v>
      </c>
      <c r="AY266" s="192" t="s">
        <v>134</v>
      </c>
    </row>
    <row r="267" spans="1:65" s="2" customFormat="1" ht="21.75" customHeight="1">
      <c r="A267" s="33"/>
      <c r="B267" s="161"/>
      <c r="C267" s="162" t="s">
        <v>363</v>
      </c>
      <c r="D267" s="162" t="s">
        <v>136</v>
      </c>
      <c r="E267" s="163" t="s">
        <v>364</v>
      </c>
      <c r="F267" s="164" t="s">
        <v>365</v>
      </c>
      <c r="G267" s="165" t="s">
        <v>139</v>
      </c>
      <c r="H267" s="166">
        <v>726</v>
      </c>
      <c r="I267" s="167"/>
      <c r="J267" s="168">
        <f>ROUND(I267*H267,2)</f>
        <v>0</v>
      </c>
      <c r="K267" s="164" t="s">
        <v>140</v>
      </c>
      <c r="L267" s="34"/>
      <c r="M267" s="169" t="s">
        <v>1</v>
      </c>
      <c r="N267" s="170" t="s">
        <v>42</v>
      </c>
      <c r="O267" s="59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141</v>
      </c>
      <c r="AT267" s="173" t="s">
        <v>136</v>
      </c>
      <c r="AU267" s="173" t="s">
        <v>87</v>
      </c>
      <c r="AY267" s="18" t="s">
        <v>134</v>
      </c>
      <c r="BE267" s="174">
        <f>IF(N267="základní",J267,0)</f>
        <v>0</v>
      </c>
      <c r="BF267" s="174">
        <f>IF(N267="snížená",J267,0)</f>
        <v>0</v>
      </c>
      <c r="BG267" s="174">
        <f>IF(N267="zákl. přenesená",J267,0)</f>
        <v>0</v>
      </c>
      <c r="BH267" s="174">
        <f>IF(N267="sníž. přenesená",J267,0)</f>
        <v>0</v>
      </c>
      <c r="BI267" s="174">
        <f>IF(N267="nulová",J267,0)</f>
        <v>0</v>
      </c>
      <c r="BJ267" s="18" t="s">
        <v>85</v>
      </c>
      <c r="BK267" s="174">
        <f>ROUND(I267*H267,2)</f>
        <v>0</v>
      </c>
      <c r="BL267" s="18" t="s">
        <v>141</v>
      </c>
      <c r="BM267" s="173" t="s">
        <v>692</v>
      </c>
    </row>
    <row r="268" spans="1:65" s="2" customFormat="1" ht="21.75" customHeight="1">
      <c r="A268" s="33"/>
      <c r="B268" s="161"/>
      <c r="C268" s="162" t="s">
        <v>367</v>
      </c>
      <c r="D268" s="162" t="s">
        <v>136</v>
      </c>
      <c r="E268" s="163" t="s">
        <v>368</v>
      </c>
      <c r="F268" s="164" t="s">
        <v>369</v>
      </c>
      <c r="G268" s="165" t="s">
        <v>139</v>
      </c>
      <c r="H268" s="166">
        <v>726</v>
      </c>
      <c r="I268" s="167"/>
      <c r="J268" s="168">
        <f>ROUND(I268*H268,2)</f>
        <v>0</v>
      </c>
      <c r="K268" s="164" t="s">
        <v>140</v>
      </c>
      <c r="L268" s="34"/>
      <c r="M268" s="169" t="s">
        <v>1</v>
      </c>
      <c r="N268" s="170" t="s">
        <v>42</v>
      </c>
      <c r="O268" s="59"/>
      <c r="P268" s="171">
        <f>O268*H268</f>
        <v>0</v>
      </c>
      <c r="Q268" s="171">
        <v>0</v>
      </c>
      <c r="R268" s="171">
        <f>Q268*H268</f>
        <v>0</v>
      </c>
      <c r="S268" s="171">
        <v>0</v>
      </c>
      <c r="T268" s="17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141</v>
      </c>
      <c r="AT268" s="173" t="s">
        <v>136</v>
      </c>
      <c r="AU268" s="173" t="s">
        <v>87</v>
      </c>
      <c r="AY268" s="18" t="s">
        <v>134</v>
      </c>
      <c r="BE268" s="174">
        <f>IF(N268="základní",J268,0)</f>
        <v>0</v>
      </c>
      <c r="BF268" s="174">
        <f>IF(N268="snížená",J268,0)</f>
        <v>0</v>
      </c>
      <c r="BG268" s="174">
        <f>IF(N268="zákl. přenesená",J268,0)</f>
        <v>0</v>
      </c>
      <c r="BH268" s="174">
        <f>IF(N268="sníž. přenesená",J268,0)</f>
        <v>0</v>
      </c>
      <c r="BI268" s="174">
        <f>IF(N268="nulová",J268,0)</f>
        <v>0</v>
      </c>
      <c r="BJ268" s="18" t="s">
        <v>85</v>
      </c>
      <c r="BK268" s="174">
        <f>ROUND(I268*H268,2)</f>
        <v>0</v>
      </c>
      <c r="BL268" s="18" t="s">
        <v>141</v>
      </c>
      <c r="BM268" s="173" t="s">
        <v>693</v>
      </c>
    </row>
    <row r="269" spans="1:65" s="13" customFormat="1" ht="10.199999999999999">
      <c r="B269" s="175"/>
      <c r="D269" s="176" t="s">
        <v>143</v>
      </c>
      <c r="E269" s="177" t="s">
        <v>1</v>
      </c>
      <c r="F269" s="178" t="s">
        <v>694</v>
      </c>
      <c r="H269" s="177" t="s">
        <v>1</v>
      </c>
      <c r="I269" s="179"/>
      <c r="L269" s="175"/>
      <c r="M269" s="180"/>
      <c r="N269" s="181"/>
      <c r="O269" s="181"/>
      <c r="P269" s="181"/>
      <c r="Q269" s="181"/>
      <c r="R269" s="181"/>
      <c r="S269" s="181"/>
      <c r="T269" s="182"/>
      <c r="AT269" s="177" t="s">
        <v>143</v>
      </c>
      <c r="AU269" s="177" t="s">
        <v>87</v>
      </c>
      <c r="AV269" s="13" t="s">
        <v>85</v>
      </c>
      <c r="AW269" s="13" t="s">
        <v>33</v>
      </c>
      <c r="AX269" s="13" t="s">
        <v>77</v>
      </c>
      <c r="AY269" s="177" t="s">
        <v>134</v>
      </c>
    </row>
    <row r="270" spans="1:65" s="13" customFormat="1" ht="10.199999999999999">
      <c r="B270" s="175"/>
      <c r="D270" s="176" t="s">
        <v>143</v>
      </c>
      <c r="E270" s="177" t="s">
        <v>1</v>
      </c>
      <c r="F270" s="178" t="s">
        <v>578</v>
      </c>
      <c r="H270" s="177" t="s">
        <v>1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7" t="s">
        <v>143</v>
      </c>
      <c r="AU270" s="177" t="s">
        <v>87</v>
      </c>
      <c r="AV270" s="13" t="s">
        <v>85</v>
      </c>
      <c r="AW270" s="13" t="s">
        <v>33</v>
      </c>
      <c r="AX270" s="13" t="s">
        <v>77</v>
      </c>
      <c r="AY270" s="177" t="s">
        <v>134</v>
      </c>
    </row>
    <row r="271" spans="1:65" s="13" customFormat="1" ht="10.199999999999999">
      <c r="B271" s="175"/>
      <c r="D271" s="176" t="s">
        <v>143</v>
      </c>
      <c r="E271" s="177" t="s">
        <v>1</v>
      </c>
      <c r="F271" s="178" t="s">
        <v>579</v>
      </c>
      <c r="H271" s="177" t="s">
        <v>1</v>
      </c>
      <c r="I271" s="179"/>
      <c r="L271" s="175"/>
      <c r="M271" s="180"/>
      <c r="N271" s="181"/>
      <c r="O271" s="181"/>
      <c r="P271" s="181"/>
      <c r="Q271" s="181"/>
      <c r="R271" s="181"/>
      <c r="S271" s="181"/>
      <c r="T271" s="182"/>
      <c r="AT271" s="177" t="s">
        <v>143</v>
      </c>
      <c r="AU271" s="177" t="s">
        <v>87</v>
      </c>
      <c r="AV271" s="13" t="s">
        <v>85</v>
      </c>
      <c r="AW271" s="13" t="s">
        <v>33</v>
      </c>
      <c r="AX271" s="13" t="s">
        <v>77</v>
      </c>
      <c r="AY271" s="177" t="s">
        <v>134</v>
      </c>
    </row>
    <row r="272" spans="1:65" s="14" customFormat="1" ht="10.199999999999999">
      <c r="B272" s="183"/>
      <c r="D272" s="176" t="s">
        <v>143</v>
      </c>
      <c r="E272" s="184" t="s">
        <v>1</v>
      </c>
      <c r="F272" s="185" t="s">
        <v>695</v>
      </c>
      <c r="H272" s="186">
        <v>726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143</v>
      </c>
      <c r="AU272" s="184" t="s">
        <v>87</v>
      </c>
      <c r="AV272" s="14" t="s">
        <v>87</v>
      </c>
      <c r="AW272" s="14" t="s">
        <v>33</v>
      </c>
      <c r="AX272" s="14" t="s">
        <v>77</v>
      </c>
      <c r="AY272" s="184" t="s">
        <v>134</v>
      </c>
    </row>
    <row r="273" spans="1:65" s="15" customFormat="1" ht="10.199999999999999">
      <c r="B273" s="191"/>
      <c r="D273" s="176" t="s">
        <v>143</v>
      </c>
      <c r="E273" s="192" t="s">
        <v>1</v>
      </c>
      <c r="F273" s="193" t="s">
        <v>159</v>
      </c>
      <c r="H273" s="194">
        <v>726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143</v>
      </c>
      <c r="AU273" s="192" t="s">
        <v>87</v>
      </c>
      <c r="AV273" s="15" t="s">
        <v>141</v>
      </c>
      <c r="AW273" s="15" t="s">
        <v>33</v>
      </c>
      <c r="AX273" s="15" t="s">
        <v>85</v>
      </c>
      <c r="AY273" s="192" t="s">
        <v>134</v>
      </c>
    </row>
    <row r="274" spans="1:65" s="2" customFormat="1" ht="21.75" customHeight="1">
      <c r="A274" s="33"/>
      <c r="B274" s="161"/>
      <c r="C274" s="162" t="s">
        <v>372</v>
      </c>
      <c r="D274" s="162" t="s">
        <v>136</v>
      </c>
      <c r="E274" s="163" t="s">
        <v>696</v>
      </c>
      <c r="F274" s="164" t="s">
        <v>697</v>
      </c>
      <c r="G274" s="165" t="s">
        <v>139</v>
      </c>
      <c r="H274" s="166">
        <v>726</v>
      </c>
      <c r="I274" s="167"/>
      <c r="J274" s="168">
        <f>ROUND(I274*H274,2)</f>
        <v>0</v>
      </c>
      <c r="K274" s="164" t="s">
        <v>140</v>
      </c>
      <c r="L274" s="34"/>
      <c r="M274" s="169" t="s">
        <v>1</v>
      </c>
      <c r="N274" s="170" t="s">
        <v>42</v>
      </c>
      <c r="O274" s="59"/>
      <c r="P274" s="171">
        <f>O274*H274</f>
        <v>0</v>
      </c>
      <c r="Q274" s="171">
        <v>0</v>
      </c>
      <c r="R274" s="171">
        <f>Q274*H274</f>
        <v>0</v>
      </c>
      <c r="S274" s="171">
        <v>0</v>
      </c>
      <c r="T274" s="17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141</v>
      </c>
      <c r="AT274" s="173" t="s">
        <v>136</v>
      </c>
      <c r="AU274" s="173" t="s">
        <v>87</v>
      </c>
      <c r="AY274" s="18" t="s">
        <v>134</v>
      </c>
      <c r="BE274" s="174">
        <f>IF(N274="základní",J274,0)</f>
        <v>0</v>
      </c>
      <c r="BF274" s="174">
        <f>IF(N274="snížená",J274,0)</f>
        <v>0</v>
      </c>
      <c r="BG274" s="174">
        <f>IF(N274="zákl. přenesená",J274,0)</f>
        <v>0</v>
      </c>
      <c r="BH274" s="174">
        <f>IF(N274="sníž. přenesená",J274,0)</f>
        <v>0</v>
      </c>
      <c r="BI274" s="174">
        <f>IF(N274="nulová",J274,0)</f>
        <v>0</v>
      </c>
      <c r="BJ274" s="18" t="s">
        <v>85</v>
      </c>
      <c r="BK274" s="174">
        <f>ROUND(I274*H274,2)</f>
        <v>0</v>
      </c>
      <c r="BL274" s="18" t="s">
        <v>141</v>
      </c>
      <c r="BM274" s="173" t="s">
        <v>698</v>
      </c>
    </row>
    <row r="275" spans="1:65" s="2" customFormat="1" ht="21.75" customHeight="1">
      <c r="A275" s="33"/>
      <c r="B275" s="161"/>
      <c r="C275" s="162" t="s">
        <v>376</v>
      </c>
      <c r="D275" s="162" t="s">
        <v>136</v>
      </c>
      <c r="E275" s="163" t="s">
        <v>699</v>
      </c>
      <c r="F275" s="164" t="s">
        <v>700</v>
      </c>
      <c r="G275" s="165" t="s">
        <v>139</v>
      </c>
      <c r="H275" s="166">
        <v>726</v>
      </c>
      <c r="I275" s="167"/>
      <c r="J275" s="168">
        <f>ROUND(I275*H275,2)</f>
        <v>0</v>
      </c>
      <c r="K275" s="164" t="s">
        <v>140</v>
      </c>
      <c r="L275" s="34"/>
      <c r="M275" s="169" t="s">
        <v>1</v>
      </c>
      <c r="N275" s="170" t="s">
        <v>42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141</v>
      </c>
      <c r="AT275" s="173" t="s">
        <v>136</v>
      </c>
      <c r="AU275" s="173" t="s">
        <v>87</v>
      </c>
      <c r="AY275" s="18" t="s">
        <v>134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85</v>
      </c>
      <c r="BK275" s="174">
        <f>ROUND(I275*H275,2)</f>
        <v>0</v>
      </c>
      <c r="BL275" s="18" t="s">
        <v>141</v>
      </c>
      <c r="BM275" s="173" t="s">
        <v>701</v>
      </c>
    </row>
    <row r="276" spans="1:65" s="2" customFormat="1" ht="33" customHeight="1">
      <c r="A276" s="33"/>
      <c r="B276" s="161"/>
      <c r="C276" s="162" t="s">
        <v>380</v>
      </c>
      <c r="D276" s="162" t="s">
        <v>136</v>
      </c>
      <c r="E276" s="163" t="s">
        <v>381</v>
      </c>
      <c r="F276" s="164" t="s">
        <v>702</v>
      </c>
      <c r="G276" s="165" t="s">
        <v>174</v>
      </c>
      <c r="H276" s="166">
        <v>0</v>
      </c>
      <c r="I276" s="167"/>
      <c r="J276" s="168">
        <f>ROUND(I276*H276,2)</f>
        <v>0</v>
      </c>
      <c r="K276" s="164" t="s">
        <v>1</v>
      </c>
      <c r="L276" s="34"/>
      <c r="M276" s="169" t="s">
        <v>1</v>
      </c>
      <c r="N276" s="170" t="s">
        <v>42</v>
      </c>
      <c r="O276" s="59"/>
      <c r="P276" s="171">
        <f>O276*H276</f>
        <v>0</v>
      </c>
      <c r="Q276" s="171">
        <v>0</v>
      </c>
      <c r="R276" s="171">
        <f>Q276*H276</f>
        <v>0</v>
      </c>
      <c r="S276" s="171">
        <v>0</v>
      </c>
      <c r="T276" s="17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141</v>
      </c>
      <c r="AT276" s="173" t="s">
        <v>136</v>
      </c>
      <c r="AU276" s="173" t="s">
        <v>87</v>
      </c>
      <c r="AY276" s="18" t="s">
        <v>134</v>
      </c>
      <c r="BE276" s="174">
        <f>IF(N276="základní",J276,0)</f>
        <v>0</v>
      </c>
      <c r="BF276" s="174">
        <f>IF(N276="snížená",J276,0)</f>
        <v>0</v>
      </c>
      <c r="BG276" s="174">
        <f>IF(N276="zákl. přenesená",J276,0)</f>
        <v>0</v>
      </c>
      <c r="BH276" s="174">
        <f>IF(N276="sníž. přenesená",J276,0)</f>
        <v>0</v>
      </c>
      <c r="BI276" s="174">
        <f>IF(N276="nulová",J276,0)</f>
        <v>0</v>
      </c>
      <c r="BJ276" s="18" t="s">
        <v>85</v>
      </c>
      <c r="BK276" s="174">
        <f>ROUND(I276*H276,2)</f>
        <v>0</v>
      </c>
      <c r="BL276" s="18" t="s">
        <v>141</v>
      </c>
      <c r="BM276" s="173" t="s">
        <v>703</v>
      </c>
    </row>
    <row r="277" spans="1:65" s="2" customFormat="1" ht="33" customHeight="1">
      <c r="A277" s="33"/>
      <c r="B277" s="161"/>
      <c r="C277" s="162" t="s">
        <v>386</v>
      </c>
      <c r="D277" s="162" t="s">
        <v>136</v>
      </c>
      <c r="E277" s="163" t="s">
        <v>704</v>
      </c>
      <c r="F277" s="164" t="s">
        <v>705</v>
      </c>
      <c r="G277" s="165" t="s">
        <v>139</v>
      </c>
      <c r="H277" s="166">
        <v>726</v>
      </c>
      <c r="I277" s="167"/>
      <c r="J277" s="168">
        <f>ROUND(I277*H277,2)</f>
        <v>0</v>
      </c>
      <c r="K277" s="164" t="s">
        <v>1</v>
      </c>
      <c r="L277" s="34"/>
      <c r="M277" s="169" t="s">
        <v>1</v>
      </c>
      <c r="N277" s="170" t="s">
        <v>42</v>
      </c>
      <c r="O277" s="59"/>
      <c r="P277" s="171">
        <f>O277*H277</f>
        <v>0</v>
      </c>
      <c r="Q277" s="171">
        <v>0</v>
      </c>
      <c r="R277" s="171">
        <f>Q277*H277</f>
        <v>0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141</v>
      </c>
      <c r="AT277" s="173" t="s">
        <v>136</v>
      </c>
      <c r="AU277" s="173" t="s">
        <v>87</v>
      </c>
      <c r="AY277" s="18" t="s">
        <v>134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85</v>
      </c>
      <c r="BK277" s="174">
        <f>ROUND(I277*H277,2)</f>
        <v>0</v>
      </c>
      <c r="BL277" s="18" t="s">
        <v>141</v>
      </c>
      <c r="BM277" s="173" t="s">
        <v>706</v>
      </c>
    </row>
    <row r="278" spans="1:65" s="14" customFormat="1" ht="10.199999999999999">
      <c r="B278" s="183"/>
      <c r="D278" s="176" t="s">
        <v>143</v>
      </c>
      <c r="E278" s="184" t="s">
        <v>1</v>
      </c>
      <c r="F278" s="185" t="s">
        <v>695</v>
      </c>
      <c r="H278" s="186">
        <v>726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143</v>
      </c>
      <c r="AU278" s="184" t="s">
        <v>87</v>
      </c>
      <c r="AV278" s="14" t="s">
        <v>87</v>
      </c>
      <c r="AW278" s="14" t="s">
        <v>33</v>
      </c>
      <c r="AX278" s="14" t="s">
        <v>85</v>
      </c>
      <c r="AY278" s="184" t="s">
        <v>134</v>
      </c>
    </row>
    <row r="279" spans="1:65" s="2" customFormat="1" ht="21.75" customHeight="1">
      <c r="A279" s="33"/>
      <c r="B279" s="161"/>
      <c r="C279" s="162" t="s">
        <v>392</v>
      </c>
      <c r="D279" s="162" t="s">
        <v>136</v>
      </c>
      <c r="E279" s="163" t="s">
        <v>707</v>
      </c>
      <c r="F279" s="164" t="s">
        <v>708</v>
      </c>
      <c r="G279" s="165" t="s">
        <v>139</v>
      </c>
      <c r="H279" s="166">
        <v>24</v>
      </c>
      <c r="I279" s="167"/>
      <c r="J279" s="168">
        <f>ROUND(I279*H279,2)</f>
        <v>0</v>
      </c>
      <c r="K279" s="164" t="s">
        <v>140</v>
      </c>
      <c r="L279" s="34"/>
      <c r="M279" s="169" t="s">
        <v>1</v>
      </c>
      <c r="N279" s="170" t="s">
        <v>42</v>
      </c>
      <c r="O279" s="59"/>
      <c r="P279" s="171">
        <f>O279*H279</f>
        <v>0</v>
      </c>
      <c r="Q279" s="171">
        <v>8.4250000000000005E-2</v>
      </c>
      <c r="R279" s="171">
        <f>Q279*H279</f>
        <v>2.0220000000000002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141</v>
      </c>
      <c r="AT279" s="173" t="s">
        <v>136</v>
      </c>
      <c r="AU279" s="173" t="s">
        <v>87</v>
      </c>
      <c r="AY279" s="18" t="s">
        <v>134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85</v>
      </c>
      <c r="BK279" s="174">
        <f>ROUND(I279*H279,2)</f>
        <v>0</v>
      </c>
      <c r="BL279" s="18" t="s">
        <v>141</v>
      </c>
      <c r="BM279" s="173" t="s">
        <v>709</v>
      </c>
    </row>
    <row r="280" spans="1:65" s="13" customFormat="1" ht="10.199999999999999">
      <c r="B280" s="175"/>
      <c r="D280" s="176" t="s">
        <v>143</v>
      </c>
      <c r="E280" s="177" t="s">
        <v>1</v>
      </c>
      <c r="F280" s="178" t="s">
        <v>690</v>
      </c>
      <c r="H280" s="177" t="s">
        <v>1</v>
      </c>
      <c r="I280" s="179"/>
      <c r="L280" s="175"/>
      <c r="M280" s="180"/>
      <c r="N280" s="181"/>
      <c r="O280" s="181"/>
      <c r="P280" s="181"/>
      <c r="Q280" s="181"/>
      <c r="R280" s="181"/>
      <c r="S280" s="181"/>
      <c r="T280" s="182"/>
      <c r="AT280" s="177" t="s">
        <v>143</v>
      </c>
      <c r="AU280" s="177" t="s">
        <v>87</v>
      </c>
      <c r="AV280" s="13" t="s">
        <v>85</v>
      </c>
      <c r="AW280" s="13" t="s">
        <v>33</v>
      </c>
      <c r="AX280" s="13" t="s">
        <v>77</v>
      </c>
      <c r="AY280" s="177" t="s">
        <v>134</v>
      </c>
    </row>
    <row r="281" spans="1:65" s="14" customFormat="1" ht="10.199999999999999">
      <c r="B281" s="183"/>
      <c r="D281" s="176" t="s">
        <v>143</v>
      </c>
      <c r="E281" s="184" t="s">
        <v>1</v>
      </c>
      <c r="F281" s="185" t="s">
        <v>710</v>
      </c>
      <c r="H281" s="186">
        <v>24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143</v>
      </c>
      <c r="AU281" s="184" t="s">
        <v>87</v>
      </c>
      <c r="AV281" s="14" t="s">
        <v>87</v>
      </c>
      <c r="AW281" s="14" t="s">
        <v>33</v>
      </c>
      <c r="AX281" s="14" t="s">
        <v>77</v>
      </c>
      <c r="AY281" s="184" t="s">
        <v>134</v>
      </c>
    </row>
    <row r="282" spans="1:65" s="15" customFormat="1" ht="10.199999999999999">
      <c r="B282" s="191"/>
      <c r="D282" s="176" t="s">
        <v>143</v>
      </c>
      <c r="E282" s="192" t="s">
        <v>1</v>
      </c>
      <c r="F282" s="193" t="s">
        <v>159</v>
      </c>
      <c r="H282" s="194">
        <v>24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143</v>
      </c>
      <c r="AU282" s="192" t="s">
        <v>87</v>
      </c>
      <c r="AV282" s="15" t="s">
        <v>141</v>
      </c>
      <c r="AW282" s="15" t="s">
        <v>33</v>
      </c>
      <c r="AX282" s="15" t="s">
        <v>85</v>
      </c>
      <c r="AY282" s="192" t="s">
        <v>134</v>
      </c>
    </row>
    <row r="283" spans="1:65" s="2" customFormat="1" ht="16.5" customHeight="1">
      <c r="A283" s="33"/>
      <c r="B283" s="161"/>
      <c r="C283" s="199" t="s">
        <v>397</v>
      </c>
      <c r="D283" s="199" t="s">
        <v>241</v>
      </c>
      <c r="E283" s="200" t="s">
        <v>711</v>
      </c>
      <c r="F283" s="201" t="s">
        <v>712</v>
      </c>
      <c r="G283" s="202" t="s">
        <v>139</v>
      </c>
      <c r="H283" s="203">
        <v>24.24</v>
      </c>
      <c r="I283" s="204"/>
      <c r="J283" s="205">
        <f>ROUND(I283*H283,2)</f>
        <v>0</v>
      </c>
      <c r="K283" s="201" t="s">
        <v>140</v>
      </c>
      <c r="L283" s="206"/>
      <c r="M283" s="207" t="s">
        <v>1</v>
      </c>
      <c r="N283" s="208" t="s">
        <v>42</v>
      </c>
      <c r="O283" s="59"/>
      <c r="P283" s="171">
        <f>O283*H283</f>
        <v>0</v>
      </c>
      <c r="Q283" s="171">
        <v>0.113</v>
      </c>
      <c r="R283" s="171">
        <f>Q283*H283</f>
        <v>2.7391199999999998</v>
      </c>
      <c r="S283" s="171">
        <v>0</v>
      </c>
      <c r="T283" s="17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205</v>
      </c>
      <c r="AT283" s="173" t="s">
        <v>241</v>
      </c>
      <c r="AU283" s="173" t="s">
        <v>87</v>
      </c>
      <c r="AY283" s="18" t="s">
        <v>134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85</v>
      </c>
      <c r="BK283" s="174">
        <f>ROUND(I283*H283,2)</f>
        <v>0</v>
      </c>
      <c r="BL283" s="18" t="s">
        <v>141</v>
      </c>
      <c r="BM283" s="173" t="s">
        <v>713</v>
      </c>
    </row>
    <row r="284" spans="1:65" s="14" customFormat="1" ht="10.199999999999999">
      <c r="B284" s="183"/>
      <c r="D284" s="176" t="s">
        <v>143</v>
      </c>
      <c r="E284" s="184" t="s">
        <v>1</v>
      </c>
      <c r="F284" s="185" t="s">
        <v>714</v>
      </c>
      <c r="H284" s="186">
        <v>24.24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143</v>
      </c>
      <c r="AU284" s="184" t="s">
        <v>87</v>
      </c>
      <c r="AV284" s="14" t="s">
        <v>87</v>
      </c>
      <c r="AW284" s="14" t="s">
        <v>33</v>
      </c>
      <c r="AX284" s="14" t="s">
        <v>85</v>
      </c>
      <c r="AY284" s="184" t="s">
        <v>134</v>
      </c>
    </row>
    <row r="285" spans="1:65" s="12" customFormat="1" ht="22.8" customHeight="1">
      <c r="B285" s="148"/>
      <c r="D285" s="149" t="s">
        <v>76</v>
      </c>
      <c r="E285" s="159" t="s">
        <v>210</v>
      </c>
      <c r="F285" s="159" t="s">
        <v>408</v>
      </c>
      <c r="I285" s="151"/>
      <c r="J285" s="160">
        <f>BK285</f>
        <v>0</v>
      </c>
      <c r="L285" s="148"/>
      <c r="M285" s="153"/>
      <c r="N285" s="154"/>
      <c r="O285" s="154"/>
      <c r="P285" s="155">
        <f>SUM(P286:P314)</f>
        <v>0</v>
      </c>
      <c r="Q285" s="154"/>
      <c r="R285" s="155">
        <f>SUM(R286:R314)</f>
        <v>22.211567200000001</v>
      </c>
      <c r="S285" s="154"/>
      <c r="T285" s="156">
        <f>SUM(T286:T314)</f>
        <v>0</v>
      </c>
      <c r="AR285" s="149" t="s">
        <v>85</v>
      </c>
      <c r="AT285" s="157" t="s">
        <v>76</v>
      </c>
      <c r="AU285" s="157" t="s">
        <v>85</v>
      </c>
      <c r="AY285" s="149" t="s">
        <v>134</v>
      </c>
      <c r="BK285" s="158">
        <f>SUM(BK286:BK314)</f>
        <v>0</v>
      </c>
    </row>
    <row r="286" spans="1:65" s="2" customFormat="1" ht="21.75" customHeight="1">
      <c r="A286" s="33"/>
      <c r="B286" s="161"/>
      <c r="C286" s="162" t="s">
        <v>402</v>
      </c>
      <c r="D286" s="162" t="s">
        <v>136</v>
      </c>
      <c r="E286" s="163" t="s">
        <v>410</v>
      </c>
      <c r="F286" s="164" t="s">
        <v>411</v>
      </c>
      <c r="G286" s="165" t="s">
        <v>174</v>
      </c>
      <c r="H286" s="166">
        <v>116</v>
      </c>
      <c r="I286" s="167"/>
      <c r="J286" s="168">
        <f>ROUND(I286*H286,2)</f>
        <v>0</v>
      </c>
      <c r="K286" s="164" t="s">
        <v>140</v>
      </c>
      <c r="L286" s="34"/>
      <c r="M286" s="169" t="s">
        <v>1</v>
      </c>
      <c r="N286" s="170" t="s">
        <v>42</v>
      </c>
      <c r="O286" s="59"/>
      <c r="P286" s="171">
        <f>O286*H286</f>
        <v>0</v>
      </c>
      <c r="Q286" s="171">
        <v>0.10095</v>
      </c>
      <c r="R286" s="171">
        <f>Q286*H286</f>
        <v>11.7102</v>
      </c>
      <c r="S286" s="171">
        <v>0</v>
      </c>
      <c r="T286" s="17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141</v>
      </c>
      <c r="AT286" s="173" t="s">
        <v>136</v>
      </c>
      <c r="AU286" s="173" t="s">
        <v>87</v>
      </c>
      <c r="AY286" s="18" t="s">
        <v>134</v>
      </c>
      <c r="BE286" s="174">
        <f>IF(N286="základní",J286,0)</f>
        <v>0</v>
      </c>
      <c r="BF286" s="174">
        <f>IF(N286="snížená",J286,0)</f>
        <v>0</v>
      </c>
      <c r="BG286" s="174">
        <f>IF(N286="zákl. přenesená",J286,0)</f>
        <v>0</v>
      </c>
      <c r="BH286" s="174">
        <f>IF(N286="sníž. přenesená",J286,0)</f>
        <v>0</v>
      </c>
      <c r="BI286" s="174">
        <f>IF(N286="nulová",J286,0)</f>
        <v>0</v>
      </c>
      <c r="BJ286" s="18" t="s">
        <v>85</v>
      </c>
      <c r="BK286" s="174">
        <f>ROUND(I286*H286,2)</f>
        <v>0</v>
      </c>
      <c r="BL286" s="18" t="s">
        <v>141</v>
      </c>
      <c r="BM286" s="173" t="s">
        <v>715</v>
      </c>
    </row>
    <row r="287" spans="1:65" s="14" customFormat="1" ht="10.199999999999999">
      <c r="B287" s="183"/>
      <c r="D287" s="176" t="s">
        <v>143</v>
      </c>
      <c r="E287" s="184" t="s">
        <v>1</v>
      </c>
      <c r="F287" s="185" t="s">
        <v>716</v>
      </c>
      <c r="H287" s="186">
        <v>116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143</v>
      </c>
      <c r="AU287" s="184" t="s">
        <v>87</v>
      </c>
      <c r="AV287" s="14" t="s">
        <v>87</v>
      </c>
      <c r="AW287" s="14" t="s">
        <v>33</v>
      </c>
      <c r="AX287" s="14" t="s">
        <v>77</v>
      </c>
      <c r="AY287" s="184" t="s">
        <v>134</v>
      </c>
    </row>
    <row r="288" spans="1:65" s="15" customFormat="1" ht="10.199999999999999">
      <c r="B288" s="191"/>
      <c r="D288" s="176" t="s">
        <v>143</v>
      </c>
      <c r="E288" s="192" t="s">
        <v>1</v>
      </c>
      <c r="F288" s="193" t="s">
        <v>159</v>
      </c>
      <c r="H288" s="194">
        <v>116</v>
      </c>
      <c r="I288" s="195"/>
      <c r="L288" s="191"/>
      <c r="M288" s="196"/>
      <c r="N288" s="197"/>
      <c r="O288" s="197"/>
      <c r="P288" s="197"/>
      <c r="Q288" s="197"/>
      <c r="R288" s="197"/>
      <c r="S288" s="197"/>
      <c r="T288" s="198"/>
      <c r="AT288" s="192" t="s">
        <v>143</v>
      </c>
      <c r="AU288" s="192" t="s">
        <v>87</v>
      </c>
      <c r="AV288" s="15" t="s">
        <v>141</v>
      </c>
      <c r="AW288" s="15" t="s">
        <v>33</v>
      </c>
      <c r="AX288" s="15" t="s">
        <v>85</v>
      </c>
      <c r="AY288" s="192" t="s">
        <v>134</v>
      </c>
    </row>
    <row r="289" spans="1:65" s="2" customFormat="1" ht="16.5" customHeight="1">
      <c r="A289" s="33"/>
      <c r="B289" s="161"/>
      <c r="C289" s="199" t="s">
        <v>409</v>
      </c>
      <c r="D289" s="199" t="s">
        <v>241</v>
      </c>
      <c r="E289" s="200" t="s">
        <v>717</v>
      </c>
      <c r="F289" s="201" t="s">
        <v>718</v>
      </c>
      <c r="G289" s="202" t="s">
        <v>174</v>
      </c>
      <c r="H289" s="203">
        <v>117.16</v>
      </c>
      <c r="I289" s="204"/>
      <c r="J289" s="205">
        <f>ROUND(I289*H289,2)</f>
        <v>0</v>
      </c>
      <c r="K289" s="201" t="s">
        <v>140</v>
      </c>
      <c r="L289" s="206"/>
      <c r="M289" s="207" t="s">
        <v>1</v>
      </c>
      <c r="N289" s="208" t="s">
        <v>42</v>
      </c>
      <c r="O289" s="59"/>
      <c r="P289" s="171">
        <f>O289*H289</f>
        <v>0</v>
      </c>
      <c r="Q289" s="171">
        <v>2.1999999999999999E-2</v>
      </c>
      <c r="R289" s="171">
        <f>Q289*H289</f>
        <v>2.5775199999999998</v>
      </c>
      <c r="S289" s="171">
        <v>0</v>
      </c>
      <c r="T289" s="17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205</v>
      </c>
      <c r="AT289" s="173" t="s">
        <v>241</v>
      </c>
      <c r="AU289" s="173" t="s">
        <v>87</v>
      </c>
      <c r="AY289" s="18" t="s">
        <v>134</v>
      </c>
      <c r="BE289" s="174">
        <f>IF(N289="základní",J289,0)</f>
        <v>0</v>
      </c>
      <c r="BF289" s="174">
        <f>IF(N289="snížená",J289,0)</f>
        <v>0</v>
      </c>
      <c r="BG289" s="174">
        <f>IF(N289="zákl. přenesená",J289,0)</f>
        <v>0</v>
      </c>
      <c r="BH289" s="174">
        <f>IF(N289="sníž. přenesená",J289,0)</f>
        <v>0</v>
      </c>
      <c r="BI289" s="174">
        <f>IF(N289="nulová",J289,0)</f>
        <v>0</v>
      </c>
      <c r="BJ289" s="18" t="s">
        <v>85</v>
      </c>
      <c r="BK289" s="174">
        <f>ROUND(I289*H289,2)</f>
        <v>0</v>
      </c>
      <c r="BL289" s="18" t="s">
        <v>141</v>
      </c>
      <c r="BM289" s="173" t="s">
        <v>719</v>
      </c>
    </row>
    <row r="290" spans="1:65" s="14" customFormat="1" ht="10.199999999999999">
      <c r="B290" s="183"/>
      <c r="D290" s="176" t="s">
        <v>143</v>
      </c>
      <c r="E290" s="184" t="s">
        <v>1</v>
      </c>
      <c r="F290" s="185" t="s">
        <v>720</v>
      </c>
      <c r="H290" s="186">
        <v>117.16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143</v>
      </c>
      <c r="AU290" s="184" t="s">
        <v>87</v>
      </c>
      <c r="AV290" s="14" t="s">
        <v>87</v>
      </c>
      <c r="AW290" s="14" t="s">
        <v>33</v>
      </c>
      <c r="AX290" s="14" t="s">
        <v>85</v>
      </c>
      <c r="AY290" s="184" t="s">
        <v>134</v>
      </c>
    </row>
    <row r="291" spans="1:65" s="2" customFormat="1" ht="21.75" customHeight="1">
      <c r="A291" s="33"/>
      <c r="B291" s="161"/>
      <c r="C291" s="162" t="s">
        <v>417</v>
      </c>
      <c r="D291" s="162" t="s">
        <v>136</v>
      </c>
      <c r="E291" s="163" t="s">
        <v>423</v>
      </c>
      <c r="F291" s="164" t="s">
        <v>424</v>
      </c>
      <c r="G291" s="165" t="s">
        <v>186</v>
      </c>
      <c r="H291" s="166">
        <v>3.48</v>
      </c>
      <c r="I291" s="167"/>
      <c r="J291" s="168">
        <f>ROUND(I291*H291,2)</f>
        <v>0</v>
      </c>
      <c r="K291" s="164" t="s">
        <v>140</v>
      </c>
      <c r="L291" s="34"/>
      <c r="M291" s="169" t="s">
        <v>1</v>
      </c>
      <c r="N291" s="170" t="s">
        <v>42</v>
      </c>
      <c r="O291" s="59"/>
      <c r="P291" s="171">
        <f>O291*H291</f>
        <v>0</v>
      </c>
      <c r="Q291" s="171">
        <v>2.2563399999999998</v>
      </c>
      <c r="R291" s="171">
        <f>Q291*H291</f>
        <v>7.852063199999999</v>
      </c>
      <c r="S291" s="171">
        <v>0</v>
      </c>
      <c r="T291" s="17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141</v>
      </c>
      <c r="AT291" s="173" t="s">
        <v>136</v>
      </c>
      <c r="AU291" s="173" t="s">
        <v>87</v>
      </c>
      <c r="AY291" s="18" t="s">
        <v>134</v>
      </c>
      <c r="BE291" s="174">
        <f>IF(N291="základní",J291,0)</f>
        <v>0</v>
      </c>
      <c r="BF291" s="174">
        <f>IF(N291="snížená",J291,0)</f>
        <v>0</v>
      </c>
      <c r="BG291" s="174">
        <f>IF(N291="zákl. přenesená",J291,0)</f>
        <v>0</v>
      </c>
      <c r="BH291" s="174">
        <f>IF(N291="sníž. přenesená",J291,0)</f>
        <v>0</v>
      </c>
      <c r="BI291" s="174">
        <f>IF(N291="nulová",J291,0)</f>
        <v>0</v>
      </c>
      <c r="BJ291" s="18" t="s">
        <v>85</v>
      </c>
      <c r="BK291" s="174">
        <f>ROUND(I291*H291,2)</f>
        <v>0</v>
      </c>
      <c r="BL291" s="18" t="s">
        <v>141</v>
      </c>
      <c r="BM291" s="173" t="s">
        <v>721</v>
      </c>
    </row>
    <row r="292" spans="1:65" s="14" customFormat="1" ht="10.199999999999999">
      <c r="B292" s="183"/>
      <c r="D292" s="176" t="s">
        <v>143</v>
      </c>
      <c r="E292" s="184" t="s">
        <v>1</v>
      </c>
      <c r="F292" s="185" t="s">
        <v>722</v>
      </c>
      <c r="H292" s="186">
        <v>3.48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143</v>
      </c>
      <c r="AU292" s="184" t="s">
        <v>87</v>
      </c>
      <c r="AV292" s="14" t="s">
        <v>87</v>
      </c>
      <c r="AW292" s="14" t="s">
        <v>33</v>
      </c>
      <c r="AX292" s="14" t="s">
        <v>85</v>
      </c>
      <c r="AY292" s="184" t="s">
        <v>134</v>
      </c>
    </row>
    <row r="293" spans="1:65" s="2" customFormat="1" ht="21.75" customHeight="1">
      <c r="A293" s="33"/>
      <c r="B293" s="161"/>
      <c r="C293" s="162" t="s">
        <v>422</v>
      </c>
      <c r="D293" s="162" t="s">
        <v>136</v>
      </c>
      <c r="E293" s="163" t="s">
        <v>428</v>
      </c>
      <c r="F293" s="164" t="s">
        <v>429</v>
      </c>
      <c r="G293" s="165" t="s">
        <v>139</v>
      </c>
      <c r="H293" s="166">
        <v>199.4</v>
      </c>
      <c r="I293" s="167"/>
      <c r="J293" s="168">
        <f>ROUND(I293*H293,2)</f>
        <v>0</v>
      </c>
      <c r="K293" s="164" t="s">
        <v>140</v>
      </c>
      <c r="L293" s="34"/>
      <c r="M293" s="169" t="s">
        <v>1</v>
      </c>
      <c r="N293" s="170" t="s">
        <v>42</v>
      </c>
      <c r="O293" s="59"/>
      <c r="P293" s="171">
        <f>O293*H293</f>
        <v>0</v>
      </c>
      <c r="Q293" s="171">
        <v>3.6000000000000002E-4</v>
      </c>
      <c r="R293" s="171">
        <f>Q293*H293</f>
        <v>7.1784000000000001E-2</v>
      </c>
      <c r="S293" s="171">
        <v>0</v>
      </c>
      <c r="T293" s="17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141</v>
      </c>
      <c r="AT293" s="173" t="s">
        <v>136</v>
      </c>
      <c r="AU293" s="173" t="s">
        <v>87</v>
      </c>
      <c r="AY293" s="18" t="s">
        <v>134</v>
      </c>
      <c r="BE293" s="174">
        <f>IF(N293="základní",J293,0)</f>
        <v>0</v>
      </c>
      <c r="BF293" s="174">
        <f>IF(N293="snížená",J293,0)</f>
        <v>0</v>
      </c>
      <c r="BG293" s="174">
        <f>IF(N293="zákl. přenesená",J293,0)</f>
        <v>0</v>
      </c>
      <c r="BH293" s="174">
        <f>IF(N293="sníž. přenesená",J293,0)</f>
        <v>0</v>
      </c>
      <c r="BI293" s="174">
        <f>IF(N293="nulová",J293,0)</f>
        <v>0</v>
      </c>
      <c r="BJ293" s="18" t="s">
        <v>85</v>
      </c>
      <c r="BK293" s="174">
        <f>ROUND(I293*H293,2)</f>
        <v>0</v>
      </c>
      <c r="BL293" s="18" t="s">
        <v>141</v>
      </c>
      <c r="BM293" s="173" t="s">
        <v>723</v>
      </c>
    </row>
    <row r="294" spans="1:65" s="13" customFormat="1" ht="10.199999999999999">
      <c r="B294" s="175"/>
      <c r="D294" s="176" t="s">
        <v>143</v>
      </c>
      <c r="E294" s="177" t="s">
        <v>1</v>
      </c>
      <c r="F294" s="178" t="s">
        <v>724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143</v>
      </c>
      <c r="AU294" s="177" t="s">
        <v>87</v>
      </c>
      <c r="AV294" s="13" t="s">
        <v>85</v>
      </c>
      <c r="AW294" s="13" t="s">
        <v>33</v>
      </c>
      <c r="AX294" s="13" t="s">
        <v>77</v>
      </c>
      <c r="AY294" s="177" t="s">
        <v>134</v>
      </c>
    </row>
    <row r="295" spans="1:65" s="13" customFormat="1" ht="10.199999999999999">
      <c r="B295" s="175"/>
      <c r="D295" s="176" t="s">
        <v>143</v>
      </c>
      <c r="E295" s="177" t="s">
        <v>1</v>
      </c>
      <c r="F295" s="178" t="s">
        <v>725</v>
      </c>
      <c r="H295" s="177" t="s">
        <v>1</v>
      </c>
      <c r="I295" s="179"/>
      <c r="L295" s="175"/>
      <c r="M295" s="180"/>
      <c r="N295" s="181"/>
      <c r="O295" s="181"/>
      <c r="P295" s="181"/>
      <c r="Q295" s="181"/>
      <c r="R295" s="181"/>
      <c r="S295" s="181"/>
      <c r="T295" s="182"/>
      <c r="AT295" s="177" t="s">
        <v>143</v>
      </c>
      <c r="AU295" s="177" t="s">
        <v>87</v>
      </c>
      <c r="AV295" s="13" t="s">
        <v>85</v>
      </c>
      <c r="AW295" s="13" t="s">
        <v>33</v>
      </c>
      <c r="AX295" s="13" t="s">
        <v>77</v>
      </c>
      <c r="AY295" s="177" t="s">
        <v>134</v>
      </c>
    </row>
    <row r="296" spans="1:65" s="14" customFormat="1" ht="10.199999999999999">
      <c r="B296" s="183"/>
      <c r="D296" s="176" t="s">
        <v>143</v>
      </c>
      <c r="E296" s="184" t="s">
        <v>1</v>
      </c>
      <c r="F296" s="185" t="s">
        <v>726</v>
      </c>
      <c r="H296" s="186">
        <v>140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143</v>
      </c>
      <c r="AU296" s="184" t="s">
        <v>87</v>
      </c>
      <c r="AV296" s="14" t="s">
        <v>87</v>
      </c>
      <c r="AW296" s="14" t="s">
        <v>33</v>
      </c>
      <c r="AX296" s="14" t="s">
        <v>77</v>
      </c>
      <c r="AY296" s="184" t="s">
        <v>134</v>
      </c>
    </row>
    <row r="297" spans="1:65" s="14" customFormat="1" ht="10.199999999999999">
      <c r="B297" s="183"/>
      <c r="D297" s="176" t="s">
        <v>143</v>
      </c>
      <c r="E297" s="184" t="s">
        <v>1</v>
      </c>
      <c r="F297" s="185" t="s">
        <v>727</v>
      </c>
      <c r="H297" s="186">
        <v>21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143</v>
      </c>
      <c r="AU297" s="184" t="s">
        <v>87</v>
      </c>
      <c r="AV297" s="14" t="s">
        <v>87</v>
      </c>
      <c r="AW297" s="14" t="s">
        <v>33</v>
      </c>
      <c r="AX297" s="14" t="s">
        <v>77</v>
      </c>
      <c r="AY297" s="184" t="s">
        <v>134</v>
      </c>
    </row>
    <row r="298" spans="1:65" s="13" customFormat="1" ht="10.199999999999999">
      <c r="B298" s="175"/>
      <c r="D298" s="176" t="s">
        <v>143</v>
      </c>
      <c r="E298" s="177" t="s">
        <v>1</v>
      </c>
      <c r="F298" s="178" t="s">
        <v>728</v>
      </c>
      <c r="H298" s="177" t="s">
        <v>1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7" t="s">
        <v>143</v>
      </c>
      <c r="AU298" s="177" t="s">
        <v>87</v>
      </c>
      <c r="AV298" s="13" t="s">
        <v>85</v>
      </c>
      <c r="AW298" s="13" t="s">
        <v>33</v>
      </c>
      <c r="AX298" s="13" t="s">
        <v>77</v>
      </c>
      <c r="AY298" s="177" t="s">
        <v>134</v>
      </c>
    </row>
    <row r="299" spans="1:65" s="14" customFormat="1" ht="10.199999999999999">
      <c r="B299" s="183"/>
      <c r="D299" s="176" t="s">
        <v>143</v>
      </c>
      <c r="E299" s="184" t="s">
        <v>1</v>
      </c>
      <c r="F299" s="185" t="s">
        <v>729</v>
      </c>
      <c r="H299" s="186">
        <v>38.4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143</v>
      </c>
      <c r="AU299" s="184" t="s">
        <v>87</v>
      </c>
      <c r="AV299" s="14" t="s">
        <v>87</v>
      </c>
      <c r="AW299" s="14" t="s">
        <v>33</v>
      </c>
      <c r="AX299" s="14" t="s">
        <v>77</v>
      </c>
      <c r="AY299" s="184" t="s">
        <v>134</v>
      </c>
    </row>
    <row r="300" spans="1:65" s="15" customFormat="1" ht="10.199999999999999">
      <c r="B300" s="191"/>
      <c r="D300" s="176" t="s">
        <v>143</v>
      </c>
      <c r="E300" s="192" t="s">
        <v>1</v>
      </c>
      <c r="F300" s="193" t="s">
        <v>159</v>
      </c>
      <c r="H300" s="194">
        <v>199.4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143</v>
      </c>
      <c r="AU300" s="192" t="s">
        <v>87</v>
      </c>
      <c r="AV300" s="15" t="s">
        <v>141</v>
      </c>
      <c r="AW300" s="15" t="s">
        <v>33</v>
      </c>
      <c r="AX300" s="15" t="s">
        <v>85</v>
      </c>
      <c r="AY300" s="192" t="s">
        <v>134</v>
      </c>
    </row>
    <row r="301" spans="1:65" s="2" customFormat="1" ht="16.5" customHeight="1">
      <c r="A301" s="33"/>
      <c r="B301" s="161"/>
      <c r="C301" s="162" t="s">
        <v>427</v>
      </c>
      <c r="D301" s="162" t="s">
        <v>136</v>
      </c>
      <c r="E301" s="163" t="s">
        <v>730</v>
      </c>
      <c r="F301" s="164" t="s">
        <v>731</v>
      </c>
      <c r="G301" s="165" t="s">
        <v>139</v>
      </c>
      <c r="H301" s="166">
        <v>448</v>
      </c>
      <c r="I301" s="167"/>
      <c r="J301" s="168">
        <f>ROUND(I301*H301,2)</f>
        <v>0</v>
      </c>
      <c r="K301" s="164" t="s">
        <v>140</v>
      </c>
      <c r="L301" s="34"/>
      <c r="M301" s="169" t="s">
        <v>1</v>
      </c>
      <c r="N301" s="170" t="s">
        <v>42</v>
      </c>
      <c r="O301" s="59"/>
      <c r="P301" s="171">
        <f>O301*H301</f>
        <v>0</v>
      </c>
      <c r="Q301" s="171">
        <v>0</v>
      </c>
      <c r="R301" s="171">
        <f>Q301*H301</f>
        <v>0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141</v>
      </c>
      <c r="AT301" s="173" t="s">
        <v>136</v>
      </c>
      <c r="AU301" s="173" t="s">
        <v>87</v>
      </c>
      <c r="AY301" s="18" t="s">
        <v>134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85</v>
      </c>
      <c r="BK301" s="174">
        <f>ROUND(I301*H301,2)</f>
        <v>0</v>
      </c>
      <c r="BL301" s="18" t="s">
        <v>141</v>
      </c>
      <c r="BM301" s="173" t="s">
        <v>732</v>
      </c>
    </row>
    <row r="302" spans="1:65" s="14" customFormat="1" ht="10.199999999999999">
      <c r="B302" s="183"/>
      <c r="D302" s="176" t="s">
        <v>143</v>
      </c>
      <c r="E302" s="184" t="s">
        <v>1</v>
      </c>
      <c r="F302" s="185" t="s">
        <v>733</v>
      </c>
      <c r="H302" s="186">
        <v>448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143</v>
      </c>
      <c r="AU302" s="184" t="s">
        <v>87</v>
      </c>
      <c r="AV302" s="14" t="s">
        <v>87</v>
      </c>
      <c r="AW302" s="14" t="s">
        <v>33</v>
      </c>
      <c r="AX302" s="14" t="s">
        <v>77</v>
      </c>
      <c r="AY302" s="184" t="s">
        <v>134</v>
      </c>
    </row>
    <row r="303" spans="1:65" s="15" customFormat="1" ht="10.199999999999999">
      <c r="B303" s="191"/>
      <c r="D303" s="176" t="s">
        <v>143</v>
      </c>
      <c r="E303" s="192" t="s">
        <v>1</v>
      </c>
      <c r="F303" s="193" t="s">
        <v>159</v>
      </c>
      <c r="H303" s="194">
        <v>448</v>
      </c>
      <c r="I303" s="195"/>
      <c r="L303" s="191"/>
      <c r="M303" s="196"/>
      <c r="N303" s="197"/>
      <c r="O303" s="197"/>
      <c r="P303" s="197"/>
      <c r="Q303" s="197"/>
      <c r="R303" s="197"/>
      <c r="S303" s="197"/>
      <c r="T303" s="198"/>
      <c r="AT303" s="192" t="s">
        <v>143</v>
      </c>
      <c r="AU303" s="192" t="s">
        <v>87</v>
      </c>
      <c r="AV303" s="15" t="s">
        <v>141</v>
      </c>
      <c r="AW303" s="15" t="s">
        <v>33</v>
      </c>
      <c r="AX303" s="15" t="s">
        <v>85</v>
      </c>
      <c r="AY303" s="192" t="s">
        <v>134</v>
      </c>
    </row>
    <row r="304" spans="1:65" s="2" customFormat="1" ht="21.75" customHeight="1">
      <c r="A304" s="33"/>
      <c r="B304" s="161"/>
      <c r="C304" s="199" t="s">
        <v>433</v>
      </c>
      <c r="D304" s="199" t="s">
        <v>241</v>
      </c>
      <c r="E304" s="200" t="s">
        <v>734</v>
      </c>
      <c r="F304" s="201" t="s">
        <v>735</v>
      </c>
      <c r="G304" s="202" t="s">
        <v>139</v>
      </c>
      <c r="H304" s="203">
        <v>470.4</v>
      </c>
      <c r="I304" s="204"/>
      <c r="J304" s="205">
        <f>ROUND(I304*H304,2)</f>
        <v>0</v>
      </c>
      <c r="K304" s="201" t="s">
        <v>1</v>
      </c>
      <c r="L304" s="206"/>
      <c r="M304" s="207" t="s">
        <v>1</v>
      </c>
      <c r="N304" s="208" t="s">
        <v>42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205</v>
      </c>
      <c r="AT304" s="173" t="s">
        <v>241</v>
      </c>
      <c r="AU304" s="173" t="s">
        <v>87</v>
      </c>
      <c r="AY304" s="18" t="s">
        <v>134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85</v>
      </c>
      <c r="BK304" s="174">
        <f>ROUND(I304*H304,2)</f>
        <v>0</v>
      </c>
      <c r="BL304" s="18" t="s">
        <v>141</v>
      </c>
      <c r="BM304" s="173" t="s">
        <v>736</v>
      </c>
    </row>
    <row r="305" spans="1:65" s="14" customFormat="1" ht="10.199999999999999">
      <c r="B305" s="183"/>
      <c r="D305" s="176" t="s">
        <v>143</v>
      </c>
      <c r="E305" s="184" t="s">
        <v>1</v>
      </c>
      <c r="F305" s="185" t="s">
        <v>737</v>
      </c>
      <c r="H305" s="186">
        <v>470.4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143</v>
      </c>
      <c r="AU305" s="184" t="s">
        <v>87</v>
      </c>
      <c r="AV305" s="14" t="s">
        <v>87</v>
      </c>
      <c r="AW305" s="14" t="s">
        <v>33</v>
      </c>
      <c r="AX305" s="14" t="s">
        <v>85</v>
      </c>
      <c r="AY305" s="184" t="s">
        <v>134</v>
      </c>
    </row>
    <row r="306" spans="1:65" s="2" customFormat="1" ht="21.75" customHeight="1">
      <c r="A306" s="33"/>
      <c r="B306" s="161"/>
      <c r="C306" s="162" t="s">
        <v>438</v>
      </c>
      <c r="D306" s="162" t="s">
        <v>136</v>
      </c>
      <c r="E306" s="163" t="s">
        <v>738</v>
      </c>
      <c r="F306" s="164" t="s">
        <v>739</v>
      </c>
      <c r="G306" s="165" t="s">
        <v>441</v>
      </c>
      <c r="H306" s="166">
        <v>2</v>
      </c>
      <c r="I306" s="167"/>
      <c r="J306" s="168">
        <f>ROUND(I306*H306,2)</f>
        <v>0</v>
      </c>
      <c r="K306" s="164" t="s">
        <v>1</v>
      </c>
      <c r="L306" s="34"/>
      <c r="M306" s="169" t="s">
        <v>1</v>
      </c>
      <c r="N306" s="170" t="s">
        <v>42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0</v>
      </c>
      <c r="T306" s="17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141</v>
      </c>
      <c r="AT306" s="173" t="s">
        <v>136</v>
      </c>
      <c r="AU306" s="173" t="s">
        <v>87</v>
      </c>
      <c r="AY306" s="18" t="s">
        <v>134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85</v>
      </c>
      <c r="BK306" s="174">
        <f>ROUND(I306*H306,2)</f>
        <v>0</v>
      </c>
      <c r="BL306" s="18" t="s">
        <v>141</v>
      </c>
      <c r="BM306" s="173" t="s">
        <v>740</v>
      </c>
    </row>
    <row r="307" spans="1:65" s="14" customFormat="1" ht="10.199999999999999">
      <c r="B307" s="183"/>
      <c r="D307" s="176" t="s">
        <v>143</v>
      </c>
      <c r="E307" s="184" t="s">
        <v>1</v>
      </c>
      <c r="F307" s="185" t="s">
        <v>87</v>
      </c>
      <c r="H307" s="186">
        <v>2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143</v>
      </c>
      <c r="AU307" s="184" t="s">
        <v>87</v>
      </c>
      <c r="AV307" s="14" t="s">
        <v>87</v>
      </c>
      <c r="AW307" s="14" t="s">
        <v>33</v>
      </c>
      <c r="AX307" s="14" t="s">
        <v>85</v>
      </c>
      <c r="AY307" s="184" t="s">
        <v>134</v>
      </c>
    </row>
    <row r="308" spans="1:65" s="2" customFormat="1" ht="33" customHeight="1">
      <c r="A308" s="33"/>
      <c r="B308" s="161"/>
      <c r="C308" s="162" t="s">
        <v>444</v>
      </c>
      <c r="D308" s="162" t="s">
        <v>136</v>
      </c>
      <c r="E308" s="163" t="s">
        <v>741</v>
      </c>
      <c r="F308" s="164" t="s">
        <v>742</v>
      </c>
      <c r="G308" s="165" t="s">
        <v>441</v>
      </c>
      <c r="H308" s="166">
        <v>4</v>
      </c>
      <c r="I308" s="167"/>
      <c r="J308" s="168">
        <f>ROUND(I308*H308,2)</f>
        <v>0</v>
      </c>
      <c r="K308" s="164" t="s">
        <v>1</v>
      </c>
      <c r="L308" s="34"/>
      <c r="M308" s="169" t="s">
        <v>1</v>
      </c>
      <c r="N308" s="170" t="s">
        <v>42</v>
      </c>
      <c r="O308" s="59"/>
      <c r="P308" s="171">
        <f>O308*H308</f>
        <v>0</v>
      </c>
      <c r="Q308" s="171">
        <v>0</v>
      </c>
      <c r="R308" s="171">
        <f>Q308*H308</f>
        <v>0</v>
      </c>
      <c r="S308" s="171">
        <v>0</v>
      </c>
      <c r="T308" s="17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141</v>
      </c>
      <c r="AT308" s="173" t="s">
        <v>136</v>
      </c>
      <c r="AU308" s="173" t="s">
        <v>87</v>
      </c>
      <c r="AY308" s="18" t="s">
        <v>134</v>
      </c>
      <c r="BE308" s="174">
        <f>IF(N308="základní",J308,0)</f>
        <v>0</v>
      </c>
      <c r="BF308" s="174">
        <f>IF(N308="snížená",J308,0)</f>
        <v>0</v>
      </c>
      <c r="BG308" s="174">
        <f>IF(N308="zákl. přenesená",J308,0)</f>
        <v>0</v>
      </c>
      <c r="BH308" s="174">
        <f>IF(N308="sníž. přenesená",J308,0)</f>
        <v>0</v>
      </c>
      <c r="BI308" s="174">
        <f>IF(N308="nulová",J308,0)</f>
        <v>0</v>
      </c>
      <c r="BJ308" s="18" t="s">
        <v>85</v>
      </c>
      <c r="BK308" s="174">
        <f>ROUND(I308*H308,2)</f>
        <v>0</v>
      </c>
      <c r="BL308" s="18" t="s">
        <v>141</v>
      </c>
      <c r="BM308" s="173" t="s">
        <v>743</v>
      </c>
    </row>
    <row r="309" spans="1:65" s="2" customFormat="1" ht="16.5" customHeight="1">
      <c r="A309" s="33"/>
      <c r="B309" s="161"/>
      <c r="C309" s="162" t="s">
        <v>449</v>
      </c>
      <c r="D309" s="162" t="s">
        <v>136</v>
      </c>
      <c r="E309" s="163" t="s">
        <v>744</v>
      </c>
      <c r="F309" s="164" t="s">
        <v>745</v>
      </c>
      <c r="G309" s="165" t="s">
        <v>746</v>
      </c>
      <c r="H309" s="166">
        <v>1</v>
      </c>
      <c r="I309" s="167"/>
      <c r="J309" s="168">
        <f>ROUND(I309*H309,2)</f>
        <v>0</v>
      </c>
      <c r="K309" s="164" t="s">
        <v>1</v>
      </c>
      <c r="L309" s="34"/>
      <c r="M309" s="169" t="s">
        <v>1</v>
      </c>
      <c r="N309" s="170" t="s">
        <v>42</v>
      </c>
      <c r="O309" s="59"/>
      <c r="P309" s="171">
        <f>O309*H309</f>
        <v>0</v>
      </c>
      <c r="Q309" s="171">
        <v>0</v>
      </c>
      <c r="R309" s="171">
        <f>Q309*H309</f>
        <v>0</v>
      </c>
      <c r="S309" s="171">
        <v>0</v>
      </c>
      <c r="T309" s="17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141</v>
      </c>
      <c r="AT309" s="173" t="s">
        <v>136</v>
      </c>
      <c r="AU309" s="173" t="s">
        <v>87</v>
      </c>
      <c r="AY309" s="18" t="s">
        <v>134</v>
      </c>
      <c r="BE309" s="174">
        <f>IF(N309="základní",J309,0)</f>
        <v>0</v>
      </c>
      <c r="BF309" s="174">
        <f>IF(N309="snížená",J309,0)</f>
        <v>0</v>
      </c>
      <c r="BG309" s="174">
        <f>IF(N309="zákl. přenesená",J309,0)</f>
        <v>0</v>
      </c>
      <c r="BH309" s="174">
        <f>IF(N309="sníž. přenesená",J309,0)</f>
        <v>0</v>
      </c>
      <c r="BI309" s="174">
        <f>IF(N309="nulová",J309,0)</f>
        <v>0</v>
      </c>
      <c r="BJ309" s="18" t="s">
        <v>85</v>
      </c>
      <c r="BK309" s="174">
        <f>ROUND(I309*H309,2)</f>
        <v>0</v>
      </c>
      <c r="BL309" s="18" t="s">
        <v>141</v>
      </c>
      <c r="BM309" s="173" t="s">
        <v>747</v>
      </c>
    </row>
    <row r="310" spans="1:65" s="14" customFormat="1" ht="10.199999999999999">
      <c r="B310" s="183"/>
      <c r="D310" s="176" t="s">
        <v>143</v>
      </c>
      <c r="E310" s="184" t="s">
        <v>1</v>
      </c>
      <c r="F310" s="185" t="s">
        <v>85</v>
      </c>
      <c r="H310" s="186">
        <v>1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143</v>
      </c>
      <c r="AU310" s="184" t="s">
        <v>87</v>
      </c>
      <c r="AV310" s="14" t="s">
        <v>87</v>
      </c>
      <c r="AW310" s="14" t="s">
        <v>33</v>
      </c>
      <c r="AX310" s="14" t="s">
        <v>85</v>
      </c>
      <c r="AY310" s="184" t="s">
        <v>134</v>
      </c>
    </row>
    <row r="311" spans="1:65" s="2" customFormat="1" ht="21.75" customHeight="1">
      <c r="A311" s="33"/>
      <c r="B311" s="161"/>
      <c r="C311" s="162" t="s">
        <v>454</v>
      </c>
      <c r="D311" s="162" t="s">
        <v>136</v>
      </c>
      <c r="E311" s="163" t="s">
        <v>748</v>
      </c>
      <c r="F311" s="164" t="s">
        <v>749</v>
      </c>
      <c r="G311" s="165" t="s">
        <v>746</v>
      </c>
      <c r="H311" s="166">
        <v>1</v>
      </c>
      <c r="I311" s="167"/>
      <c r="J311" s="168">
        <f>ROUND(I311*H311,2)</f>
        <v>0</v>
      </c>
      <c r="K311" s="164" t="s">
        <v>1</v>
      </c>
      <c r="L311" s="34"/>
      <c r="M311" s="169" t="s">
        <v>1</v>
      </c>
      <c r="N311" s="170" t="s">
        <v>42</v>
      </c>
      <c r="O311" s="59"/>
      <c r="P311" s="171">
        <f>O311*H311</f>
        <v>0</v>
      </c>
      <c r="Q311" s="171">
        <v>0</v>
      </c>
      <c r="R311" s="171">
        <f>Q311*H311</f>
        <v>0</v>
      </c>
      <c r="S311" s="171">
        <v>0</v>
      </c>
      <c r="T311" s="17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141</v>
      </c>
      <c r="AT311" s="173" t="s">
        <v>136</v>
      </c>
      <c r="AU311" s="173" t="s">
        <v>87</v>
      </c>
      <c r="AY311" s="18" t="s">
        <v>134</v>
      </c>
      <c r="BE311" s="174">
        <f>IF(N311="základní",J311,0)</f>
        <v>0</v>
      </c>
      <c r="BF311" s="174">
        <f>IF(N311="snížená",J311,0)</f>
        <v>0</v>
      </c>
      <c r="BG311" s="174">
        <f>IF(N311="zákl. přenesená",J311,0)</f>
        <v>0</v>
      </c>
      <c r="BH311" s="174">
        <f>IF(N311="sníž. přenesená",J311,0)</f>
        <v>0</v>
      </c>
      <c r="BI311" s="174">
        <f>IF(N311="nulová",J311,0)</f>
        <v>0</v>
      </c>
      <c r="BJ311" s="18" t="s">
        <v>85</v>
      </c>
      <c r="BK311" s="174">
        <f>ROUND(I311*H311,2)</f>
        <v>0</v>
      </c>
      <c r="BL311" s="18" t="s">
        <v>141</v>
      </c>
      <c r="BM311" s="173" t="s">
        <v>750</v>
      </c>
    </row>
    <row r="312" spans="1:65" s="13" customFormat="1" ht="10.199999999999999">
      <c r="B312" s="175"/>
      <c r="D312" s="176" t="s">
        <v>143</v>
      </c>
      <c r="E312" s="177" t="s">
        <v>1</v>
      </c>
      <c r="F312" s="178" t="s">
        <v>751</v>
      </c>
      <c r="H312" s="177" t="s">
        <v>1</v>
      </c>
      <c r="I312" s="179"/>
      <c r="L312" s="175"/>
      <c r="M312" s="180"/>
      <c r="N312" s="181"/>
      <c r="O312" s="181"/>
      <c r="P312" s="181"/>
      <c r="Q312" s="181"/>
      <c r="R312" s="181"/>
      <c r="S312" s="181"/>
      <c r="T312" s="182"/>
      <c r="AT312" s="177" t="s">
        <v>143</v>
      </c>
      <c r="AU312" s="177" t="s">
        <v>87</v>
      </c>
      <c r="AV312" s="13" t="s">
        <v>85</v>
      </c>
      <c r="AW312" s="13" t="s">
        <v>33</v>
      </c>
      <c r="AX312" s="13" t="s">
        <v>77</v>
      </c>
      <c r="AY312" s="177" t="s">
        <v>134</v>
      </c>
    </row>
    <row r="313" spans="1:65" s="14" customFormat="1" ht="10.199999999999999">
      <c r="B313" s="183"/>
      <c r="D313" s="176" t="s">
        <v>143</v>
      </c>
      <c r="E313" s="184" t="s">
        <v>1</v>
      </c>
      <c r="F313" s="185" t="s">
        <v>752</v>
      </c>
      <c r="H313" s="186">
        <v>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143</v>
      </c>
      <c r="AU313" s="184" t="s">
        <v>87</v>
      </c>
      <c r="AV313" s="14" t="s">
        <v>87</v>
      </c>
      <c r="AW313" s="14" t="s">
        <v>33</v>
      </c>
      <c r="AX313" s="14" t="s">
        <v>77</v>
      </c>
      <c r="AY313" s="184" t="s">
        <v>134</v>
      </c>
    </row>
    <row r="314" spans="1:65" s="15" customFormat="1" ht="10.199999999999999">
      <c r="B314" s="191"/>
      <c r="D314" s="176" t="s">
        <v>143</v>
      </c>
      <c r="E314" s="192" t="s">
        <v>1</v>
      </c>
      <c r="F314" s="193" t="s">
        <v>159</v>
      </c>
      <c r="H314" s="194">
        <v>1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143</v>
      </c>
      <c r="AU314" s="192" t="s">
        <v>87</v>
      </c>
      <c r="AV314" s="15" t="s">
        <v>141</v>
      </c>
      <c r="AW314" s="15" t="s">
        <v>33</v>
      </c>
      <c r="AX314" s="15" t="s">
        <v>85</v>
      </c>
      <c r="AY314" s="192" t="s">
        <v>134</v>
      </c>
    </row>
    <row r="315" spans="1:65" s="12" customFormat="1" ht="22.8" customHeight="1">
      <c r="B315" s="148"/>
      <c r="D315" s="149" t="s">
        <v>76</v>
      </c>
      <c r="E315" s="159" t="s">
        <v>497</v>
      </c>
      <c r="F315" s="159" t="s">
        <v>498</v>
      </c>
      <c r="I315" s="151"/>
      <c r="J315" s="160">
        <f>BK315</f>
        <v>0</v>
      </c>
      <c r="L315" s="148"/>
      <c r="M315" s="153"/>
      <c r="N315" s="154"/>
      <c r="O315" s="154"/>
      <c r="P315" s="155">
        <f>SUM(P316:P320)</f>
        <v>0</v>
      </c>
      <c r="Q315" s="154"/>
      <c r="R315" s="155">
        <f>SUM(R316:R320)</f>
        <v>0</v>
      </c>
      <c r="S315" s="154"/>
      <c r="T315" s="156">
        <f>SUM(T316:T320)</f>
        <v>0</v>
      </c>
      <c r="AR315" s="149" t="s">
        <v>85</v>
      </c>
      <c r="AT315" s="157" t="s">
        <v>76</v>
      </c>
      <c r="AU315" s="157" t="s">
        <v>85</v>
      </c>
      <c r="AY315" s="149" t="s">
        <v>134</v>
      </c>
      <c r="BK315" s="158">
        <f>SUM(BK316:BK320)</f>
        <v>0</v>
      </c>
    </row>
    <row r="316" spans="1:65" s="2" customFormat="1" ht="16.5" customHeight="1">
      <c r="A316" s="33"/>
      <c r="B316" s="161"/>
      <c r="C316" s="162" t="s">
        <v>459</v>
      </c>
      <c r="D316" s="162" t="s">
        <v>136</v>
      </c>
      <c r="E316" s="163" t="s">
        <v>500</v>
      </c>
      <c r="F316" s="164" t="s">
        <v>501</v>
      </c>
      <c r="G316" s="165" t="s">
        <v>225</v>
      </c>
      <c r="H316" s="166">
        <v>229.048</v>
      </c>
      <c r="I316" s="167"/>
      <c r="J316" s="168">
        <f>ROUND(I316*H316,2)</f>
        <v>0</v>
      </c>
      <c r="K316" s="164" t="s">
        <v>140</v>
      </c>
      <c r="L316" s="34"/>
      <c r="M316" s="169" t="s">
        <v>1</v>
      </c>
      <c r="N316" s="170" t="s">
        <v>42</v>
      </c>
      <c r="O316" s="59"/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141</v>
      </c>
      <c r="AT316" s="173" t="s">
        <v>136</v>
      </c>
      <c r="AU316" s="173" t="s">
        <v>87</v>
      </c>
      <c r="AY316" s="18" t="s">
        <v>134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85</v>
      </c>
      <c r="BK316" s="174">
        <f>ROUND(I316*H316,2)</f>
        <v>0</v>
      </c>
      <c r="BL316" s="18" t="s">
        <v>141</v>
      </c>
      <c r="BM316" s="173" t="s">
        <v>753</v>
      </c>
    </row>
    <row r="317" spans="1:65" s="2" customFormat="1" ht="21.75" customHeight="1">
      <c r="A317" s="33"/>
      <c r="B317" s="161"/>
      <c r="C317" s="162" t="s">
        <v>464</v>
      </c>
      <c r="D317" s="162" t="s">
        <v>136</v>
      </c>
      <c r="E317" s="163" t="s">
        <v>504</v>
      </c>
      <c r="F317" s="164" t="s">
        <v>505</v>
      </c>
      <c r="G317" s="165" t="s">
        <v>225</v>
      </c>
      <c r="H317" s="166">
        <v>2061.4319999999998</v>
      </c>
      <c r="I317" s="167"/>
      <c r="J317" s="168">
        <f>ROUND(I317*H317,2)</f>
        <v>0</v>
      </c>
      <c r="K317" s="164" t="s">
        <v>140</v>
      </c>
      <c r="L317" s="34"/>
      <c r="M317" s="169" t="s">
        <v>1</v>
      </c>
      <c r="N317" s="170" t="s">
        <v>42</v>
      </c>
      <c r="O317" s="59"/>
      <c r="P317" s="171">
        <f>O317*H317</f>
        <v>0</v>
      </c>
      <c r="Q317" s="171">
        <v>0</v>
      </c>
      <c r="R317" s="171">
        <f>Q317*H317</f>
        <v>0</v>
      </c>
      <c r="S317" s="171">
        <v>0</v>
      </c>
      <c r="T317" s="17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3" t="s">
        <v>141</v>
      </c>
      <c r="AT317" s="173" t="s">
        <v>136</v>
      </c>
      <c r="AU317" s="173" t="s">
        <v>87</v>
      </c>
      <c r="AY317" s="18" t="s">
        <v>134</v>
      </c>
      <c r="BE317" s="174">
        <f>IF(N317="základní",J317,0)</f>
        <v>0</v>
      </c>
      <c r="BF317" s="174">
        <f>IF(N317="snížená",J317,0)</f>
        <v>0</v>
      </c>
      <c r="BG317" s="174">
        <f>IF(N317="zákl. přenesená",J317,0)</f>
        <v>0</v>
      </c>
      <c r="BH317" s="174">
        <f>IF(N317="sníž. přenesená",J317,0)</f>
        <v>0</v>
      </c>
      <c r="BI317" s="174">
        <f>IF(N317="nulová",J317,0)</f>
        <v>0</v>
      </c>
      <c r="BJ317" s="18" t="s">
        <v>85</v>
      </c>
      <c r="BK317" s="174">
        <f>ROUND(I317*H317,2)</f>
        <v>0</v>
      </c>
      <c r="BL317" s="18" t="s">
        <v>141</v>
      </c>
      <c r="BM317" s="173" t="s">
        <v>754</v>
      </c>
    </row>
    <row r="318" spans="1:65" s="14" customFormat="1" ht="10.199999999999999">
      <c r="B318" s="183"/>
      <c r="D318" s="176" t="s">
        <v>143</v>
      </c>
      <c r="E318" s="184" t="s">
        <v>1</v>
      </c>
      <c r="F318" s="185" t="s">
        <v>755</v>
      </c>
      <c r="H318" s="186">
        <v>2061.4319999999998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143</v>
      </c>
      <c r="AU318" s="184" t="s">
        <v>87</v>
      </c>
      <c r="AV318" s="14" t="s">
        <v>87</v>
      </c>
      <c r="AW318" s="14" t="s">
        <v>33</v>
      </c>
      <c r="AX318" s="14" t="s">
        <v>85</v>
      </c>
      <c r="AY318" s="184" t="s">
        <v>134</v>
      </c>
    </row>
    <row r="319" spans="1:65" s="2" customFormat="1" ht="21.75" customHeight="1">
      <c r="A319" s="33"/>
      <c r="B319" s="161"/>
      <c r="C319" s="162" t="s">
        <v>469</v>
      </c>
      <c r="D319" s="162" t="s">
        <v>136</v>
      </c>
      <c r="E319" s="163" t="s">
        <v>509</v>
      </c>
      <c r="F319" s="164" t="s">
        <v>510</v>
      </c>
      <c r="G319" s="165" t="s">
        <v>225</v>
      </c>
      <c r="H319" s="166">
        <v>229.048</v>
      </c>
      <c r="I319" s="167"/>
      <c r="J319" s="168">
        <f>ROUND(I319*H319,2)</f>
        <v>0</v>
      </c>
      <c r="K319" s="164" t="s">
        <v>140</v>
      </c>
      <c r="L319" s="34"/>
      <c r="M319" s="169" t="s">
        <v>1</v>
      </c>
      <c r="N319" s="170" t="s">
        <v>42</v>
      </c>
      <c r="O319" s="59"/>
      <c r="P319" s="171">
        <f>O319*H319</f>
        <v>0</v>
      </c>
      <c r="Q319" s="171">
        <v>0</v>
      </c>
      <c r="R319" s="171">
        <f>Q319*H319</f>
        <v>0</v>
      </c>
      <c r="S319" s="171">
        <v>0</v>
      </c>
      <c r="T319" s="17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141</v>
      </c>
      <c r="AT319" s="173" t="s">
        <v>136</v>
      </c>
      <c r="AU319" s="173" t="s">
        <v>87</v>
      </c>
      <c r="AY319" s="18" t="s">
        <v>134</v>
      </c>
      <c r="BE319" s="174">
        <f>IF(N319="základní",J319,0)</f>
        <v>0</v>
      </c>
      <c r="BF319" s="174">
        <f>IF(N319="snížená",J319,0)</f>
        <v>0</v>
      </c>
      <c r="BG319" s="174">
        <f>IF(N319="zákl. přenesená",J319,0)</f>
        <v>0</v>
      </c>
      <c r="BH319" s="174">
        <f>IF(N319="sníž. přenesená",J319,0)</f>
        <v>0</v>
      </c>
      <c r="BI319" s="174">
        <f>IF(N319="nulová",J319,0)</f>
        <v>0</v>
      </c>
      <c r="BJ319" s="18" t="s">
        <v>85</v>
      </c>
      <c r="BK319" s="174">
        <f>ROUND(I319*H319,2)</f>
        <v>0</v>
      </c>
      <c r="BL319" s="18" t="s">
        <v>141</v>
      </c>
      <c r="BM319" s="173" t="s">
        <v>756</v>
      </c>
    </row>
    <row r="320" spans="1:65" s="2" customFormat="1" ht="21.75" customHeight="1">
      <c r="A320" s="33"/>
      <c r="B320" s="161"/>
      <c r="C320" s="162" t="s">
        <v>473</v>
      </c>
      <c r="D320" s="162" t="s">
        <v>136</v>
      </c>
      <c r="E320" s="163" t="s">
        <v>513</v>
      </c>
      <c r="F320" s="164" t="s">
        <v>514</v>
      </c>
      <c r="G320" s="165" t="s">
        <v>225</v>
      </c>
      <c r="H320" s="166">
        <v>229.048</v>
      </c>
      <c r="I320" s="167"/>
      <c r="J320" s="168">
        <f>ROUND(I320*H320,2)</f>
        <v>0</v>
      </c>
      <c r="K320" s="164" t="s">
        <v>140</v>
      </c>
      <c r="L320" s="34"/>
      <c r="M320" s="169" t="s">
        <v>1</v>
      </c>
      <c r="N320" s="170" t="s">
        <v>42</v>
      </c>
      <c r="O320" s="59"/>
      <c r="P320" s="171">
        <f>O320*H320</f>
        <v>0</v>
      </c>
      <c r="Q320" s="171">
        <v>0</v>
      </c>
      <c r="R320" s="171">
        <f>Q320*H320</f>
        <v>0</v>
      </c>
      <c r="S320" s="171">
        <v>0</v>
      </c>
      <c r="T320" s="17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141</v>
      </c>
      <c r="AT320" s="173" t="s">
        <v>136</v>
      </c>
      <c r="AU320" s="173" t="s">
        <v>87</v>
      </c>
      <c r="AY320" s="18" t="s">
        <v>134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85</v>
      </c>
      <c r="BK320" s="174">
        <f>ROUND(I320*H320,2)</f>
        <v>0</v>
      </c>
      <c r="BL320" s="18" t="s">
        <v>141</v>
      </c>
      <c r="BM320" s="173" t="s">
        <v>757</v>
      </c>
    </row>
    <row r="321" spans="1:65" s="12" customFormat="1" ht="22.8" customHeight="1">
      <c r="B321" s="148"/>
      <c r="D321" s="149" t="s">
        <v>76</v>
      </c>
      <c r="E321" s="159" t="s">
        <v>516</v>
      </c>
      <c r="F321" s="159" t="s">
        <v>517</v>
      </c>
      <c r="I321" s="151"/>
      <c r="J321" s="160">
        <f>BK321</f>
        <v>0</v>
      </c>
      <c r="L321" s="148"/>
      <c r="M321" s="153"/>
      <c r="N321" s="154"/>
      <c r="O321" s="154"/>
      <c r="P321" s="155">
        <f>P322</f>
        <v>0</v>
      </c>
      <c r="Q321" s="154"/>
      <c r="R321" s="155">
        <f>R322</f>
        <v>0</v>
      </c>
      <c r="S321" s="154"/>
      <c r="T321" s="156">
        <f>T322</f>
        <v>0</v>
      </c>
      <c r="AR321" s="149" t="s">
        <v>85</v>
      </c>
      <c r="AT321" s="157" t="s">
        <v>76</v>
      </c>
      <c r="AU321" s="157" t="s">
        <v>85</v>
      </c>
      <c r="AY321" s="149" t="s">
        <v>134</v>
      </c>
      <c r="BK321" s="158">
        <f>BK322</f>
        <v>0</v>
      </c>
    </row>
    <row r="322" spans="1:65" s="2" customFormat="1" ht="16.5" customHeight="1">
      <c r="A322" s="33"/>
      <c r="B322" s="161"/>
      <c r="C322" s="162" t="s">
        <v>477</v>
      </c>
      <c r="D322" s="162" t="s">
        <v>136</v>
      </c>
      <c r="E322" s="163" t="s">
        <v>519</v>
      </c>
      <c r="F322" s="164" t="s">
        <v>520</v>
      </c>
      <c r="G322" s="165" t="s">
        <v>225</v>
      </c>
      <c r="H322" s="166">
        <v>119.586</v>
      </c>
      <c r="I322" s="167"/>
      <c r="J322" s="168">
        <f>ROUND(I322*H322,2)</f>
        <v>0</v>
      </c>
      <c r="K322" s="164" t="s">
        <v>140</v>
      </c>
      <c r="L322" s="34"/>
      <c r="M322" s="169" t="s">
        <v>1</v>
      </c>
      <c r="N322" s="170" t="s">
        <v>42</v>
      </c>
      <c r="O322" s="59"/>
      <c r="P322" s="171">
        <f>O322*H322</f>
        <v>0</v>
      </c>
      <c r="Q322" s="171">
        <v>0</v>
      </c>
      <c r="R322" s="171">
        <f>Q322*H322</f>
        <v>0</v>
      </c>
      <c r="S322" s="171">
        <v>0</v>
      </c>
      <c r="T322" s="17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141</v>
      </c>
      <c r="AT322" s="173" t="s">
        <v>136</v>
      </c>
      <c r="AU322" s="173" t="s">
        <v>87</v>
      </c>
      <c r="AY322" s="18" t="s">
        <v>134</v>
      </c>
      <c r="BE322" s="174">
        <f>IF(N322="základní",J322,0)</f>
        <v>0</v>
      </c>
      <c r="BF322" s="174">
        <f>IF(N322="snížená",J322,0)</f>
        <v>0</v>
      </c>
      <c r="BG322" s="174">
        <f>IF(N322="zákl. přenesená",J322,0)</f>
        <v>0</v>
      </c>
      <c r="BH322" s="174">
        <f>IF(N322="sníž. přenesená",J322,0)</f>
        <v>0</v>
      </c>
      <c r="BI322" s="174">
        <f>IF(N322="nulová",J322,0)</f>
        <v>0</v>
      </c>
      <c r="BJ322" s="18" t="s">
        <v>85</v>
      </c>
      <c r="BK322" s="174">
        <f>ROUND(I322*H322,2)</f>
        <v>0</v>
      </c>
      <c r="BL322" s="18" t="s">
        <v>141</v>
      </c>
      <c r="BM322" s="173" t="s">
        <v>758</v>
      </c>
    </row>
    <row r="323" spans="1:65" s="12" customFormat="1" ht="25.95" customHeight="1">
      <c r="B323" s="148"/>
      <c r="D323" s="149" t="s">
        <v>76</v>
      </c>
      <c r="E323" s="150" t="s">
        <v>522</v>
      </c>
      <c r="F323" s="150" t="s">
        <v>523</v>
      </c>
      <c r="I323" s="151"/>
      <c r="J323" s="152">
        <f>BK323</f>
        <v>0</v>
      </c>
      <c r="L323" s="148"/>
      <c r="M323" s="153"/>
      <c r="N323" s="154"/>
      <c r="O323" s="154"/>
      <c r="P323" s="155">
        <f>P324</f>
        <v>0</v>
      </c>
      <c r="Q323" s="154"/>
      <c r="R323" s="155">
        <f>R324</f>
        <v>3.2567359999999997E-2</v>
      </c>
      <c r="S323" s="154"/>
      <c r="T323" s="156">
        <f>T324</f>
        <v>0</v>
      </c>
      <c r="AR323" s="149" t="s">
        <v>87</v>
      </c>
      <c r="AT323" s="157" t="s">
        <v>76</v>
      </c>
      <c r="AU323" s="157" t="s">
        <v>77</v>
      </c>
      <c r="AY323" s="149" t="s">
        <v>134</v>
      </c>
      <c r="BK323" s="158">
        <f>BK324</f>
        <v>0</v>
      </c>
    </row>
    <row r="324" spans="1:65" s="12" customFormat="1" ht="22.8" customHeight="1">
      <c r="B324" s="148"/>
      <c r="D324" s="149" t="s">
        <v>76</v>
      </c>
      <c r="E324" s="159" t="s">
        <v>759</v>
      </c>
      <c r="F324" s="159" t="s">
        <v>760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SUM(P325:P341)</f>
        <v>0</v>
      </c>
      <c r="Q324" s="154"/>
      <c r="R324" s="155">
        <f>SUM(R325:R341)</f>
        <v>3.2567359999999997E-2</v>
      </c>
      <c r="S324" s="154"/>
      <c r="T324" s="156">
        <f>SUM(T325:T341)</f>
        <v>0</v>
      </c>
      <c r="AR324" s="149" t="s">
        <v>87</v>
      </c>
      <c r="AT324" s="157" t="s">
        <v>76</v>
      </c>
      <c r="AU324" s="157" t="s">
        <v>85</v>
      </c>
      <c r="AY324" s="149" t="s">
        <v>134</v>
      </c>
      <c r="BK324" s="158">
        <f>SUM(BK325:BK341)</f>
        <v>0</v>
      </c>
    </row>
    <row r="325" spans="1:65" s="2" customFormat="1" ht="21.75" customHeight="1">
      <c r="A325" s="33"/>
      <c r="B325" s="161"/>
      <c r="C325" s="162" t="s">
        <v>481</v>
      </c>
      <c r="D325" s="162" t="s">
        <v>136</v>
      </c>
      <c r="E325" s="163" t="s">
        <v>761</v>
      </c>
      <c r="F325" s="164" t="s">
        <v>762</v>
      </c>
      <c r="G325" s="165" t="s">
        <v>174</v>
      </c>
      <c r="H325" s="166">
        <v>112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42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240</v>
      </c>
      <c r="AT325" s="173" t="s">
        <v>136</v>
      </c>
      <c r="AU325" s="173" t="s">
        <v>87</v>
      </c>
      <c r="AY325" s="18" t="s">
        <v>134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85</v>
      </c>
      <c r="BK325" s="174">
        <f>ROUND(I325*H325,2)</f>
        <v>0</v>
      </c>
      <c r="BL325" s="18" t="s">
        <v>240</v>
      </c>
      <c r="BM325" s="173" t="s">
        <v>763</v>
      </c>
    </row>
    <row r="326" spans="1:65" s="13" customFormat="1" ht="10.199999999999999">
      <c r="B326" s="175"/>
      <c r="D326" s="176" t="s">
        <v>143</v>
      </c>
      <c r="E326" s="177" t="s">
        <v>1</v>
      </c>
      <c r="F326" s="178" t="s">
        <v>764</v>
      </c>
      <c r="H326" s="177" t="s">
        <v>1</v>
      </c>
      <c r="I326" s="179"/>
      <c r="L326" s="175"/>
      <c r="M326" s="180"/>
      <c r="N326" s="181"/>
      <c r="O326" s="181"/>
      <c r="P326" s="181"/>
      <c r="Q326" s="181"/>
      <c r="R326" s="181"/>
      <c r="S326" s="181"/>
      <c r="T326" s="182"/>
      <c r="AT326" s="177" t="s">
        <v>143</v>
      </c>
      <c r="AU326" s="177" t="s">
        <v>87</v>
      </c>
      <c r="AV326" s="13" t="s">
        <v>85</v>
      </c>
      <c r="AW326" s="13" t="s">
        <v>33</v>
      </c>
      <c r="AX326" s="13" t="s">
        <v>77</v>
      </c>
      <c r="AY326" s="177" t="s">
        <v>134</v>
      </c>
    </row>
    <row r="327" spans="1:65" s="14" customFormat="1" ht="10.199999999999999">
      <c r="B327" s="183"/>
      <c r="D327" s="176" t="s">
        <v>143</v>
      </c>
      <c r="E327" s="184" t="s">
        <v>1</v>
      </c>
      <c r="F327" s="185" t="s">
        <v>765</v>
      </c>
      <c r="H327" s="186">
        <v>112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143</v>
      </c>
      <c r="AU327" s="184" t="s">
        <v>87</v>
      </c>
      <c r="AV327" s="14" t="s">
        <v>87</v>
      </c>
      <c r="AW327" s="14" t="s">
        <v>33</v>
      </c>
      <c r="AX327" s="14" t="s">
        <v>77</v>
      </c>
      <c r="AY327" s="184" t="s">
        <v>134</v>
      </c>
    </row>
    <row r="328" spans="1:65" s="15" customFormat="1" ht="10.199999999999999">
      <c r="B328" s="191"/>
      <c r="D328" s="176" t="s">
        <v>143</v>
      </c>
      <c r="E328" s="192" t="s">
        <v>1</v>
      </c>
      <c r="F328" s="193" t="s">
        <v>159</v>
      </c>
      <c r="H328" s="194">
        <v>112</v>
      </c>
      <c r="I328" s="195"/>
      <c r="L328" s="191"/>
      <c r="M328" s="196"/>
      <c r="N328" s="197"/>
      <c r="O328" s="197"/>
      <c r="P328" s="197"/>
      <c r="Q328" s="197"/>
      <c r="R328" s="197"/>
      <c r="S328" s="197"/>
      <c r="T328" s="198"/>
      <c r="AT328" s="192" t="s">
        <v>143</v>
      </c>
      <c r="AU328" s="192" t="s">
        <v>87</v>
      </c>
      <c r="AV328" s="15" t="s">
        <v>141</v>
      </c>
      <c r="AW328" s="15" t="s">
        <v>33</v>
      </c>
      <c r="AX328" s="15" t="s">
        <v>85</v>
      </c>
      <c r="AY328" s="192" t="s">
        <v>134</v>
      </c>
    </row>
    <row r="329" spans="1:65" s="2" customFormat="1" ht="16.5" customHeight="1">
      <c r="A329" s="33"/>
      <c r="B329" s="161"/>
      <c r="C329" s="199" t="s">
        <v>485</v>
      </c>
      <c r="D329" s="199" t="s">
        <v>241</v>
      </c>
      <c r="E329" s="200" t="s">
        <v>766</v>
      </c>
      <c r="F329" s="201" t="s">
        <v>767</v>
      </c>
      <c r="G329" s="202" t="s">
        <v>174</v>
      </c>
      <c r="H329" s="203">
        <v>117.6</v>
      </c>
      <c r="I329" s="204"/>
      <c r="J329" s="205">
        <f>ROUND(I329*H329,2)</f>
        <v>0</v>
      </c>
      <c r="K329" s="201" t="s">
        <v>1</v>
      </c>
      <c r="L329" s="206"/>
      <c r="M329" s="207" t="s">
        <v>1</v>
      </c>
      <c r="N329" s="208" t="s">
        <v>42</v>
      </c>
      <c r="O329" s="59"/>
      <c r="P329" s="171">
        <f>O329*H329</f>
        <v>0</v>
      </c>
      <c r="Q329" s="171">
        <v>0</v>
      </c>
      <c r="R329" s="171">
        <f>Q329*H329</f>
        <v>0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343</v>
      </c>
      <c r="AT329" s="173" t="s">
        <v>241</v>
      </c>
      <c r="AU329" s="173" t="s">
        <v>87</v>
      </c>
      <c r="AY329" s="18" t="s">
        <v>134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85</v>
      </c>
      <c r="BK329" s="174">
        <f>ROUND(I329*H329,2)</f>
        <v>0</v>
      </c>
      <c r="BL329" s="18" t="s">
        <v>240</v>
      </c>
      <c r="BM329" s="173" t="s">
        <v>768</v>
      </c>
    </row>
    <row r="330" spans="1:65" s="14" customFormat="1" ht="10.199999999999999">
      <c r="B330" s="183"/>
      <c r="D330" s="176" t="s">
        <v>143</v>
      </c>
      <c r="E330" s="184" t="s">
        <v>1</v>
      </c>
      <c r="F330" s="185" t="s">
        <v>769</v>
      </c>
      <c r="H330" s="186">
        <v>117.6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143</v>
      </c>
      <c r="AU330" s="184" t="s">
        <v>87</v>
      </c>
      <c r="AV330" s="14" t="s">
        <v>87</v>
      </c>
      <c r="AW330" s="14" t="s">
        <v>33</v>
      </c>
      <c r="AX330" s="14" t="s">
        <v>85</v>
      </c>
      <c r="AY330" s="184" t="s">
        <v>134</v>
      </c>
    </row>
    <row r="331" spans="1:65" s="2" customFormat="1" ht="21.75" customHeight="1">
      <c r="A331" s="33"/>
      <c r="B331" s="161"/>
      <c r="C331" s="162" t="s">
        <v>489</v>
      </c>
      <c r="D331" s="162" t="s">
        <v>136</v>
      </c>
      <c r="E331" s="163" t="s">
        <v>770</v>
      </c>
      <c r="F331" s="164" t="s">
        <v>771</v>
      </c>
      <c r="G331" s="165" t="s">
        <v>244</v>
      </c>
      <c r="H331" s="166">
        <v>465.24799999999999</v>
      </c>
      <c r="I331" s="167"/>
      <c r="J331" s="168">
        <f>ROUND(I331*H331,2)</f>
        <v>0</v>
      </c>
      <c r="K331" s="164" t="s">
        <v>140</v>
      </c>
      <c r="L331" s="34"/>
      <c r="M331" s="169" t="s">
        <v>1</v>
      </c>
      <c r="N331" s="170" t="s">
        <v>42</v>
      </c>
      <c r="O331" s="59"/>
      <c r="P331" s="171">
        <f>O331*H331</f>
        <v>0</v>
      </c>
      <c r="Q331" s="171">
        <v>6.9999999999999994E-5</v>
      </c>
      <c r="R331" s="171">
        <f>Q331*H331</f>
        <v>3.2567359999999997E-2</v>
      </c>
      <c r="S331" s="171">
        <v>0</v>
      </c>
      <c r="T331" s="17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3" t="s">
        <v>240</v>
      </c>
      <c r="AT331" s="173" t="s">
        <v>136</v>
      </c>
      <c r="AU331" s="173" t="s">
        <v>87</v>
      </c>
      <c r="AY331" s="18" t="s">
        <v>134</v>
      </c>
      <c r="BE331" s="174">
        <f>IF(N331="základní",J331,0)</f>
        <v>0</v>
      </c>
      <c r="BF331" s="174">
        <f>IF(N331="snížená",J331,0)</f>
        <v>0</v>
      </c>
      <c r="BG331" s="174">
        <f>IF(N331="zákl. přenesená",J331,0)</f>
        <v>0</v>
      </c>
      <c r="BH331" s="174">
        <f>IF(N331="sníž. přenesená",J331,0)</f>
        <v>0</v>
      </c>
      <c r="BI331" s="174">
        <f>IF(N331="nulová",J331,0)</f>
        <v>0</v>
      </c>
      <c r="BJ331" s="18" t="s">
        <v>85</v>
      </c>
      <c r="BK331" s="174">
        <f>ROUND(I331*H331,2)</f>
        <v>0</v>
      </c>
      <c r="BL331" s="18" t="s">
        <v>240</v>
      </c>
      <c r="BM331" s="173" t="s">
        <v>772</v>
      </c>
    </row>
    <row r="332" spans="1:65" s="13" customFormat="1" ht="10.199999999999999">
      <c r="B332" s="175"/>
      <c r="D332" s="176" t="s">
        <v>143</v>
      </c>
      <c r="E332" s="177" t="s">
        <v>1</v>
      </c>
      <c r="F332" s="178" t="s">
        <v>773</v>
      </c>
      <c r="H332" s="177" t="s">
        <v>1</v>
      </c>
      <c r="I332" s="179"/>
      <c r="L332" s="175"/>
      <c r="M332" s="180"/>
      <c r="N332" s="181"/>
      <c r="O332" s="181"/>
      <c r="P332" s="181"/>
      <c r="Q332" s="181"/>
      <c r="R332" s="181"/>
      <c r="S332" s="181"/>
      <c r="T332" s="182"/>
      <c r="AT332" s="177" t="s">
        <v>143</v>
      </c>
      <c r="AU332" s="177" t="s">
        <v>87</v>
      </c>
      <c r="AV332" s="13" t="s">
        <v>85</v>
      </c>
      <c r="AW332" s="13" t="s">
        <v>33</v>
      </c>
      <c r="AX332" s="13" t="s">
        <v>77</v>
      </c>
      <c r="AY332" s="177" t="s">
        <v>134</v>
      </c>
    </row>
    <row r="333" spans="1:65" s="14" customFormat="1" ht="10.199999999999999">
      <c r="B333" s="183"/>
      <c r="D333" s="176" t="s">
        <v>143</v>
      </c>
      <c r="E333" s="184" t="s">
        <v>1</v>
      </c>
      <c r="F333" s="185" t="s">
        <v>774</v>
      </c>
      <c r="H333" s="186">
        <v>425.24799999999999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143</v>
      </c>
      <c r="AU333" s="184" t="s">
        <v>87</v>
      </c>
      <c r="AV333" s="14" t="s">
        <v>87</v>
      </c>
      <c r="AW333" s="14" t="s">
        <v>33</v>
      </c>
      <c r="AX333" s="14" t="s">
        <v>77</v>
      </c>
      <c r="AY333" s="184" t="s">
        <v>134</v>
      </c>
    </row>
    <row r="334" spans="1:65" s="14" customFormat="1" ht="10.199999999999999">
      <c r="B334" s="183"/>
      <c r="D334" s="176" t="s">
        <v>143</v>
      </c>
      <c r="E334" s="184" t="s">
        <v>1</v>
      </c>
      <c r="F334" s="185" t="s">
        <v>775</v>
      </c>
      <c r="H334" s="186">
        <v>40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143</v>
      </c>
      <c r="AU334" s="184" t="s">
        <v>87</v>
      </c>
      <c r="AV334" s="14" t="s">
        <v>87</v>
      </c>
      <c r="AW334" s="14" t="s">
        <v>33</v>
      </c>
      <c r="AX334" s="14" t="s">
        <v>77</v>
      </c>
      <c r="AY334" s="184" t="s">
        <v>134</v>
      </c>
    </row>
    <row r="335" spans="1:65" s="15" customFormat="1" ht="10.199999999999999">
      <c r="B335" s="191"/>
      <c r="D335" s="176" t="s">
        <v>143</v>
      </c>
      <c r="E335" s="192" t="s">
        <v>1</v>
      </c>
      <c r="F335" s="193" t="s">
        <v>159</v>
      </c>
      <c r="H335" s="194">
        <v>465.24799999999999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143</v>
      </c>
      <c r="AU335" s="192" t="s">
        <v>87</v>
      </c>
      <c r="AV335" s="15" t="s">
        <v>141</v>
      </c>
      <c r="AW335" s="15" t="s">
        <v>33</v>
      </c>
      <c r="AX335" s="15" t="s">
        <v>85</v>
      </c>
      <c r="AY335" s="192" t="s">
        <v>134</v>
      </c>
    </row>
    <row r="336" spans="1:65" s="2" customFormat="1" ht="21.75" customHeight="1">
      <c r="A336" s="33"/>
      <c r="B336" s="161"/>
      <c r="C336" s="199" t="s">
        <v>493</v>
      </c>
      <c r="D336" s="199" t="s">
        <v>241</v>
      </c>
      <c r="E336" s="200" t="s">
        <v>776</v>
      </c>
      <c r="F336" s="201" t="s">
        <v>777</v>
      </c>
      <c r="G336" s="202" t="s">
        <v>244</v>
      </c>
      <c r="H336" s="203">
        <v>484.00099999999998</v>
      </c>
      <c r="I336" s="204"/>
      <c r="J336" s="205">
        <f>ROUND(I336*H336,2)</f>
        <v>0</v>
      </c>
      <c r="K336" s="201" t="s">
        <v>1</v>
      </c>
      <c r="L336" s="206"/>
      <c r="M336" s="207" t="s">
        <v>1</v>
      </c>
      <c r="N336" s="208" t="s">
        <v>42</v>
      </c>
      <c r="O336" s="59"/>
      <c r="P336" s="171">
        <f>O336*H336</f>
        <v>0</v>
      </c>
      <c r="Q336" s="171">
        <v>0</v>
      </c>
      <c r="R336" s="171">
        <f>Q336*H336</f>
        <v>0</v>
      </c>
      <c r="S336" s="171">
        <v>0</v>
      </c>
      <c r="T336" s="17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343</v>
      </c>
      <c r="AT336" s="173" t="s">
        <v>241</v>
      </c>
      <c r="AU336" s="173" t="s">
        <v>87</v>
      </c>
      <c r="AY336" s="18" t="s">
        <v>134</v>
      </c>
      <c r="BE336" s="174">
        <f>IF(N336="základní",J336,0)</f>
        <v>0</v>
      </c>
      <c r="BF336" s="174">
        <f>IF(N336="snížená",J336,0)</f>
        <v>0</v>
      </c>
      <c r="BG336" s="174">
        <f>IF(N336="zákl. přenesená",J336,0)</f>
        <v>0</v>
      </c>
      <c r="BH336" s="174">
        <f>IF(N336="sníž. přenesená",J336,0)</f>
        <v>0</v>
      </c>
      <c r="BI336" s="174">
        <f>IF(N336="nulová",J336,0)</f>
        <v>0</v>
      </c>
      <c r="BJ336" s="18" t="s">
        <v>85</v>
      </c>
      <c r="BK336" s="174">
        <f>ROUND(I336*H336,2)</f>
        <v>0</v>
      </c>
      <c r="BL336" s="18" t="s">
        <v>240</v>
      </c>
      <c r="BM336" s="173" t="s">
        <v>778</v>
      </c>
    </row>
    <row r="337" spans="1:65" s="13" customFormat="1" ht="10.199999999999999">
      <c r="B337" s="175"/>
      <c r="D337" s="176" t="s">
        <v>143</v>
      </c>
      <c r="E337" s="177" t="s">
        <v>1</v>
      </c>
      <c r="F337" s="178" t="s">
        <v>773</v>
      </c>
      <c r="H337" s="177" t="s">
        <v>1</v>
      </c>
      <c r="I337" s="179"/>
      <c r="L337" s="175"/>
      <c r="M337" s="180"/>
      <c r="N337" s="181"/>
      <c r="O337" s="181"/>
      <c r="P337" s="181"/>
      <c r="Q337" s="181"/>
      <c r="R337" s="181"/>
      <c r="S337" s="181"/>
      <c r="T337" s="182"/>
      <c r="AT337" s="177" t="s">
        <v>143</v>
      </c>
      <c r="AU337" s="177" t="s">
        <v>87</v>
      </c>
      <c r="AV337" s="13" t="s">
        <v>85</v>
      </c>
      <c r="AW337" s="13" t="s">
        <v>33</v>
      </c>
      <c r="AX337" s="13" t="s">
        <v>77</v>
      </c>
      <c r="AY337" s="177" t="s">
        <v>134</v>
      </c>
    </row>
    <row r="338" spans="1:65" s="14" customFormat="1" ht="10.199999999999999">
      <c r="B338" s="183"/>
      <c r="D338" s="176" t="s">
        <v>143</v>
      </c>
      <c r="E338" s="184" t="s">
        <v>1</v>
      </c>
      <c r="F338" s="185" t="s">
        <v>779</v>
      </c>
      <c r="H338" s="186">
        <v>442.80099999999999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143</v>
      </c>
      <c r="AU338" s="184" t="s">
        <v>87</v>
      </c>
      <c r="AV338" s="14" t="s">
        <v>87</v>
      </c>
      <c r="AW338" s="14" t="s">
        <v>33</v>
      </c>
      <c r="AX338" s="14" t="s">
        <v>77</v>
      </c>
      <c r="AY338" s="184" t="s">
        <v>134</v>
      </c>
    </row>
    <row r="339" spans="1:65" s="14" customFormat="1" ht="10.199999999999999">
      <c r="B339" s="183"/>
      <c r="D339" s="176" t="s">
        <v>143</v>
      </c>
      <c r="E339" s="184" t="s">
        <v>1</v>
      </c>
      <c r="F339" s="185" t="s">
        <v>780</v>
      </c>
      <c r="H339" s="186">
        <v>41.2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143</v>
      </c>
      <c r="AU339" s="184" t="s">
        <v>87</v>
      </c>
      <c r="AV339" s="14" t="s">
        <v>87</v>
      </c>
      <c r="AW339" s="14" t="s">
        <v>33</v>
      </c>
      <c r="AX339" s="14" t="s">
        <v>77</v>
      </c>
      <c r="AY339" s="184" t="s">
        <v>134</v>
      </c>
    </row>
    <row r="340" spans="1:65" s="15" customFormat="1" ht="10.199999999999999">
      <c r="B340" s="191"/>
      <c r="D340" s="176" t="s">
        <v>143</v>
      </c>
      <c r="E340" s="192" t="s">
        <v>1</v>
      </c>
      <c r="F340" s="193" t="s">
        <v>159</v>
      </c>
      <c r="H340" s="194">
        <v>484.00099999999998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143</v>
      </c>
      <c r="AU340" s="192" t="s">
        <v>87</v>
      </c>
      <c r="AV340" s="15" t="s">
        <v>141</v>
      </c>
      <c r="AW340" s="15" t="s">
        <v>33</v>
      </c>
      <c r="AX340" s="15" t="s">
        <v>85</v>
      </c>
      <c r="AY340" s="192" t="s">
        <v>134</v>
      </c>
    </row>
    <row r="341" spans="1:65" s="2" customFormat="1" ht="21.75" customHeight="1">
      <c r="A341" s="33"/>
      <c r="B341" s="161"/>
      <c r="C341" s="162" t="s">
        <v>499</v>
      </c>
      <c r="D341" s="162" t="s">
        <v>136</v>
      </c>
      <c r="E341" s="163" t="s">
        <v>781</v>
      </c>
      <c r="F341" s="164" t="s">
        <v>782</v>
      </c>
      <c r="G341" s="165" t="s">
        <v>783</v>
      </c>
      <c r="H341" s="222"/>
      <c r="I341" s="167"/>
      <c r="J341" s="168">
        <f>ROUND(I341*H341,2)</f>
        <v>0</v>
      </c>
      <c r="K341" s="164" t="s">
        <v>140</v>
      </c>
      <c r="L341" s="34"/>
      <c r="M341" s="217" t="s">
        <v>1</v>
      </c>
      <c r="N341" s="218" t="s">
        <v>42</v>
      </c>
      <c r="O341" s="219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240</v>
      </c>
      <c r="AT341" s="173" t="s">
        <v>136</v>
      </c>
      <c r="AU341" s="173" t="s">
        <v>87</v>
      </c>
      <c r="AY341" s="18" t="s">
        <v>134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85</v>
      </c>
      <c r="BK341" s="174">
        <f>ROUND(I341*H341,2)</f>
        <v>0</v>
      </c>
      <c r="BL341" s="18" t="s">
        <v>240</v>
      </c>
      <c r="BM341" s="173" t="s">
        <v>784</v>
      </c>
    </row>
    <row r="342" spans="1:65" s="2" customFormat="1" ht="6.9" customHeight="1">
      <c r="A342" s="33"/>
      <c r="B342" s="48"/>
      <c r="C342" s="49"/>
      <c r="D342" s="49"/>
      <c r="E342" s="49"/>
      <c r="F342" s="49"/>
      <c r="G342" s="49"/>
      <c r="H342" s="49"/>
      <c r="I342" s="121"/>
      <c r="J342" s="49"/>
      <c r="K342" s="49"/>
      <c r="L342" s="34"/>
      <c r="M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</row>
  </sheetData>
  <autoFilter ref="C125:K34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1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93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2" t="str">
        <f>'Rekapitulace stavby'!K6</f>
        <v>Rekonstrukce a modernizace školního hřiště ZŠ Kaplického</v>
      </c>
      <c r="F7" s="263"/>
      <c r="G7" s="263"/>
      <c r="H7" s="263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3" t="s">
        <v>785</v>
      </c>
      <c r="F9" s="264"/>
      <c r="G9" s="264"/>
      <c r="H9" s="264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44612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5" t="str">
        <f>'Rekapitulace stavby'!E14</f>
        <v>Vyplň údaj</v>
      </c>
      <c r="F18" s="245"/>
      <c r="G18" s="245"/>
      <c r="H18" s="24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0" t="s">
        <v>1</v>
      </c>
      <c r="F27" s="250"/>
      <c r="G27" s="250"/>
      <c r="H27" s="25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41</v>
      </c>
      <c r="E33" s="28" t="s">
        <v>42</v>
      </c>
      <c r="F33" s="107">
        <f>ROUND((SUM(BE118:BE144)),  2)</f>
        <v>0</v>
      </c>
      <c r="G33" s="33"/>
      <c r="H33" s="33"/>
      <c r="I33" s="108">
        <v>0.21</v>
      </c>
      <c r="J33" s="107">
        <f>ROUND(((SUM(BE118:BE144))*I33),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7">
        <f>ROUND((SUM(BF118:BF144)),  2)</f>
        <v>0</v>
      </c>
      <c r="G34" s="33"/>
      <c r="H34" s="33"/>
      <c r="I34" s="108">
        <v>0.15</v>
      </c>
      <c r="J34" s="107">
        <f>ROUND(((SUM(BF118:BF144))*I34),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7">
        <f>ROUND((SUM(BG118:BG144)),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7">
        <f>ROUND((SUM(BH118:BH144)),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7">
        <f>ROUND((SUM(BI118:BI144)),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Rekonstrukce a modernizace školního hřiště ZŠ Kaplického</v>
      </c>
      <c r="F85" s="263"/>
      <c r="G85" s="263"/>
      <c r="H85" s="263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3" t="str">
        <f>E9</f>
        <v>03 - SO.03 Dětské hřiště</v>
      </c>
      <c r="F87" s="264"/>
      <c r="G87" s="264"/>
      <c r="H87" s="264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Liberec</v>
      </c>
      <c r="G89" s="33"/>
      <c r="H89" s="33"/>
      <c r="I89" s="98" t="s">
        <v>22</v>
      </c>
      <c r="J89" s="56">
        <f>IF(J12="","",J12)</f>
        <v>44612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Statutární město Liberec, nám .Dr.E. Beneše</v>
      </c>
      <c r="G91" s="33"/>
      <c r="H91" s="33"/>
      <c r="I91" s="98" t="s">
        <v>30</v>
      </c>
      <c r="J91" s="31" t="str">
        <f>E21</f>
        <v>Pitter Design, s.r.o.Pardubice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1:31" s="9" customFormat="1" ht="24.9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J119</f>
        <v>0</v>
      </c>
      <c r="L97" s="127"/>
    </row>
    <row r="98" spans="1:31" s="10" customFormat="1" ht="19.95" customHeight="1">
      <c r="B98" s="132"/>
      <c r="D98" s="133" t="s">
        <v>110</v>
      </c>
      <c r="E98" s="134"/>
      <c r="F98" s="134"/>
      <c r="G98" s="134"/>
      <c r="H98" s="134"/>
      <c r="I98" s="135"/>
      <c r="J98" s="136">
        <f>J120</f>
        <v>0</v>
      </c>
      <c r="L98" s="132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97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" customHeight="1">
      <c r="A100" s="33"/>
      <c r="B100" s="48"/>
      <c r="C100" s="49"/>
      <c r="D100" s="49"/>
      <c r="E100" s="49"/>
      <c r="F100" s="49"/>
      <c r="G100" s="49"/>
      <c r="H100" s="49"/>
      <c r="I100" s="121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" customHeight="1">
      <c r="A104" s="33"/>
      <c r="B104" s="50"/>
      <c r="C104" s="51"/>
      <c r="D104" s="51"/>
      <c r="E104" s="51"/>
      <c r="F104" s="51"/>
      <c r="G104" s="51"/>
      <c r="H104" s="51"/>
      <c r="I104" s="122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" customHeight="1">
      <c r="A105" s="33"/>
      <c r="B105" s="34"/>
      <c r="C105" s="22" t="s">
        <v>119</v>
      </c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62" t="str">
        <f>E7</f>
        <v>Rekonstrukce a modernizace školního hřiště ZŠ Kaplického</v>
      </c>
      <c r="F108" s="263"/>
      <c r="G108" s="263"/>
      <c r="H108" s="26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98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23" t="str">
        <f>E9</f>
        <v>03 - SO.03 Dětské hřiště</v>
      </c>
      <c r="F110" s="264"/>
      <c r="G110" s="264"/>
      <c r="H110" s="264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>Liberec</v>
      </c>
      <c r="G112" s="33"/>
      <c r="H112" s="33"/>
      <c r="I112" s="98" t="s">
        <v>22</v>
      </c>
      <c r="J112" s="56">
        <f>IF(J12="","",J12)</f>
        <v>44612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65" customHeight="1">
      <c r="A114" s="33"/>
      <c r="B114" s="34"/>
      <c r="C114" s="28" t="s">
        <v>23</v>
      </c>
      <c r="D114" s="33"/>
      <c r="E114" s="33"/>
      <c r="F114" s="26" t="str">
        <f>E15</f>
        <v>Statutární město Liberec, nám .Dr.E. Beneše</v>
      </c>
      <c r="G114" s="33"/>
      <c r="H114" s="33"/>
      <c r="I114" s="98" t="s">
        <v>30</v>
      </c>
      <c r="J114" s="31" t="str">
        <f>E21</f>
        <v>Pitter Design, s.r.o.Pardubice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98" t="s">
        <v>34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37"/>
      <c r="B117" s="138"/>
      <c r="C117" s="139" t="s">
        <v>120</v>
      </c>
      <c r="D117" s="140" t="s">
        <v>62</v>
      </c>
      <c r="E117" s="140" t="s">
        <v>58</v>
      </c>
      <c r="F117" s="140" t="s">
        <v>59</v>
      </c>
      <c r="G117" s="140" t="s">
        <v>121</v>
      </c>
      <c r="H117" s="140" t="s">
        <v>122</v>
      </c>
      <c r="I117" s="141" t="s">
        <v>123</v>
      </c>
      <c r="J117" s="140" t="s">
        <v>102</v>
      </c>
      <c r="K117" s="142" t="s">
        <v>124</v>
      </c>
      <c r="L117" s="143"/>
      <c r="M117" s="63" t="s">
        <v>1</v>
      </c>
      <c r="N117" s="64" t="s">
        <v>41</v>
      </c>
      <c r="O117" s="64" t="s">
        <v>125</v>
      </c>
      <c r="P117" s="64" t="s">
        <v>126</v>
      </c>
      <c r="Q117" s="64" t="s">
        <v>127</v>
      </c>
      <c r="R117" s="64" t="s">
        <v>128</v>
      </c>
      <c r="S117" s="64" t="s">
        <v>129</v>
      </c>
      <c r="T117" s="65" t="s">
        <v>130</v>
      </c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</row>
    <row r="118" spans="1:65" s="2" customFormat="1" ht="22.8" customHeight="1">
      <c r="A118" s="33"/>
      <c r="B118" s="34"/>
      <c r="C118" s="70" t="s">
        <v>131</v>
      </c>
      <c r="D118" s="33"/>
      <c r="E118" s="33"/>
      <c r="F118" s="33"/>
      <c r="G118" s="33"/>
      <c r="H118" s="33"/>
      <c r="I118" s="97"/>
      <c r="J118" s="144">
        <f>BK118</f>
        <v>0</v>
      </c>
      <c r="K118" s="33"/>
      <c r="L118" s="34"/>
      <c r="M118" s="66"/>
      <c r="N118" s="57"/>
      <c r="O118" s="67"/>
      <c r="P118" s="145">
        <f>P119</f>
        <v>0</v>
      </c>
      <c r="Q118" s="67"/>
      <c r="R118" s="145">
        <f>R119</f>
        <v>0</v>
      </c>
      <c r="S118" s="67"/>
      <c r="T118" s="146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76</v>
      </c>
      <c r="AU118" s="18" t="s">
        <v>104</v>
      </c>
      <c r="BK118" s="147">
        <f>BK119</f>
        <v>0</v>
      </c>
    </row>
    <row r="119" spans="1:65" s="12" customFormat="1" ht="25.95" customHeight="1">
      <c r="B119" s="148"/>
      <c r="D119" s="149" t="s">
        <v>76</v>
      </c>
      <c r="E119" s="150" t="s">
        <v>132</v>
      </c>
      <c r="F119" s="150" t="s">
        <v>133</v>
      </c>
      <c r="I119" s="151"/>
      <c r="J119" s="152">
        <f>BK119</f>
        <v>0</v>
      </c>
      <c r="L119" s="148"/>
      <c r="M119" s="153"/>
      <c r="N119" s="154"/>
      <c r="O119" s="154"/>
      <c r="P119" s="155">
        <f>P120</f>
        <v>0</v>
      </c>
      <c r="Q119" s="154"/>
      <c r="R119" s="155">
        <f>R120</f>
        <v>0</v>
      </c>
      <c r="S119" s="154"/>
      <c r="T119" s="156">
        <f>T120</f>
        <v>0</v>
      </c>
      <c r="AR119" s="149" t="s">
        <v>85</v>
      </c>
      <c r="AT119" s="157" t="s">
        <v>76</v>
      </c>
      <c r="AU119" s="157" t="s">
        <v>77</v>
      </c>
      <c r="AY119" s="149" t="s">
        <v>134</v>
      </c>
      <c r="BK119" s="158">
        <f>BK120</f>
        <v>0</v>
      </c>
    </row>
    <row r="120" spans="1:65" s="12" customFormat="1" ht="22.8" customHeight="1">
      <c r="B120" s="148"/>
      <c r="D120" s="149" t="s">
        <v>76</v>
      </c>
      <c r="E120" s="159" t="s">
        <v>210</v>
      </c>
      <c r="F120" s="159" t="s">
        <v>408</v>
      </c>
      <c r="I120" s="151"/>
      <c r="J120" s="160">
        <f>BK120</f>
        <v>0</v>
      </c>
      <c r="L120" s="148"/>
      <c r="M120" s="153"/>
      <c r="N120" s="154"/>
      <c r="O120" s="154"/>
      <c r="P120" s="155">
        <f>SUM(P121:P144)</f>
        <v>0</v>
      </c>
      <c r="Q120" s="154"/>
      <c r="R120" s="155">
        <f>SUM(R121:R144)</f>
        <v>0</v>
      </c>
      <c r="S120" s="154"/>
      <c r="T120" s="156">
        <f>SUM(T121:T144)</f>
        <v>0</v>
      </c>
      <c r="AR120" s="149" t="s">
        <v>85</v>
      </c>
      <c r="AT120" s="157" t="s">
        <v>76</v>
      </c>
      <c r="AU120" s="157" t="s">
        <v>85</v>
      </c>
      <c r="AY120" s="149" t="s">
        <v>134</v>
      </c>
      <c r="BK120" s="158">
        <f>SUM(BK121:BK144)</f>
        <v>0</v>
      </c>
    </row>
    <row r="121" spans="1:65" s="2" customFormat="1" ht="21.75" customHeight="1">
      <c r="A121" s="33"/>
      <c r="B121" s="161"/>
      <c r="C121" s="162" t="s">
        <v>85</v>
      </c>
      <c r="D121" s="162" t="s">
        <v>136</v>
      </c>
      <c r="E121" s="163" t="s">
        <v>786</v>
      </c>
      <c r="F121" s="164" t="s">
        <v>787</v>
      </c>
      <c r="G121" s="165" t="s">
        <v>788</v>
      </c>
      <c r="H121" s="166">
        <v>1</v>
      </c>
      <c r="I121" s="167"/>
      <c r="J121" s="168">
        <f t="shared" ref="J121:J144" si="0">ROUND(I121*H121,2)</f>
        <v>0</v>
      </c>
      <c r="K121" s="164" t="s">
        <v>1</v>
      </c>
      <c r="L121" s="34"/>
      <c r="M121" s="169" t="s">
        <v>1</v>
      </c>
      <c r="N121" s="170" t="s">
        <v>42</v>
      </c>
      <c r="O121" s="59"/>
      <c r="P121" s="171">
        <f t="shared" ref="P121:P144" si="1">O121*H121</f>
        <v>0</v>
      </c>
      <c r="Q121" s="171">
        <v>0</v>
      </c>
      <c r="R121" s="171">
        <f t="shared" ref="R121:R144" si="2">Q121*H121</f>
        <v>0</v>
      </c>
      <c r="S121" s="171">
        <v>0</v>
      </c>
      <c r="T121" s="172">
        <f t="shared" ref="T121:T144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3" t="s">
        <v>141</v>
      </c>
      <c r="AT121" s="173" t="s">
        <v>136</v>
      </c>
      <c r="AU121" s="173" t="s">
        <v>87</v>
      </c>
      <c r="AY121" s="18" t="s">
        <v>134</v>
      </c>
      <c r="BE121" s="174">
        <f t="shared" ref="BE121:BE144" si="4">IF(N121="základní",J121,0)</f>
        <v>0</v>
      </c>
      <c r="BF121" s="174">
        <f t="shared" ref="BF121:BF144" si="5">IF(N121="snížená",J121,0)</f>
        <v>0</v>
      </c>
      <c r="BG121" s="174">
        <f t="shared" ref="BG121:BG144" si="6">IF(N121="zákl. přenesená",J121,0)</f>
        <v>0</v>
      </c>
      <c r="BH121" s="174">
        <f t="shared" ref="BH121:BH144" si="7">IF(N121="sníž. přenesená",J121,0)</f>
        <v>0</v>
      </c>
      <c r="BI121" s="174">
        <f t="shared" ref="BI121:BI144" si="8">IF(N121="nulová",J121,0)</f>
        <v>0</v>
      </c>
      <c r="BJ121" s="18" t="s">
        <v>85</v>
      </c>
      <c r="BK121" s="174">
        <f t="shared" ref="BK121:BK144" si="9">ROUND(I121*H121,2)</f>
        <v>0</v>
      </c>
      <c r="BL121" s="18" t="s">
        <v>141</v>
      </c>
      <c r="BM121" s="173" t="s">
        <v>789</v>
      </c>
    </row>
    <row r="122" spans="1:65" s="2" customFormat="1" ht="33" customHeight="1">
      <c r="A122" s="33"/>
      <c r="B122" s="161"/>
      <c r="C122" s="162" t="s">
        <v>87</v>
      </c>
      <c r="D122" s="162" t="s">
        <v>136</v>
      </c>
      <c r="E122" s="163" t="s">
        <v>790</v>
      </c>
      <c r="F122" s="164" t="s">
        <v>791</v>
      </c>
      <c r="G122" s="165" t="s">
        <v>139</v>
      </c>
      <c r="H122" s="166">
        <v>404</v>
      </c>
      <c r="I122" s="167"/>
      <c r="J122" s="168">
        <f t="shared" si="0"/>
        <v>0</v>
      </c>
      <c r="K122" s="164" t="s">
        <v>1</v>
      </c>
      <c r="L122" s="34"/>
      <c r="M122" s="169" t="s">
        <v>1</v>
      </c>
      <c r="N122" s="170" t="s">
        <v>42</v>
      </c>
      <c r="O122" s="59"/>
      <c r="P122" s="171">
        <f t="shared" si="1"/>
        <v>0</v>
      </c>
      <c r="Q122" s="171">
        <v>0</v>
      </c>
      <c r="R122" s="171">
        <f t="shared" si="2"/>
        <v>0</v>
      </c>
      <c r="S122" s="171">
        <v>0</v>
      </c>
      <c r="T122" s="172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3" t="s">
        <v>141</v>
      </c>
      <c r="AT122" s="173" t="s">
        <v>136</v>
      </c>
      <c r="AU122" s="173" t="s">
        <v>87</v>
      </c>
      <c r="AY122" s="18" t="s">
        <v>134</v>
      </c>
      <c r="BE122" s="174">
        <f t="shared" si="4"/>
        <v>0</v>
      </c>
      <c r="BF122" s="174">
        <f t="shared" si="5"/>
        <v>0</v>
      </c>
      <c r="BG122" s="174">
        <f t="shared" si="6"/>
        <v>0</v>
      </c>
      <c r="BH122" s="174">
        <f t="shared" si="7"/>
        <v>0</v>
      </c>
      <c r="BI122" s="174">
        <f t="shared" si="8"/>
        <v>0</v>
      </c>
      <c r="BJ122" s="18" t="s">
        <v>85</v>
      </c>
      <c r="BK122" s="174">
        <f t="shared" si="9"/>
        <v>0</v>
      </c>
      <c r="BL122" s="18" t="s">
        <v>141</v>
      </c>
      <c r="BM122" s="173" t="s">
        <v>792</v>
      </c>
    </row>
    <row r="123" spans="1:65" s="2" customFormat="1" ht="33" customHeight="1">
      <c r="A123" s="33"/>
      <c r="B123" s="161"/>
      <c r="C123" s="162" t="s">
        <v>168</v>
      </c>
      <c r="D123" s="162" t="s">
        <v>136</v>
      </c>
      <c r="E123" s="163" t="s">
        <v>793</v>
      </c>
      <c r="F123" s="164" t="s">
        <v>794</v>
      </c>
      <c r="G123" s="165" t="s">
        <v>174</v>
      </c>
      <c r="H123" s="166">
        <v>56</v>
      </c>
      <c r="I123" s="167"/>
      <c r="J123" s="168">
        <f t="shared" si="0"/>
        <v>0</v>
      </c>
      <c r="K123" s="164" t="s">
        <v>1</v>
      </c>
      <c r="L123" s="34"/>
      <c r="M123" s="169" t="s">
        <v>1</v>
      </c>
      <c r="N123" s="170" t="s">
        <v>42</v>
      </c>
      <c r="O123" s="59"/>
      <c r="P123" s="171">
        <f t="shared" si="1"/>
        <v>0</v>
      </c>
      <c r="Q123" s="171">
        <v>0</v>
      </c>
      <c r="R123" s="171">
        <f t="shared" si="2"/>
        <v>0</v>
      </c>
      <c r="S123" s="171">
        <v>0</v>
      </c>
      <c r="T123" s="172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141</v>
      </c>
      <c r="AT123" s="173" t="s">
        <v>136</v>
      </c>
      <c r="AU123" s="173" t="s">
        <v>87</v>
      </c>
      <c r="AY123" s="18" t="s">
        <v>134</v>
      </c>
      <c r="BE123" s="174">
        <f t="shared" si="4"/>
        <v>0</v>
      </c>
      <c r="BF123" s="174">
        <f t="shared" si="5"/>
        <v>0</v>
      </c>
      <c r="BG123" s="174">
        <f t="shared" si="6"/>
        <v>0</v>
      </c>
      <c r="BH123" s="174">
        <f t="shared" si="7"/>
        <v>0</v>
      </c>
      <c r="BI123" s="174">
        <f t="shared" si="8"/>
        <v>0</v>
      </c>
      <c r="BJ123" s="18" t="s">
        <v>85</v>
      </c>
      <c r="BK123" s="174">
        <f t="shared" si="9"/>
        <v>0</v>
      </c>
      <c r="BL123" s="18" t="s">
        <v>141</v>
      </c>
      <c r="BM123" s="173" t="s">
        <v>795</v>
      </c>
    </row>
    <row r="124" spans="1:65" s="2" customFormat="1" ht="21.75" customHeight="1">
      <c r="A124" s="33"/>
      <c r="B124" s="161"/>
      <c r="C124" s="162" t="s">
        <v>141</v>
      </c>
      <c r="D124" s="162" t="s">
        <v>136</v>
      </c>
      <c r="E124" s="163" t="s">
        <v>796</v>
      </c>
      <c r="F124" s="164" t="s">
        <v>797</v>
      </c>
      <c r="G124" s="165" t="s">
        <v>798</v>
      </c>
      <c r="H124" s="166">
        <v>1</v>
      </c>
      <c r="I124" s="167"/>
      <c r="J124" s="168">
        <f t="shared" si="0"/>
        <v>0</v>
      </c>
      <c r="K124" s="164" t="s">
        <v>1</v>
      </c>
      <c r="L124" s="34"/>
      <c r="M124" s="169" t="s">
        <v>1</v>
      </c>
      <c r="N124" s="170" t="s">
        <v>42</v>
      </c>
      <c r="O124" s="59"/>
      <c r="P124" s="171">
        <f t="shared" si="1"/>
        <v>0</v>
      </c>
      <c r="Q124" s="171">
        <v>0</v>
      </c>
      <c r="R124" s="171">
        <f t="shared" si="2"/>
        <v>0</v>
      </c>
      <c r="S124" s="171">
        <v>0</v>
      </c>
      <c r="T124" s="172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141</v>
      </c>
      <c r="AT124" s="173" t="s">
        <v>136</v>
      </c>
      <c r="AU124" s="173" t="s">
        <v>87</v>
      </c>
      <c r="AY124" s="18" t="s">
        <v>134</v>
      </c>
      <c r="BE124" s="174">
        <f t="shared" si="4"/>
        <v>0</v>
      </c>
      <c r="BF124" s="174">
        <f t="shared" si="5"/>
        <v>0</v>
      </c>
      <c r="BG124" s="174">
        <f t="shared" si="6"/>
        <v>0</v>
      </c>
      <c r="BH124" s="174">
        <f t="shared" si="7"/>
        <v>0</v>
      </c>
      <c r="BI124" s="174">
        <f t="shared" si="8"/>
        <v>0</v>
      </c>
      <c r="BJ124" s="18" t="s">
        <v>85</v>
      </c>
      <c r="BK124" s="174">
        <f t="shared" si="9"/>
        <v>0</v>
      </c>
      <c r="BL124" s="18" t="s">
        <v>141</v>
      </c>
      <c r="BM124" s="173" t="s">
        <v>799</v>
      </c>
    </row>
    <row r="125" spans="1:65" s="2" customFormat="1" ht="21.75" customHeight="1">
      <c r="A125" s="33"/>
      <c r="B125" s="161"/>
      <c r="C125" s="162" t="s">
        <v>178</v>
      </c>
      <c r="D125" s="162" t="s">
        <v>136</v>
      </c>
      <c r="E125" s="163" t="s">
        <v>800</v>
      </c>
      <c r="F125" s="164" t="s">
        <v>801</v>
      </c>
      <c r="G125" s="165" t="s">
        <v>186</v>
      </c>
      <c r="H125" s="166">
        <v>2.9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42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141</v>
      </c>
      <c r="AT125" s="173" t="s">
        <v>136</v>
      </c>
      <c r="AU125" s="173" t="s">
        <v>87</v>
      </c>
      <c r="AY125" s="18" t="s">
        <v>134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85</v>
      </c>
      <c r="BK125" s="174">
        <f t="shared" si="9"/>
        <v>0</v>
      </c>
      <c r="BL125" s="18" t="s">
        <v>141</v>
      </c>
      <c r="BM125" s="173" t="s">
        <v>802</v>
      </c>
    </row>
    <row r="126" spans="1:65" s="2" customFormat="1" ht="21.75" customHeight="1">
      <c r="A126" s="33"/>
      <c r="B126" s="161"/>
      <c r="C126" s="162" t="s">
        <v>183</v>
      </c>
      <c r="D126" s="162" t="s">
        <v>136</v>
      </c>
      <c r="E126" s="163" t="s">
        <v>803</v>
      </c>
      <c r="F126" s="164" t="s">
        <v>804</v>
      </c>
      <c r="G126" s="165" t="s">
        <v>139</v>
      </c>
      <c r="H126" s="166">
        <v>404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42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141</v>
      </c>
      <c r="AT126" s="173" t="s">
        <v>136</v>
      </c>
      <c r="AU126" s="173" t="s">
        <v>87</v>
      </c>
      <c r="AY126" s="18" t="s">
        <v>134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85</v>
      </c>
      <c r="BK126" s="174">
        <f t="shared" si="9"/>
        <v>0</v>
      </c>
      <c r="BL126" s="18" t="s">
        <v>141</v>
      </c>
      <c r="BM126" s="173" t="s">
        <v>805</v>
      </c>
    </row>
    <row r="127" spans="1:65" s="2" customFormat="1" ht="21.75" customHeight="1">
      <c r="A127" s="33"/>
      <c r="B127" s="161"/>
      <c r="C127" s="162" t="s">
        <v>197</v>
      </c>
      <c r="D127" s="162" t="s">
        <v>136</v>
      </c>
      <c r="E127" s="163" t="s">
        <v>806</v>
      </c>
      <c r="F127" s="164" t="s">
        <v>807</v>
      </c>
      <c r="G127" s="165" t="s">
        <v>808</v>
      </c>
      <c r="H127" s="166">
        <v>1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42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141</v>
      </c>
      <c r="AT127" s="173" t="s">
        <v>136</v>
      </c>
      <c r="AU127" s="173" t="s">
        <v>87</v>
      </c>
      <c r="AY127" s="18" t="s">
        <v>134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85</v>
      </c>
      <c r="BK127" s="174">
        <f t="shared" si="9"/>
        <v>0</v>
      </c>
      <c r="BL127" s="18" t="s">
        <v>141</v>
      </c>
      <c r="BM127" s="173" t="s">
        <v>809</v>
      </c>
    </row>
    <row r="128" spans="1:65" s="2" customFormat="1" ht="21.75" customHeight="1">
      <c r="A128" s="33"/>
      <c r="B128" s="161"/>
      <c r="C128" s="162" t="s">
        <v>205</v>
      </c>
      <c r="D128" s="162" t="s">
        <v>136</v>
      </c>
      <c r="E128" s="163" t="s">
        <v>810</v>
      </c>
      <c r="F128" s="164" t="s">
        <v>811</v>
      </c>
      <c r="G128" s="165" t="s">
        <v>788</v>
      </c>
      <c r="H128" s="166">
        <v>1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42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141</v>
      </c>
      <c r="AT128" s="173" t="s">
        <v>136</v>
      </c>
      <c r="AU128" s="173" t="s">
        <v>87</v>
      </c>
      <c r="AY128" s="18" t="s">
        <v>134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85</v>
      </c>
      <c r="BK128" s="174">
        <f t="shared" si="9"/>
        <v>0</v>
      </c>
      <c r="BL128" s="18" t="s">
        <v>141</v>
      </c>
      <c r="BM128" s="173" t="s">
        <v>812</v>
      </c>
    </row>
    <row r="129" spans="1:65" s="2" customFormat="1" ht="21.75" customHeight="1">
      <c r="A129" s="33"/>
      <c r="B129" s="161"/>
      <c r="C129" s="162" t="s">
        <v>210</v>
      </c>
      <c r="D129" s="162" t="s">
        <v>136</v>
      </c>
      <c r="E129" s="163" t="s">
        <v>813</v>
      </c>
      <c r="F129" s="164" t="s">
        <v>814</v>
      </c>
      <c r="G129" s="165" t="s">
        <v>815</v>
      </c>
      <c r="H129" s="166">
        <v>2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42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141</v>
      </c>
      <c r="AT129" s="173" t="s">
        <v>136</v>
      </c>
      <c r="AU129" s="173" t="s">
        <v>87</v>
      </c>
      <c r="AY129" s="18" t="s">
        <v>134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85</v>
      </c>
      <c r="BK129" s="174">
        <f t="shared" si="9"/>
        <v>0</v>
      </c>
      <c r="BL129" s="18" t="s">
        <v>141</v>
      </c>
      <c r="BM129" s="173" t="s">
        <v>816</v>
      </c>
    </row>
    <row r="130" spans="1:65" s="2" customFormat="1" ht="21.75" customHeight="1">
      <c r="A130" s="33"/>
      <c r="B130" s="161"/>
      <c r="C130" s="162" t="s">
        <v>214</v>
      </c>
      <c r="D130" s="162" t="s">
        <v>136</v>
      </c>
      <c r="E130" s="163" t="s">
        <v>817</v>
      </c>
      <c r="F130" s="164" t="s">
        <v>818</v>
      </c>
      <c r="G130" s="165" t="s">
        <v>788</v>
      </c>
      <c r="H130" s="166">
        <v>1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42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141</v>
      </c>
      <c r="AT130" s="173" t="s">
        <v>136</v>
      </c>
      <c r="AU130" s="173" t="s">
        <v>87</v>
      </c>
      <c r="AY130" s="18" t="s">
        <v>134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85</v>
      </c>
      <c r="BK130" s="174">
        <f t="shared" si="9"/>
        <v>0</v>
      </c>
      <c r="BL130" s="18" t="s">
        <v>141</v>
      </c>
      <c r="BM130" s="173" t="s">
        <v>819</v>
      </c>
    </row>
    <row r="131" spans="1:65" s="2" customFormat="1" ht="21.75" customHeight="1">
      <c r="A131" s="33"/>
      <c r="B131" s="161"/>
      <c r="C131" s="162" t="s">
        <v>218</v>
      </c>
      <c r="D131" s="162" t="s">
        <v>136</v>
      </c>
      <c r="E131" s="163" t="s">
        <v>820</v>
      </c>
      <c r="F131" s="164" t="s">
        <v>821</v>
      </c>
      <c r="G131" s="165" t="s">
        <v>788</v>
      </c>
      <c r="H131" s="166">
        <v>1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42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141</v>
      </c>
      <c r="AT131" s="173" t="s">
        <v>136</v>
      </c>
      <c r="AU131" s="173" t="s">
        <v>87</v>
      </c>
      <c r="AY131" s="18" t="s">
        <v>134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85</v>
      </c>
      <c r="BK131" s="174">
        <f t="shared" si="9"/>
        <v>0</v>
      </c>
      <c r="BL131" s="18" t="s">
        <v>141</v>
      </c>
      <c r="BM131" s="173" t="s">
        <v>822</v>
      </c>
    </row>
    <row r="132" spans="1:65" s="2" customFormat="1" ht="21.75" customHeight="1">
      <c r="A132" s="33"/>
      <c r="B132" s="161"/>
      <c r="C132" s="162" t="s">
        <v>222</v>
      </c>
      <c r="D132" s="162" t="s">
        <v>136</v>
      </c>
      <c r="E132" s="163" t="s">
        <v>823</v>
      </c>
      <c r="F132" s="164" t="s">
        <v>824</v>
      </c>
      <c r="G132" s="165" t="s">
        <v>788</v>
      </c>
      <c r="H132" s="166">
        <v>3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42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141</v>
      </c>
      <c r="AT132" s="173" t="s">
        <v>136</v>
      </c>
      <c r="AU132" s="173" t="s">
        <v>87</v>
      </c>
      <c r="AY132" s="18" t="s">
        <v>134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85</v>
      </c>
      <c r="BK132" s="174">
        <f t="shared" si="9"/>
        <v>0</v>
      </c>
      <c r="BL132" s="18" t="s">
        <v>141</v>
      </c>
      <c r="BM132" s="173" t="s">
        <v>825</v>
      </c>
    </row>
    <row r="133" spans="1:65" s="2" customFormat="1" ht="21.75" customHeight="1">
      <c r="A133" s="33"/>
      <c r="B133" s="161"/>
      <c r="C133" s="162" t="s">
        <v>228</v>
      </c>
      <c r="D133" s="162" t="s">
        <v>136</v>
      </c>
      <c r="E133" s="163" t="s">
        <v>826</v>
      </c>
      <c r="F133" s="164" t="s">
        <v>827</v>
      </c>
      <c r="G133" s="165" t="s">
        <v>788</v>
      </c>
      <c r="H133" s="166">
        <v>1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42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141</v>
      </c>
      <c r="AT133" s="173" t="s">
        <v>136</v>
      </c>
      <c r="AU133" s="173" t="s">
        <v>87</v>
      </c>
      <c r="AY133" s="18" t="s">
        <v>134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85</v>
      </c>
      <c r="BK133" s="174">
        <f t="shared" si="9"/>
        <v>0</v>
      </c>
      <c r="BL133" s="18" t="s">
        <v>141</v>
      </c>
      <c r="BM133" s="173" t="s">
        <v>828</v>
      </c>
    </row>
    <row r="134" spans="1:65" s="2" customFormat="1" ht="33" customHeight="1">
      <c r="A134" s="33"/>
      <c r="B134" s="161"/>
      <c r="C134" s="162" t="s">
        <v>233</v>
      </c>
      <c r="D134" s="162" t="s">
        <v>136</v>
      </c>
      <c r="E134" s="163" t="s">
        <v>829</v>
      </c>
      <c r="F134" s="164" t="s">
        <v>830</v>
      </c>
      <c r="G134" s="165" t="s">
        <v>788</v>
      </c>
      <c r="H134" s="166">
        <v>11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42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141</v>
      </c>
      <c r="AT134" s="173" t="s">
        <v>136</v>
      </c>
      <c r="AU134" s="173" t="s">
        <v>87</v>
      </c>
      <c r="AY134" s="18" t="s">
        <v>134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85</v>
      </c>
      <c r="BK134" s="174">
        <f t="shared" si="9"/>
        <v>0</v>
      </c>
      <c r="BL134" s="18" t="s">
        <v>141</v>
      </c>
      <c r="BM134" s="173" t="s">
        <v>831</v>
      </c>
    </row>
    <row r="135" spans="1:65" s="2" customFormat="1" ht="21.75" customHeight="1">
      <c r="A135" s="33"/>
      <c r="B135" s="161"/>
      <c r="C135" s="162" t="s">
        <v>8</v>
      </c>
      <c r="D135" s="162" t="s">
        <v>136</v>
      </c>
      <c r="E135" s="163" t="s">
        <v>832</v>
      </c>
      <c r="F135" s="164" t="s">
        <v>833</v>
      </c>
      <c r="G135" s="165" t="s">
        <v>788</v>
      </c>
      <c r="H135" s="166">
        <v>1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42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141</v>
      </c>
      <c r="AT135" s="173" t="s">
        <v>136</v>
      </c>
      <c r="AU135" s="173" t="s">
        <v>87</v>
      </c>
      <c r="AY135" s="18" t="s">
        <v>134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85</v>
      </c>
      <c r="BK135" s="174">
        <f t="shared" si="9"/>
        <v>0</v>
      </c>
      <c r="BL135" s="18" t="s">
        <v>141</v>
      </c>
      <c r="BM135" s="173" t="s">
        <v>834</v>
      </c>
    </row>
    <row r="136" spans="1:65" s="2" customFormat="1" ht="44.25" customHeight="1">
      <c r="A136" s="33"/>
      <c r="B136" s="161"/>
      <c r="C136" s="162" t="s">
        <v>240</v>
      </c>
      <c r="D136" s="162" t="s">
        <v>136</v>
      </c>
      <c r="E136" s="163" t="s">
        <v>835</v>
      </c>
      <c r="F136" s="164" t="s">
        <v>836</v>
      </c>
      <c r="G136" s="165" t="s">
        <v>788</v>
      </c>
      <c r="H136" s="166">
        <v>1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42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141</v>
      </c>
      <c r="AT136" s="173" t="s">
        <v>136</v>
      </c>
      <c r="AU136" s="173" t="s">
        <v>87</v>
      </c>
      <c r="AY136" s="18" t="s">
        <v>134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85</v>
      </c>
      <c r="BK136" s="174">
        <f t="shared" si="9"/>
        <v>0</v>
      </c>
      <c r="BL136" s="18" t="s">
        <v>141</v>
      </c>
      <c r="BM136" s="173" t="s">
        <v>837</v>
      </c>
    </row>
    <row r="137" spans="1:65" s="2" customFormat="1" ht="33" customHeight="1">
      <c r="A137" s="33"/>
      <c r="B137" s="161"/>
      <c r="C137" s="162" t="s">
        <v>247</v>
      </c>
      <c r="D137" s="162" t="s">
        <v>136</v>
      </c>
      <c r="E137" s="163" t="s">
        <v>838</v>
      </c>
      <c r="F137" s="164" t="s">
        <v>839</v>
      </c>
      <c r="G137" s="165" t="s">
        <v>788</v>
      </c>
      <c r="H137" s="166">
        <v>1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42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141</v>
      </c>
      <c r="AT137" s="173" t="s">
        <v>136</v>
      </c>
      <c r="AU137" s="173" t="s">
        <v>87</v>
      </c>
      <c r="AY137" s="18" t="s">
        <v>134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85</v>
      </c>
      <c r="BK137" s="174">
        <f t="shared" si="9"/>
        <v>0</v>
      </c>
      <c r="BL137" s="18" t="s">
        <v>141</v>
      </c>
      <c r="BM137" s="173" t="s">
        <v>840</v>
      </c>
    </row>
    <row r="138" spans="1:65" s="2" customFormat="1" ht="55.5" customHeight="1">
      <c r="A138" s="33"/>
      <c r="B138" s="161"/>
      <c r="C138" s="162" t="s">
        <v>251</v>
      </c>
      <c r="D138" s="162" t="s">
        <v>136</v>
      </c>
      <c r="E138" s="163" t="s">
        <v>841</v>
      </c>
      <c r="F138" s="164" t="s">
        <v>842</v>
      </c>
      <c r="G138" s="165" t="s">
        <v>788</v>
      </c>
      <c r="H138" s="166">
        <v>1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42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141</v>
      </c>
      <c r="AT138" s="173" t="s">
        <v>136</v>
      </c>
      <c r="AU138" s="173" t="s">
        <v>87</v>
      </c>
      <c r="AY138" s="18" t="s">
        <v>134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85</v>
      </c>
      <c r="BK138" s="174">
        <f t="shared" si="9"/>
        <v>0</v>
      </c>
      <c r="BL138" s="18" t="s">
        <v>141</v>
      </c>
      <c r="BM138" s="173" t="s">
        <v>843</v>
      </c>
    </row>
    <row r="139" spans="1:65" s="2" customFormat="1" ht="33" customHeight="1">
      <c r="A139" s="33"/>
      <c r="B139" s="161"/>
      <c r="C139" s="162" t="s">
        <v>255</v>
      </c>
      <c r="D139" s="162" t="s">
        <v>136</v>
      </c>
      <c r="E139" s="163" t="s">
        <v>844</v>
      </c>
      <c r="F139" s="164" t="s">
        <v>845</v>
      </c>
      <c r="G139" s="165" t="s">
        <v>808</v>
      </c>
      <c r="H139" s="166">
        <v>1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42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141</v>
      </c>
      <c r="AT139" s="173" t="s">
        <v>136</v>
      </c>
      <c r="AU139" s="173" t="s">
        <v>87</v>
      </c>
      <c r="AY139" s="18" t="s">
        <v>134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85</v>
      </c>
      <c r="BK139" s="174">
        <f t="shared" si="9"/>
        <v>0</v>
      </c>
      <c r="BL139" s="18" t="s">
        <v>141</v>
      </c>
      <c r="BM139" s="173" t="s">
        <v>846</v>
      </c>
    </row>
    <row r="140" spans="1:65" s="2" customFormat="1" ht="16.5" customHeight="1">
      <c r="A140" s="33"/>
      <c r="B140" s="161"/>
      <c r="C140" s="162" t="s">
        <v>260</v>
      </c>
      <c r="D140" s="162" t="s">
        <v>136</v>
      </c>
      <c r="E140" s="163" t="s">
        <v>847</v>
      </c>
      <c r="F140" s="164" t="s">
        <v>848</v>
      </c>
      <c r="G140" s="165" t="s">
        <v>808</v>
      </c>
      <c r="H140" s="166">
        <v>1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42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141</v>
      </c>
      <c r="AT140" s="173" t="s">
        <v>136</v>
      </c>
      <c r="AU140" s="173" t="s">
        <v>87</v>
      </c>
      <c r="AY140" s="18" t="s">
        <v>134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85</v>
      </c>
      <c r="BK140" s="174">
        <f t="shared" si="9"/>
        <v>0</v>
      </c>
      <c r="BL140" s="18" t="s">
        <v>141</v>
      </c>
      <c r="BM140" s="173" t="s">
        <v>849</v>
      </c>
    </row>
    <row r="141" spans="1:65" s="2" customFormat="1" ht="16.5" customHeight="1">
      <c r="A141" s="33"/>
      <c r="B141" s="161"/>
      <c r="C141" s="162" t="s">
        <v>7</v>
      </c>
      <c r="D141" s="162" t="s">
        <v>136</v>
      </c>
      <c r="E141" s="163" t="s">
        <v>850</v>
      </c>
      <c r="F141" s="164" t="s">
        <v>851</v>
      </c>
      <c r="G141" s="165" t="s">
        <v>808</v>
      </c>
      <c r="H141" s="166">
        <v>1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42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141</v>
      </c>
      <c r="AT141" s="173" t="s">
        <v>136</v>
      </c>
      <c r="AU141" s="173" t="s">
        <v>87</v>
      </c>
      <c r="AY141" s="18" t="s">
        <v>134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85</v>
      </c>
      <c r="BK141" s="174">
        <f t="shared" si="9"/>
        <v>0</v>
      </c>
      <c r="BL141" s="18" t="s">
        <v>141</v>
      </c>
      <c r="BM141" s="173" t="s">
        <v>852</v>
      </c>
    </row>
    <row r="142" spans="1:65" s="2" customFormat="1" ht="16.5" customHeight="1">
      <c r="A142" s="33"/>
      <c r="B142" s="161"/>
      <c r="C142" s="162" t="s">
        <v>271</v>
      </c>
      <c r="D142" s="162" t="s">
        <v>136</v>
      </c>
      <c r="E142" s="163" t="s">
        <v>853</v>
      </c>
      <c r="F142" s="164" t="s">
        <v>854</v>
      </c>
      <c r="G142" s="165" t="s">
        <v>808</v>
      </c>
      <c r="H142" s="166">
        <v>1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42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141</v>
      </c>
      <c r="AT142" s="173" t="s">
        <v>136</v>
      </c>
      <c r="AU142" s="173" t="s">
        <v>87</v>
      </c>
      <c r="AY142" s="18" t="s">
        <v>134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85</v>
      </c>
      <c r="BK142" s="174">
        <f t="shared" si="9"/>
        <v>0</v>
      </c>
      <c r="BL142" s="18" t="s">
        <v>141</v>
      </c>
      <c r="BM142" s="173" t="s">
        <v>855</v>
      </c>
    </row>
    <row r="143" spans="1:65" s="2" customFormat="1" ht="16.5" customHeight="1">
      <c r="A143" s="33"/>
      <c r="B143" s="161"/>
      <c r="C143" s="162" t="s">
        <v>276</v>
      </c>
      <c r="D143" s="162" t="s">
        <v>136</v>
      </c>
      <c r="E143" s="163" t="s">
        <v>856</v>
      </c>
      <c r="F143" s="164" t="s">
        <v>857</v>
      </c>
      <c r="G143" s="165" t="s">
        <v>808</v>
      </c>
      <c r="H143" s="166">
        <v>1</v>
      </c>
      <c r="I143" s="167"/>
      <c r="J143" s="168">
        <f t="shared" si="0"/>
        <v>0</v>
      </c>
      <c r="K143" s="164" t="s">
        <v>1</v>
      </c>
      <c r="L143" s="34"/>
      <c r="M143" s="169" t="s">
        <v>1</v>
      </c>
      <c r="N143" s="170" t="s">
        <v>42</v>
      </c>
      <c r="O143" s="59"/>
      <c r="P143" s="171">
        <f t="shared" si="1"/>
        <v>0</v>
      </c>
      <c r="Q143" s="171">
        <v>0</v>
      </c>
      <c r="R143" s="171">
        <f t="shared" si="2"/>
        <v>0</v>
      </c>
      <c r="S143" s="171">
        <v>0</v>
      </c>
      <c r="T143" s="17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141</v>
      </c>
      <c r="AT143" s="173" t="s">
        <v>136</v>
      </c>
      <c r="AU143" s="173" t="s">
        <v>87</v>
      </c>
      <c r="AY143" s="18" t="s">
        <v>134</v>
      </c>
      <c r="BE143" s="174">
        <f t="shared" si="4"/>
        <v>0</v>
      </c>
      <c r="BF143" s="174">
        <f t="shared" si="5"/>
        <v>0</v>
      </c>
      <c r="BG143" s="174">
        <f t="shared" si="6"/>
        <v>0</v>
      </c>
      <c r="BH143" s="174">
        <f t="shared" si="7"/>
        <v>0</v>
      </c>
      <c r="BI143" s="174">
        <f t="shared" si="8"/>
        <v>0</v>
      </c>
      <c r="BJ143" s="18" t="s">
        <v>85</v>
      </c>
      <c r="BK143" s="174">
        <f t="shared" si="9"/>
        <v>0</v>
      </c>
      <c r="BL143" s="18" t="s">
        <v>141</v>
      </c>
      <c r="BM143" s="173" t="s">
        <v>858</v>
      </c>
    </row>
    <row r="144" spans="1:65" s="2" customFormat="1" ht="16.5" customHeight="1">
      <c r="A144" s="33"/>
      <c r="B144" s="161"/>
      <c r="C144" s="162" t="s">
        <v>282</v>
      </c>
      <c r="D144" s="162" t="s">
        <v>136</v>
      </c>
      <c r="E144" s="163" t="s">
        <v>859</v>
      </c>
      <c r="F144" s="164" t="s">
        <v>860</v>
      </c>
      <c r="G144" s="165" t="s">
        <v>808</v>
      </c>
      <c r="H144" s="166">
        <v>1</v>
      </c>
      <c r="I144" s="167"/>
      <c r="J144" s="168">
        <f t="shared" si="0"/>
        <v>0</v>
      </c>
      <c r="K144" s="164" t="s">
        <v>1</v>
      </c>
      <c r="L144" s="34"/>
      <c r="M144" s="217" t="s">
        <v>1</v>
      </c>
      <c r="N144" s="218" t="s">
        <v>42</v>
      </c>
      <c r="O144" s="219"/>
      <c r="P144" s="220">
        <f t="shared" si="1"/>
        <v>0</v>
      </c>
      <c r="Q144" s="220">
        <v>0</v>
      </c>
      <c r="R144" s="220">
        <f t="shared" si="2"/>
        <v>0</v>
      </c>
      <c r="S144" s="220">
        <v>0</v>
      </c>
      <c r="T144" s="22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141</v>
      </c>
      <c r="AT144" s="173" t="s">
        <v>136</v>
      </c>
      <c r="AU144" s="173" t="s">
        <v>87</v>
      </c>
      <c r="AY144" s="18" t="s">
        <v>134</v>
      </c>
      <c r="BE144" s="174">
        <f t="shared" si="4"/>
        <v>0</v>
      </c>
      <c r="BF144" s="174">
        <f t="shared" si="5"/>
        <v>0</v>
      </c>
      <c r="BG144" s="174">
        <f t="shared" si="6"/>
        <v>0</v>
      </c>
      <c r="BH144" s="174">
        <f t="shared" si="7"/>
        <v>0</v>
      </c>
      <c r="BI144" s="174">
        <f t="shared" si="8"/>
        <v>0</v>
      </c>
      <c r="BJ144" s="18" t="s">
        <v>85</v>
      </c>
      <c r="BK144" s="174">
        <f t="shared" si="9"/>
        <v>0</v>
      </c>
      <c r="BL144" s="18" t="s">
        <v>141</v>
      </c>
      <c r="BM144" s="173" t="s">
        <v>861</v>
      </c>
    </row>
    <row r="145" spans="1:31" s="2" customFormat="1" ht="6.9" customHeight="1">
      <c r="A145" s="33"/>
      <c r="B145" s="48"/>
      <c r="C145" s="49"/>
      <c r="D145" s="49"/>
      <c r="E145" s="49"/>
      <c r="F145" s="49"/>
      <c r="G145" s="49"/>
      <c r="H145" s="49"/>
      <c r="I145" s="121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4"/>
      <c r="L2" s="261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96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2" t="str">
        <f>'Rekapitulace stavby'!K6</f>
        <v>Rekonstrukce a modernizace školního hřiště ZŠ Kaplického</v>
      </c>
      <c r="F7" s="263"/>
      <c r="G7" s="263"/>
      <c r="H7" s="263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3" t="s">
        <v>862</v>
      </c>
      <c r="F9" s="264"/>
      <c r="G9" s="264"/>
      <c r="H9" s="264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44612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5" t="str">
        <f>'Rekapitulace stavby'!E14</f>
        <v>Vyplň údaj</v>
      </c>
      <c r="F18" s="245"/>
      <c r="G18" s="245"/>
      <c r="H18" s="245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0" t="s">
        <v>1</v>
      </c>
      <c r="F27" s="250"/>
      <c r="G27" s="250"/>
      <c r="H27" s="250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6" t="s">
        <v>41</v>
      </c>
      <c r="E33" s="28" t="s">
        <v>42</v>
      </c>
      <c r="F33" s="107">
        <f>ROUND((SUM(BE127:BE264)),  2)</f>
        <v>0</v>
      </c>
      <c r="G33" s="33"/>
      <c r="H33" s="33"/>
      <c r="I33" s="108">
        <v>0.21</v>
      </c>
      <c r="J33" s="107">
        <f>ROUND(((SUM(BE127:BE264))*I33),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7">
        <f>ROUND((SUM(BF127:BF264)),  2)</f>
        <v>0</v>
      </c>
      <c r="G34" s="33"/>
      <c r="H34" s="33"/>
      <c r="I34" s="108">
        <v>0.15</v>
      </c>
      <c r="J34" s="107">
        <f>ROUND(((SUM(BF127:BF264))*I34),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7">
        <f>ROUND((SUM(BG127:BG264)),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7">
        <f>ROUND((SUM(BH127:BH264)),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7">
        <f>ROUND((SUM(BI127:BI264)),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I41" s="94"/>
      <c r="L41" s="21"/>
    </row>
    <row r="42" spans="1:31" s="1" customFormat="1" ht="14.4" customHeight="1">
      <c r="B42" s="21"/>
      <c r="I42" s="94"/>
      <c r="L42" s="21"/>
    </row>
    <row r="43" spans="1:31" s="1" customFormat="1" ht="14.4" customHeight="1">
      <c r="B43" s="21"/>
      <c r="I43" s="94"/>
      <c r="L43" s="21"/>
    </row>
    <row r="44" spans="1:31" s="1" customFormat="1" ht="14.4" customHeight="1">
      <c r="B44" s="21"/>
      <c r="I44" s="94"/>
      <c r="L44" s="21"/>
    </row>
    <row r="45" spans="1:31" s="1" customFormat="1" ht="14.4" customHeight="1">
      <c r="B45" s="21"/>
      <c r="I45" s="94"/>
      <c r="L45" s="21"/>
    </row>
    <row r="46" spans="1:31" s="1" customFormat="1" ht="14.4" customHeight="1">
      <c r="B46" s="21"/>
      <c r="I46" s="94"/>
      <c r="L46" s="21"/>
    </row>
    <row r="47" spans="1:31" s="1" customFormat="1" ht="14.4" customHeight="1">
      <c r="B47" s="21"/>
      <c r="I47" s="94"/>
      <c r="L47" s="21"/>
    </row>
    <row r="48" spans="1:31" s="1" customFormat="1" ht="14.4" customHeight="1">
      <c r="B48" s="21"/>
      <c r="I48" s="94"/>
      <c r="L48" s="21"/>
    </row>
    <row r="49" spans="1:31" s="1" customFormat="1" ht="14.4" customHeight="1">
      <c r="B49" s="21"/>
      <c r="I49" s="94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2" t="str">
        <f>E7</f>
        <v>Rekonstrukce a modernizace školního hřiště ZŠ Kaplického</v>
      </c>
      <c r="F85" s="263"/>
      <c r="G85" s="263"/>
      <c r="H85" s="263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3" t="str">
        <f>E9</f>
        <v>04 - SO.04 Oplocení, zpevněné plochy a skleník</v>
      </c>
      <c r="F87" s="264"/>
      <c r="G87" s="264"/>
      <c r="H87" s="264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Liberec</v>
      </c>
      <c r="G89" s="33"/>
      <c r="H89" s="33"/>
      <c r="I89" s="98" t="s">
        <v>22</v>
      </c>
      <c r="J89" s="56">
        <f>IF(J12="","",J12)</f>
        <v>44612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Statutární město Liberec, nám .Dr.E. Beneše</v>
      </c>
      <c r="G91" s="33"/>
      <c r="H91" s="33"/>
      <c r="I91" s="98" t="s">
        <v>30</v>
      </c>
      <c r="J91" s="31" t="str">
        <f>E21</f>
        <v>Pitter Design, s.r.o.Pardubice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1:31" s="9" customFormat="1" ht="24.9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95" customHeight="1">
      <c r="B98" s="132"/>
      <c r="D98" s="133" t="s">
        <v>106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95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J198</f>
        <v>0</v>
      </c>
      <c r="L99" s="132"/>
    </row>
    <row r="100" spans="1:31" s="10" customFormat="1" ht="19.95" customHeight="1">
      <c r="B100" s="132"/>
      <c r="D100" s="133" t="s">
        <v>569</v>
      </c>
      <c r="E100" s="134"/>
      <c r="F100" s="134"/>
      <c r="G100" s="134"/>
      <c r="H100" s="134"/>
      <c r="I100" s="135"/>
      <c r="J100" s="136">
        <f>J201</f>
        <v>0</v>
      </c>
      <c r="L100" s="132"/>
    </row>
    <row r="101" spans="1:31" s="10" customFormat="1" ht="19.95" customHeight="1">
      <c r="B101" s="132"/>
      <c r="D101" s="133" t="s">
        <v>108</v>
      </c>
      <c r="E101" s="134"/>
      <c r="F101" s="134"/>
      <c r="G101" s="134"/>
      <c r="H101" s="134"/>
      <c r="I101" s="135"/>
      <c r="J101" s="136">
        <f>J210</f>
        <v>0</v>
      </c>
      <c r="L101" s="132"/>
    </row>
    <row r="102" spans="1:31" s="10" customFormat="1" ht="19.95" customHeight="1">
      <c r="B102" s="132"/>
      <c r="D102" s="133" t="s">
        <v>109</v>
      </c>
      <c r="E102" s="134"/>
      <c r="F102" s="134"/>
      <c r="G102" s="134"/>
      <c r="H102" s="134"/>
      <c r="I102" s="135"/>
      <c r="J102" s="136">
        <f>J239</f>
        <v>0</v>
      </c>
      <c r="L102" s="132"/>
    </row>
    <row r="103" spans="1:31" s="10" customFormat="1" ht="19.95" customHeight="1">
      <c r="B103" s="132"/>
      <c r="D103" s="133" t="s">
        <v>110</v>
      </c>
      <c r="E103" s="134"/>
      <c r="F103" s="134"/>
      <c r="G103" s="134"/>
      <c r="H103" s="134"/>
      <c r="I103" s="135"/>
      <c r="J103" s="136">
        <f>J246</f>
        <v>0</v>
      </c>
      <c r="L103" s="132"/>
    </row>
    <row r="104" spans="1:31" s="10" customFormat="1" ht="19.95" customHeight="1">
      <c r="B104" s="132"/>
      <c r="D104" s="133" t="s">
        <v>111</v>
      </c>
      <c r="E104" s="134"/>
      <c r="F104" s="134"/>
      <c r="G104" s="134"/>
      <c r="H104" s="134"/>
      <c r="I104" s="135"/>
      <c r="J104" s="136">
        <f>J251</f>
        <v>0</v>
      </c>
      <c r="L104" s="132"/>
    </row>
    <row r="105" spans="1:31" s="10" customFormat="1" ht="19.95" customHeight="1">
      <c r="B105" s="132"/>
      <c r="D105" s="133" t="s">
        <v>112</v>
      </c>
      <c r="E105" s="134"/>
      <c r="F105" s="134"/>
      <c r="G105" s="134"/>
      <c r="H105" s="134"/>
      <c r="I105" s="135"/>
      <c r="J105" s="136">
        <f>J257</f>
        <v>0</v>
      </c>
      <c r="L105" s="132"/>
    </row>
    <row r="106" spans="1:31" s="9" customFormat="1" ht="24.9" customHeight="1">
      <c r="B106" s="127"/>
      <c r="D106" s="128" t="s">
        <v>113</v>
      </c>
      <c r="E106" s="129"/>
      <c r="F106" s="129"/>
      <c r="G106" s="129"/>
      <c r="H106" s="129"/>
      <c r="I106" s="130"/>
      <c r="J106" s="131">
        <f>J259</f>
        <v>0</v>
      </c>
      <c r="L106" s="127"/>
    </row>
    <row r="107" spans="1:31" s="10" customFormat="1" ht="19.95" customHeight="1">
      <c r="B107" s="132"/>
      <c r="D107" s="133" t="s">
        <v>863</v>
      </c>
      <c r="E107" s="134"/>
      <c r="F107" s="134"/>
      <c r="G107" s="134"/>
      <c r="H107" s="134"/>
      <c r="I107" s="135"/>
      <c r="J107" s="136">
        <f>J260</f>
        <v>0</v>
      </c>
      <c r="L107" s="132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" customHeight="1">
      <c r="A114" s="33"/>
      <c r="B114" s="34"/>
      <c r="C114" s="22" t="s">
        <v>119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62" t="str">
        <f>E7</f>
        <v>Rekonstrukce a modernizace školního hřiště ZŠ Kaplického</v>
      </c>
      <c r="F117" s="263"/>
      <c r="G117" s="263"/>
      <c r="H117" s="26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98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3" t="str">
        <f>E9</f>
        <v>04 - SO.04 Oplocení, zpevněné plochy a skleník</v>
      </c>
      <c r="F119" s="264"/>
      <c r="G119" s="264"/>
      <c r="H119" s="264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Liberec</v>
      </c>
      <c r="G121" s="33"/>
      <c r="H121" s="33"/>
      <c r="I121" s="98" t="s">
        <v>22</v>
      </c>
      <c r="J121" s="56">
        <f>IF(J12="","",J12)</f>
        <v>44612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65" customHeight="1">
      <c r="A123" s="33"/>
      <c r="B123" s="34"/>
      <c r="C123" s="28" t="s">
        <v>23</v>
      </c>
      <c r="D123" s="33"/>
      <c r="E123" s="33"/>
      <c r="F123" s="26" t="str">
        <f>E15</f>
        <v>Statutární město Liberec, nám .Dr.E. Beneše</v>
      </c>
      <c r="G123" s="33"/>
      <c r="H123" s="33"/>
      <c r="I123" s="98" t="s">
        <v>30</v>
      </c>
      <c r="J123" s="31" t="str">
        <f>E21</f>
        <v>Pitter Design, s.r.o.Pardubice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98" t="s">
        <v>34</v>
      </c>
      <c r="J124" s="31" t="str">
        <f>E24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7"/>
      <c r="B126" s="138"/>
      <c r="C126" s="139" t="s">
        <v>120</v>
      </c>
      <c r="D126" s="140" t="s">
        <v>62</v>
      </c>
      <c r="E126" s="140" t="s">
        <v>58</v>
      </c>
      <c r="F126" s="140" t="s">
        <v>59</v>
      </c>
      <c r="G126" s="140" t="s">
        <v>121</v>
      </c>
      <c r="H126" s="140" t="s">
        <v>122</v>
      </c>
      <c r="I126" s="141" t="s">
        <v>123</v>
      </c>
      <c r="J126" s="140" t="s">
        <v>102</v>
      </c>
      <c r="K126" s="142" t="s">
        <v>124</v>
      </c>
      <c r="L126" s="143"/>
      <c r="M126" s="63" t="s">
        <v>1</v>
      </c>
      <c r="N126" s="64" t="s">
        <v>41</v>
      </c>
      <c r="O126" s="64" t="s">
        <v>125</v>
      </c>
      <c r="P126" s="64" t="s">
        <v>126</v>
      </c>
      <c r="Q126" s="64" t="s">
        <v>127</v>
      </c>
      <c r="R126" s="64" t="s">
        <v>128</v>
      </c>
      <c r="S126" s="64" t="s">
        <v>129</v>
      </c>
      <c r="T126" s="65" t="s">
        <v>130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8" customHeight="1">
      <c r="A127" s="33"/>
      <c r="B127" s="34"/>
      <c r="C127" s="70" t="s">
        <v>131</v>
      </c>
      <c r="D127" s="33"/>
      <c r="E127" s="33"/>
      <c r="F127" s="33"/>
      <c r="G127" s="33"/>
      <c r="H127" s="33"/>
      <c r="I127" s="97"/>
      <c r="J127" s="144">
        <f>BK127</f>
        <v>0</v>
      </c>
      <c r="K127" s="33"/>
      <c r="L127" s="34"/>
      <c r="M127" s="66"/>
      <c r="N127" s="57"/>
      <c r="O127" s="67"/>
      <c r="P127" s="145">
        <f>P128+P259</f>
        <v>0</v>
      </c>
      <c r="Q127" s="67"/>
      <c r="R127" s="145">
        <f>R128+R259</f>
        <v>25.180561999999998</v>
      </c>
      <c r="S127" s="67"/>
      <c r="T127" s="146">
        <f>T128+T259</f>
        <v>8.9515399999999978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104</v>
      </c>
      <c r="BK127" s="147">
        <f>BK128+BK259</f>
        <v>0</v>
      </c>
    </row>
    <row r="128" spans="1:63" s="12" customFormat="1" ht="25.95" customHeight="1">
      <c r="B128" s="148"/>
      <c r="D128" s="149" t="s">
        <v>76</v>
      </c>
      <c r="E128" s="150" t="s">
        <v>132</v>
      </c>
      <c r="F128" s="150" t="s">
        <v>133</v>
      </c>
      <c r="I128" s="151"/>
      <c r="J128" s="152">
        <f>BK128</f>
        <v>0</v>
      </c>
      <c r="L128" s="148"/>
      <c r="M128" s="153"/>
      <c r="N128" s="154"/>
      <c r="O128" s="154"/>
      <c r="P128" s="155">
        <f>P129+P198+P201+P210+P239+P246+P251+P257</f>
        <v>0</v>
      </c>
      <c r="Q128" s="154"/>
      <c r="R128" s="155">
        <f>R129+R198+R201+R210+R239+R246+R251+R257</f>
        <v>25.003761999999998</v>
      </c>
      <c r="S128" s="154"/>
      <c r="T128" s="156">
        <f>T129+T198+T201+T210+T239+T246+T251+T257</f>
        <v>8.9515399999999978</v>
      </c>
      <c r="AR128" s="149" t="s">
        <v>85</v>
      </c>
      <c r="AT128" s="157" t="s">
        <v>76</v>
      </c>
      <c r="AU128" s="157" t="s">
        <v>77</v>
      </c>
      <c r="AY128" s="149" t="s">
        <v>134</v>
      </c>
      <c r="BK128" s="158">
        <f>BK129+BK198+BK201+BK210+BK239+BK246+BK251+BK257</f>
        <v>0</v>
      </c>
    </row>
    <row r="129" spans="1:65" s="12" customFormat="1" ht="22.8" customHeight="1">
      <c r="B129" s="148"/>
      <c r="D129" s="149" t="s">
        <v>76</v>
      </c>
      <c r="E129" s="159" t="s">
        <v>85</v>
      </c>
      <c r="F129" s="159" t="s">
        <v>135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SUM(P130:P197)</f>
        <v>0</v>
      </c>
      <c r="Q129" s="154"/>
      <c r="R129" s="155">
        <f>SUM(R130:R197)</f>
        <v>1.632E-3</v>
      </c>
      <c r="S129" s="154"/>
      <c r="T129" s="156">
        <f>SUM(T130:T197)</f>
        <v>0</v>
      </c>
      <c r="AR129" s="149" t="s">
        <v>85</v>
      </c>
      <c r="AT129" s="157" t="s">
        <v>76</v>
      </c>
      <c r="AU129" s="157" t="s">
        <v>85</v>
      </c>
      <c r="AY129" s="149" t="s">
        <v>134</v>
      </c>
      <c r="BK129" s="158">
        <f>SUM(BK130:BK197)</f>
        <v>0</v>
      </c>
    </row>
    <row r="130" spans="1:65" s="2" customFormat="1" ht="21.75" customHeight="1">
      <c r="A130" s="33"/>
      <c r="B130" s="161"/>
      <c r="C130" s="162" t="s">
        <v>85</v>
      </c>
      <c r="D130" s="162" t="s">
        <v>136</v>
      </c>
      <c r="E130" s="163" t="s">
        <v>137</v>
      </c>
      <c r="F130" s="164" t="s">
        <v>138</v>
      </c>
      <c r="G130" s="165" t="s">
        <v>139</v>
      </c>
      <c r="H130" s="166">
        <v>323.99</v>
      </c>
      <c r="I130" s="167"/>
      <c r="J130" s="168">
        <f>ROUND(I130*H130,2)</f>
        <v>0</v>
      </c>
      <c r="K130" s="164" t="s">
        <v>140</v>
      </c>
      <c r="L130" s="34"/>
      <c r="M130" s="169" t="s">
        <v>1</v>
      </c>
      <c r="N130" s="170" t="s">
        <v>42</v>
      </c>
      <c r="O130" s="59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141</v>
      </c>
      <c r="AT130" s="173" t="s">
        <v>136</v>
      </c>
      <c r="AU130" s="173" t="s">
        <v>87</v>
      </c>
      <c r="AY130" s="18" t="s">
        <v>134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8" t="s">
        <v>85</v>
      </c>
      <c r="BK130" s="174">
        <f>ROUND(I130*H130,2)</f>
        <v>0</v>
      </c>
      <c r="BL130" s="18" t="s">
        <v>141</v>
      </c>
      <c r="BM130" s="173" t="s">
        <v>864</v>
      </c>
    </row>
    <row r="131" spans="1:65" s="2" customFormat="1" ht="21.75" customHeight="1">
      <c r="A131" s="33"/>
      <c r="B131" s="161"/>
      <c r="C131" s="162" t="s">
        <v>87</v>
      </c>
      <c r="D131" s="162" t="s">
        <v>136</v>
      </c>
      <c r="E131" s="163" t="s">
        <v>865</v>
      </c>
      <c r="F131" s="164" t="s">
        <v>866</v>
      </c>
      <c r="G131" s="165" t="s">
        <v>139</v>
      </c>
      <c r="H131" s="166">
        <v>360.39</v>
      </c>
      <c r="I131" s="167"/>
      <c r="J131" s="168">
        <f>ROUND(I131*H131,2)</f>
        <v>0</v>
      </c>
      <c r="K131" s="164" t="s">
        <v>140</v>
      </c>
      <c r="L131" s="34"/>
      <c r="M131" s="169" t="s">
        <v>1</v>
      </c>
      <c r="N131" s="170" t="s">
        <v>42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141</v>
      </c>
      <c r="AT131" s="173" t="s">
        <v>136</v>
      </c>
      <c r="AU131" s="173" t="s">
        <v>87</v>
      </c>
      <c r="AY131" s="18" t="s">
        <v>134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85</v>
      </c>
      <c r="BK131" s="174">
        <f>ROUND(I131*H131,2)</f>
        <v>0</v>
      </c>
      <c r="BL131" s="18" t="s">
        <v>141</v>
      </c>
      <c r="BM131" s="173" t="s">
        <v>867</v>
      </c>
    </row>
    <row r="132" spans="1:65" s="13" customFormat="1" ht="10.199999999999999">
      <c r="B132" s="175"/>
      <c r="D132" s="176" t="s">
        <v>143</v>
      </c>
      <c r="E132" s="177" t="s">
        <v>1</v>
      </c>
      <c r="F132" s="178" t="s">
        <v>868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143</v>
      </c>
      <c r="AU132" s="177" t="s">
        <v>87</v>
      </c>
      <c r="AV132" s="13" t="s">
        <v>85</v>
      </c>
      <c r="AW132" s="13" t="s">
        <v>33</v>
      </c>
      <c r="AX132" s="13" t="s">
        <v>77</v>
      </c>
      <c r="AY132" s="177" t="s">
        <v>134</v>
      </c>
    </row>
    <row r="133" spans="1:65" s="13" customFormat="1" ht="10.199999999999999">
      <c r="B133" s="175"/>
      <c r="D133" s="176" t="s">
        <v>143</v>
      </c>
      <c r="E133" s="177" t="s">
        <v>1</v>
      </c>
      <c r="F133" s="178" t="s">
        <v>869</v>
      </c>
      <c r="H133" s="177" t="s">
        <v>1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7" t="s">
        <v>143</v>
      </c>
      <c r="AU133" s="177" t="s">
        <v>87</v>
      </c>
      <c r="AV133" s="13" t="s">
        <v>85</v>
      </c>
      <c r="AW133" s="13" t="s">
        <v>33</v>
      </c>
      <c r="AX133" s="13" t="s">
        <v>77</v>
      </c>
      <c r="AY133" s="177" t="s">
        <v>134</v>
      </c>
    </row>
    <row r="134" spans="1:65" s="14" customFormat="1" ht="10.199999999999999">
      <c r="B134" s="183"/>
      <c r="D134" s="176" t="s">
        <v>143</v>
      </c>
      <c r="E134" s="184" t="s">
        <v>1</v>
      </c>
      <c r="F134" s="185" t="s">
        <v>870</v>
      </c>
      <c r="H134" s="186">
        <v>80.599999999999994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143</v>
      </c>
      <c r="AU134" s="184" t="s">
        <v>87</v>
      </c>
      <c r="AV134" s="14" t="s">
        <v>87</v>
      </c>
      <c r="AW134" s="14" t="s">
        <v>33</v>
      </c>
      <c r="AX134" s="14" t="s">
        <v>77</v>
      </c>
      <c r="AY134" s="184" t="s">
        <v>134</v>
      </c>
    </row>
    <row r="135" spans="1:65" s="14" customFormat="1" ht="10.199999999999999">
      <c r="B135" s="183"/>
      <c r="D135" s="176" t="s">
        <v>143</v>
      </c>
      <c r="E135" s="184" t="s">
        <v>1</v>
      </c>
      <c r="F135" s="185" t="s">
        <v>871</v>
      </c>
      <c r="H135" s="186">
        <v>31.39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143</v>
      </c>
      <c r="AU135" s="184" t="s">
        <v>87</v>
      </c>
      <c r="AV135" s="14" t="s">
        <v>87</v>
      </c>
      <c r="AW135" s="14" t="s">
        <v>33</v>
      </c>
      <c r="AX135" s="14" t="s">
        <v>77</v>
      </c>
      <c r="AY135" s="184" t="s">
        <v>134</v>
      </c>
    </row>
    <row r="136" spans="1:65" s="14" customFormat="1" ht="10.199999999999999">
      <c r="B136" s="183"/>
      <c r="D136" s="176" t="s">
        <v>143</v>
      </c>
      <c r="E136" s="184" t="s">
        <v>1</v>
      </c>
      <c r="F136" s="185" t="s">
        <v>872</v>
      </c>
      <c r="H136" s="186">
        <v>86.8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143</v>
      </c>
      <c r="AU136" s="184" t="s">
        <v>87</v>
      </c>
      <c r="AV136" s="14" t="s">
        <v>87</v>
      </c>
      <c r="AW136" s="14" t="s">
        <v>33</v>
      </c>
      <c r="AX136" s="14" t="s">
        <v>77</v>
      </c>
      <c r="AY136" s="184" t="s">
        <v>134</v>
      </c>
    </row>
    <row r="137" spans="1:65" s="14" customFormat="1" ht="10.199999999999999">
      <c r="B137" s="183"/>
      <c r="D137" s="176" t="s">
        <v>143</v>
      </c>
      <c r="E137" s="184" t="s">
        <v>1</v>
      </c>
      <c r="F137" s="185" t="s">
        <v>873</v>
      </c>
      <c r="H137" s="186">
        <v>120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143</v>
      </c>
      <c r="AU137" s="184" t="s">
        <v>87</v>
      </c>
      <c r="AV137" s="14" t="s">
        <v>87</v>
      </c>
      <c r="AW137" s="14" t="s">
        <v>33</v>
      </c>
      <c r="AX137" s="14" t="s">
        <v>77</v>
      </c>
      <c r="AY137" s="184" t="s">
        <v>134</v>
      </c>
    </row>
    <row r="138" spans="1:65" s="14" customFormat="1" ht="10.199999999999999">
      <c r="B138" s="183"/>
      <c r="D138" s="176" t="s">
        <v>143</v>
      </c>
      <c r="E138" s="184" t="s">
        <v>1</v>
      </c>
      <c r="F138" s="185" t="s">
        <v>874</v>
      </c>
      <c r="H138" s="186">
        <v>41.6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143</v>
      </c>
      <c r="AU138" s="184" t="s">
        <v>87</v>
      </c>
      <c r="AV138" s="14" t="s">
        <v>87</v>
      </c>
      <c r="AW138" s="14" t="s">
        <v>33</v>
      </c>
      <c r="AX138" s="14" t="s">
        <v>77</v>
      </c>
      <c r="AY138" s="184" t="s">
        <v>134</v>
      </c>
    </row>
    <row r="139" spans="1:65" s="15" customFormat="1" ht="10.199999999999999">
      <c r="B139" s="191"/>
      <c r="D139" s="176" t="s">
        <v>143</v>
      </c>
      <c r="E139" s="192" t="s">
        <v>1</v>
      </c>
      <c r="F139" s="193" t="s">
        <v>159</v>
      </c>
      <c r="H139" s="194">
        <v>360.39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143</v>
      </c>
      <c r="AU139" s="192" t="s">
        <v>87</v>
      </c>
      <c r="AV139" s="15" t="s">
        <v>141</v>
      </c>
      <c r="AW139" s="15" t="s">
        <v>33</v>
      </c>
      <c r="AX139" s="15" t="s">
        <v>85</v>
      </c>
      <c r="AY139" s="192" t="s">
        <v>134</v>
      </c>
    </row>
    <row r="140" spans="1:65" s="2" customFormat="1" ht="21.75" customHeight="1">
      <c r="A140" s="33"/>
      <c r="B140" s="161"/>
      <c r="C140" s="162" t="s">
        <v>168</v>
      </c>
      <c r="D140" s="162" t="s">
        <v>136</v>
      </c>
      <c r="E140" s="163" t="s">
        <v>875</v>
      </c>
      <c r="F140" s="164" t="s">
        <v>876</v>
      </c>
      <c r="G140" s="165" t="s">
        <v>186</v>
      </c>
      <c r="H140" s="166">
        <v>108.117</v>
      </c>
      <c r="I140" s="167"/>
      <c r="J140" s="168">
        <f>ROUND(I140*H140,2)</f>
        <v>0</v>
      </c>
      <c r="K140" s="164" t="s">
        <v>140</v>
      </c>
      <c r="L140" s="34"/>
      <c r="M140" s="169" t="s">
        <v>1</v>
      </c>
      <c r="N140" s="170" t="s">
        <v>42</v>
      </c>
      <c r="O140" s="59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141</v>
      </c>
      <c r="AT140" s="173" t="s">
        <v>136</v>
      </c>
      <c r="AU140" s="173" t="s">
        <v>87</v>
      </c>
      <c r="AY140" s="18" t="s">
        <v>134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85</v>
      </c>
      <c r="BK140" s="174">
        <f>ROUND(I140*H140,2)</f>
        <v>0</v>
      </c>
      <c r="BL140" s="18" t="s">
        <v>141</v>
      </c>
      <c r="BM140" s="173" t="s">
        <v>877</v>
      </c>
    </row>
    <row r="141" spans="1:65" s="13" customFormat="1" ht="10.199999999999999">
      <c r="B141" s="175"/>
      <c r="D141" s="176" t="s">
        <v>143</v>
      </c>
      <c r="E141" s="177" t="s">
        <v>1</v>
      </c>
      <c r="F141" s="178" t="s">
        <v>878</v>
      </c>
      <c r="H141" s="177" t="s">
        <v>1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7" t="s">
        <v>143</v>
      </c>
      <c r="AU141" s="177" t="s">
        <v>87</v>
      </c>
      <c r="AV141" s="13" t="s">
        <v>85</v>
      </c>
      <c r="AW141" s="13" t="s">
        <v>33</v>
      </c>
      <c r="AX141" s="13" t="s">
        <v>77</v>
      </c>
      <c r="AY141" s="177" t="s">
        <v>134</v>
      </c>
    </row>
    <row r="142" spans="1:65" s="13" customFormat="1" ht="10.199999999999999">
      <c r="B142" s="175"/>
      <c r="D142" s="176" t="s">
        <v>143</v>
      </c>
      <c r="E142" s="177" t="s">
        <v>1</v>
      </c>
      <c r="F142" s="178" t="s">
        <v>879</v>
      </c>
      <c r="H142" s="177" t="s">
        <v>1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7" t="s">
        <v>143</v>
      </c>
      <c r="AU142" s="177" t="s">
        <v>87</v>
      </c>
      <c r="AV142" s="13" t="s">
        <v>85</v>
      </c>
      <c r="AW142" s="13" t="s">
        <v>33</v>
      </c>
      <c r="AX142" s="13" t="s">
        <v>77</v>
      </c>
      <c r="AY142" s="177" t="s">
        <v>134</v>
      </c>
    </row>
    <row r="143" spans="1:65" s="14" customFormat="1" ht="10.199999999999999">
      <c r="B143" s="183"/>
      <c r="D143" s="176" t="s">
        <v>143</v>
      </c>
      <c r="E143" s="184" t="s">
        <v>1</v>
      </c>
      <c r="F143" s="185" t="s">
        <v>870</v>
      </c>
      <c r="H143" s="186">
        <v>80.599999999999994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143</v>
      </c>
      <c r="AU143" s="184" t="s">
        <v>87</v>
      </c>
      <c r="AV143" s="14" t="s">
        <v>87</v>
      </c>
      <c r="AW143" s="14" t="s">
        <v>33</v>
      </c>
      <c r="AX143" s="14" t="s">
        <v>77</v>
      </c>
      <c r="AY143" s="184" t="s">
        <v>134</v>
      </c>
    </row>
    <row r="144" spans="1:65" s="14" customFormat="1" ht="10.199999999999999">
      <c r="B144" s="183"/>
      <c r="D144" s="176" t="s">
        <v>143</v>
      </c>
      <c r="E144" s="184" t="s">
        <v>1</v>
      </c>
      <c r="F144" s="185" t="s">
        <v>871</v>
      </c>
      <c r="H144" s="186">
        <v>31.39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143</v>
      </c>
      <c r="AU144" s="184" t="s">
        <v>87</v>
      </c>
      <c r="AV144" s="14" t="s">
        <v>87</v>
      </c>
      <c r="AW144" s="14" t="s">
        <v>33</v>
      </c>
      <c r="AX144" s="14" t="s">
        <v>77</v>
      </c>
      <c r="AY144" s="184" t="s">
        <v>134</v>
      </c>
    </row>
    <row r="145" spans="1:65" s="14" customFormat="1" ht="10.199999999999999">
      <c r="B145" s="183"/>
      <c r="D145" s="176" t="s">
        <v>143</v>
      </c>
      <c r="E145" s="184" t="s">
        <v>1</v>
      </c>
      <c r="F145" s="185" t="s">
        <v>872</v>
      </c>
      <c r="H145" s="186">
        <v>86.8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143</v>
      </c>
      <c r="AU145" s="184" t="s">
        <v>87</v>
      </c>
      <c r="AV145" s="14" t="s">
        <v>87</v>
      </c>
      <c r="AW145" s="14" t="s">
        <v>33</v>
      </c>
      <c r="AX145" s="14" t="s">
        <v>77</v>
      </c>
      <c r="AY145" s="184" t="s">
        <v>134</v>
      </c>
    </row>
    <row r="146" spans="1:65" s="14" customFormat="1" ht="10.199999999999999">
      <c r="B146" s="183"/>
      <c r="D146" s="176" t="s">
        <v>143</v>
      </c>
      <c r="E146" s="184" t="s">
        <v>1</v>
      </c>
      <c r="F146" s="185" t="s">
        <v>880</v>
      </c>
      <c r="H146" s="186">
        <v>120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143</v>
      </c>
      <c r="AU146" s="184" t="s">
        <v>87</v>
      </c>
      <c r="AV146" s="14" t="s">
        <v>87</v>
      </c>
      <c r="AW146" s="14" t="s">
        <v>33</v>
      </c>
      <c r="AX146" s="14" t="s">
        <v>77</v>
      </c>
      <c r="AY146" s="184" t="s">
        <v>134</v>
      </c>
    </row>
    <row r="147" spans="1:65" s="14" customFormat="1" ht="10.199999999999999">
      <c r="B147" s="183"/>
      <c r="D147" s="176" t="s">
        <v>143</v>
      </c>
      <c r="E147" s="184" t="s">
        <v>1</v>
      </c>
      <c r="F147" s="185" t="s">
        <v>874</v>
      </c>
      <c r="H147" s="186">
        <v>41.6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143</v>
      </c>
      <c r="AU147" s="184" t="s">
        <v>87</v>
      </c>
      <c r="AV147" s="14" t="s">
        <v>87</v>
      </c>
      <c r="AW147" s="14" t="s">
        <v>33</v>
      </c>
      <c r="AX147" s="14" t="s">
        <v>77</v>
      </c>
      <c r="AY147" s="184" t="s">
        <v>134</v>
      </c>
    </row>
    <row r="148" spans="1:65" s="16" customFormat="1" ht="10.199999999999999">
      <c r="B148" s="209"/>
      <c r="D148" s="176" t="s">
        <v>143</v>
      </c>
      <c r="E148" s="210" t="s">
        <v>1</v>
      </c>
      <c r="F148" s="211" t="s">
        <v>339</v>
      </c>
      <c r="H148" s="212">
        <v>360.39</v>
      </c>
      <c r="I148" s="213"/>
      <c r="L148" s="209"/>
      <c r="M148" s="214"/>
      <c r="N148" s="215"/>
      <c r="O148" s="215"/>
      <c r="P148" s="215"/>
      <c r="Q148" s="215"/>
      <c r="R148" s="215"/>
      <c r="S148" s="215"/>
      <c r="T148" s="216"/>
      <c r="AT148" s="210" t="s">
        <v>143</v>
      </c>
      <c r="AU148" s="210" t="s">
        <v>87</v>
      </c>
      <c r="AV148" s="16" t="s">
        <v>168</v>
      </c>
      <c r="AW148" s="16" t="s">
        <v>33</v>
      </c>
      <c r="AX148" s="16" t="s">
        <v>77</v>
      </c>
      <c r="AY148" s="210" t="s">
        <v>134</v>
      </c>
    </row>
    <row r="149" spans="1:65" s="14" customFormat="1" ht="10.199999999999999">
      <c r="B149" s="183"/>
      <c r="D149" s="176" t="s">
        <v>143</v>
      </c>
      <c r="E149" s="184" t="s">
        <v>1</v>
      </c>
      <c r="F149" s="185" t="s">
        <v>881</v>
      </c>
      <c r="H149" s="186">
        <v>-360.39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143</v>
      </c>
      <c r="AU149" s="184" t="s">
        <v>87</v>
      </c>
      <c r="AV149" s="14" t="s">
        <v>87</v>
      </c>
      <c r="AW149" s="14" t="s">
        <v>33</v>
      </c>
      <c r="AX149" s="14" t="s">
        <v>77</v>
      </c>
      <c r="AY149" s="184" t="s">
        <v>134</v>
      </c>
    </row>
    <row r="150" spans="1:65" s="14" customFormat="1" ht="10.199999999999999">
      <c r="B150" s="183"/>
      <c r="D150" s="176" t="s">
        <v>143</v>
      </c>
      <c r="E150" s="184" t="s">
        <v>1</v>
      </c>
      <c r="F150" s="185" t="s">
        <v>882</v>
      </c>
      <c r="H150" s="186">
        <v>108.117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143</v>
      </c>
      <c r="AU150" s="184" t="s">
        <v>87</v>
      </c>
      <c r="AV150" s="14" t="s">
        <v>87</v>
      </c>
      <c r="AW150" s="14" t="s">
        <v>33</v>
      </c>
      <c r="AX150" s="14" t="s">
        <v>77</v>
      </c>
      <c r="AY150" s="184" t="s">
        <v>134</v>
      </c>
    </row>
    <row r="151" spans="1:65" s="15" customFormat="1" ht="10.199999999999999">
      <c r="B151" s="191"/>
      <c r="D151" s="176" t="s">
        <v>143</v>
      </c>
      <c r="E151" s="192" t="s">
        <v>1</v>
      </c>
      <c r="F151" s="193" t="s">
        <v>159</v>
      </c>
      <c r="H151" s="194">
        <v>108.117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143</v>
      </c>
      <c r="AU151" s="192" t="s">
        <v>87</v>
      </c>
      <c r="AV151" s="15" t="s">
        <v>141</v>
      </c>
      <c r="AW151" s="15" t="s">
        <v>33</v>
      </c>
      <c r="AX151" s="15" t="s">
        <v>85</v>
      </c>
      <c r="AY151" s="192" t="s">
        <v>134</v>
      </c>
    </row>
    <row r="152" spans="1:65" s="2" customFormat="1" ht="21.75" customHeight="1">
      <c r="A152" s="33"/>
      <c r="B152" s="161"/>
      <c r="C152" s="162" t="s">
        <v>141</v>
      </c>
      <c r="D152" s="162" t="s">
        <v>136</v>
      </c>
      <c r="E152" s="163" t="s">
        <v>883</v>
      </c>
      <c r="F152" s="164" t="s">
        <v>884</v>
      </c>
      <c r="G152" s="165" t="s">
        <v>174</v>
      </c>
      <c r="H152" s="166">
        <v>112.5</v>
      </c>
      <c r="I152" s="167"/>
      <c r="J152" s="168">
        <f>ROUND(I152*H152,2)</f>
        <v>0</v>
      </c>
      <c r="K152" s="164" t="s">
        <v>140</v>
      </c>
      <c r="L152" s="34"/>
      <c r="M152" s="169" t="s">
        <v>1</v>
      </c>
      <c r="N152" s="170" t="s">
        <v>42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141</v>
      </c>
      <c r="AT152" s="173" t="s">
        <v>136</v>
      </c>
      <c r="AU152" s="173" t="s">
        <v>87</v>
      </c>
      <c r="AY152" s="18" t="s">
        <v>134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85</v>
      </c>
      <c r="BK152" s="174">
        <f>ROUND(I152*H152,2)</f>
        <v>0</v>
      </c>
      <c r="BL152" s="18" t="s">
        <v>141</v>
      </c>
      <c r="BM152" s="173" t="s">
        <v>885</v>
      </c>
    </row>
    <row r="153" spans="1:65" s="14" customFormat="1" ht="10.199999999999999">
      <c r="B153" s="183"/>
      <c r="D153" s="176" t="s">
        <v>143</v>
      </c>
      <c r="E153" s="184" t="s">
        <v>1</v>
      </c>
      <c r="F153" s="185" t="s">
        <v>886</v>
      </c>
      <c r="H153" s="186">
        <v>112.5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143</v>
      </c>
      <c r="AU153" s="184" t="s">
        <v>87</v>
      </c>
      <c r="AV153" s="14" t="s">
        <v>87</v>
      </c>
      <c r="AW153" s="14" t="s">
        <v>33</v>
      </c>
      <c r="AX153" s="14" t="s">
        <v>85</v>
      </c>
      <c r="AY153" s="184" t="s">
        <v>134</v>
      </c>
    </row>
    <row r="154" spans="1:65" s="2" customFormat="1" ht="21.75" customHeight="1">
      <c r="A154" s="33"/>
      <c r="B154" s="161"/>
      <c r="C154" s="162" t="s">
        <v>178</v>
      </c>
      <c r="D154" s="162" t="s">
        <v>136</v>
      </c>
      <c r="E154" s="163" t="s">
        <v>887</v>
      </c>
      <c r="F154" s="164" t="s">
        <v>888</v>
      </c>
      <c r="G154" s="165" t="s">
        <v>186</v>
      </c>
      <c r="H154" s="166">
        <v>46.917000000000002</v>
      </c>
      <c r="I154" s="167"/>
      <c r="J154" s="168">
        <f>ROUND(I154*H154,2)</f>
        <v>0</v>
      </c>
      <c r="K154" s="164" t="s">
        <v>140</v>
      </c>
      <c r="L154" s="34"/>
      <c r="M154" s="169" t="s">
        <v>1</v>
      </c>
      <c r="N154" s="170" t="s">
        <v>42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141</v>
      </c>
      <c r="AT154" s="173" t="s">
        <v>136</v>
      </c>
      <c r="AU154" s="173" t="s">
        <v>87</v>
      </c>
      <c r="AY154" s="18" t="s">
        <v>134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85</v>
      </c>
      <c r="BK154" s="174">
        <f>ROUND(I154*H154,2)</f>
        <v>0</v>
      </c>
      <c r="BL154" s="18" t="s">
        <v>141</v>
      </c>
      <c r="BM154" s="173" t="s">
        <v>889</v>
      </c>
    </row>
    <row r="155" spans="1:65" s="14" customFormat="1" ht="10.199999999999999">
      <c r="B155" s="183"/>
      <c r="D155" s="176" t="s">
        <v>143</v>
      </c>
      <c r="E155" s="184" t="s">
        <v>1</v>
      </c>
      <c r="F155" s="185" t="s">
        <v>890</v>
      </c>
      <c r="H155" s="186">
        <v>36.039000000000001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143</v>
      </c>
      <c r="AU155" s="184" t="s">
        <v>87</v>
      </c>
      <c r="AV155" s="14" t="s">
        <v>87</v>
      </c>
      <c r="AW155" s="14" t="s">
        <v>33</v>
      </c>
      <c r="AX155" s="14" t="s">
        <v>77</v>
      </c>
      <c r="AY155" s="184" t="s">
        <v>134</v>
      </c>
    </row>
    <row r="156" spans="1:65" s="14" customFormat="1" ht="10.199999999999999">
      <c r="B156" s="183"/>
      <c r="D156" s="176" t="s">
        <v>143</v>
      </c>
      <c r="E156" s="184" t="s">
        <v>1</v>
      </c>
      <c r="F156" s="185" t="s">
        <v>891</v>
      </c>
      <c r="H156" s="186">
        <v>10.878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143</v>
      </c>
      <c r="AU156" s="184" t="s">
        <v>87</v>
      </c>
      <c r="AV156" s="14" t="s">
        <v>87</v>
      </c>
      <c r="AW156" s="14" t="s">
        <v>33</v>
      </c>
      <c r="AX156" s="14" t="s">
        <v>77</v>
      </c>
      <c r="AY156" s="184" t="s">
        <v>134</v>
      </c>
    </row>
    <row r="157" spans="1:65" s="15" customFormat="1" ht="10.199999999999999">
      <c r="B157" s="191"/>
      <c r="D157" s="176" t="s">
        <v>143</v>
      </c>
      <c r="E157" s="192" t="s">
        <v>1</v>
      </c>
      <c r="F157" s="193" t="s">
        <v>159</v>
      </c>
      <c r="H157" s="194">
        <v>46.917000000000002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143</v>
      </c>
      <c r="AU157" s="192" t="s">
        <v>87</v>
      </c>
      <c r="AV157" s="15" t="s">
        <v>141</v>
      </c>
      <c r="AW157" s="15" t="s">
        <v>33</v>
      </c>
      <c r="AX157" s="15" t="s">
        <v>85</v>
      </c>
      <c r="AY157" s="192" t="s">
        <v>134</v>
      </c>
    </row>
    <row r="158" spans="1:65" s="2" customFormat="1" ht="21.75" customHeight="1">
      <c r="A158" s="33"/>
      <c r="B158" s="161"/>
      <c r="C158" s="162" t="s">
        <v>183</v>
      </c>
      <c r="D158" s="162" t="s">
        <v>136</v>
      </c>
      <c r="E158" s="163" t="s">
        <v>206</v>
      </c>
      <c r="F158" s="164" t="s">
        <v>207</v>
      </c>
      <c r="G158" s="165" t="s">
        <v>186</v>
      </c>
      <c r="H158" s="166">
        <v>110.648</v>
      </c>
      <c r="I158" s="167"/>
      <c r="J158" s="168">
        <f>ROUND(I158*H158,2)</f>
        <v>0</v>
      </c>
      <c r="K158" s="164" t="s">
        <v>140</v>
      </c>
      <c r="L158" s="34"/>
      <c r="M158" s="169" t="s">
        <v>1</v>
      </c>
      <c r="N158" s="170" t="s">
        <v>42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141</v>
      </c>
      <c r="AT158" s="173" t="s">
        <v>136</v>
      </c>
      <c r="AU158" s="173" t="s">
        <v>87</v>
      </c>
      <c r="AY158" s="18" t="s">
        <v>134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85</v>
      </c>
      <c r="BK158" s="174">
        <f>ROUND(I158*H158,2)</f>
        <v>0</v>
      </c>
      <c r="BL158" s="18" t="s">
        <v>141</v>
      </c>
      <c r="BM158" s="173" t="s">
        <v>892</v>
      </c>
    </row>
    <row r="159" spans="1:65" s="13" customFormat="1" ht="10.199999999999999">
      <c r="B159" s="175"/>
      <c r="D159" s="176" t="s">
        <v>143</v>
      </c>
      <c r="E159" s="177" t="s">
        <v>1</v>
      </c>
      <c r="F159" s="178" t="s">
        <v>893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143</v>
      </c>
      <c r="AU159" s="177" t="s">
        <v>87</v>
      </c>
      <c r="AV159" s="13" t="s">
        <v>85</v>
      </c>
      <c r="AW159" s="13" t="s">
        <v>33</v>
      </c>
      <c r="AX159" s="13" t="s">
        <v>77</v>
      </c>
      <c r="AY159" s="177" t="s">
        <v>134</v>
      </c>
    </row>
    <row r="160" spans="1:65" s="14" customFormat="1" ht="10.199999999999999">
      <c r="B160" s="183"/>
      <c r="D160" s="176" t="s">
        <v>143</v>
      </c>
      <c r="E160" s="184" t="s">
        <v>1</v>
      </c>
      <c r="F160" s="185" t="s">
        <v>894</v>
      </c>
      <c r="H160" s="186">
        <v>2.5310000000000001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143</v>
      </c>
      <c r="AU160" s="184" t="s">
        <v>87</v>
      </c>
      <c r="AV160" s="14" t="s">
        <v>87</v>
      </c>
      <c r="AW160" s="14" t="s">
        <v>33</v>
      </c>
      <c r="AX160" s="14" t="s">
        <v>77</v>
      </c>
      <c r="AY160" s="184" t="s">
        <v>134</v>
      </c>
    </row>
    <row r="161" spans="1:65" s="14" customFormat="1" ht="10.199999999999999">
      <c r="B161" s="183"/>
      <c r="D161" s="176" t="s">
        <v>143</v>
      </c>
      <c r="E161" s="184" t="s">
        <v>1</v>
      </c>
      <c r="F161" s="185" t="s">
        <v>895</v>
      </c>
      <c r="H161" s="186">
        <v>108.117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143</v>
      </c>
      <c r="AU161" s="184" t="s">
        <v>87</v>
      </c>
      <c r="AV161" s="14" t="s">
        <v>87</v>
      </c>
      <c r="AW161" s="14" t="s">
        <v>33</v>
      </c>
      <c r="AX161" s="14" t="s">
        <v>77</v>
      </c>
      <c r="AY161" s="184" t="s">
        <v>134</v>
      </c>
    </row>
    <row r="162" spans="1:65" s="15" customFormat="1" ht="10.199999999999999">
      <c r="B162" s="191"/>
      <c r="D162" s="176" t="s">
        <v>143</v>
      </c>
      <c r="E162" s="192" t="s">
        <v>1</v>
      </c>
      <c r="F162" s="193" t="s">
        <v>159</v>
      </c>
      <c r="H162" s="194">
        <v>110.64800000000001</v>
      </c>
      <c r="I162" s="195"/>
      <c r="L162" s="191"/>
      <c r="M162" s="196"/>
      <c r="N162" s="197"/>
      <c r="O162" s="197"/>
      <c r="P162" s="197"/>
      <c r="Q162" s="197"/>
      <c r="R162" s="197"/>
      <c r="S162" s="197"/>
      <c r="T162" s="198"/>
      <c r="AT162" s="192" t="s">
        <v>143</v>
      </c>
      <c r="AU162" s="192" t="s">
        <v>87</v>
      </c>
      <c r="AV162" s="15" t="s">
        <v>141</v>
      </c>
      <c r="AW162" s="15" t="s">
        <v>33</v>
      </c>
      <c r="AX162" s="15" t="s">
        <v>85</v>
      </c>
      <c r="AY162" s="192" t="s">
        <v>134</v>
      </c>
    </row>
    <row r="163" spans="1:65" s="2" customFormat="1" ht="21.75" customHeight="1">
      <c r="A163" s="33"/>
      <c r="B163" s="161"/>
      <c r="C163" s="162" t="s">
        <v>197</v>
      </c>
      <c r="D163" s="162" t="s">
        <v>136</v>
      </c>
      <c r="E163" s="163" t="s">
        <v>614</v>
      </c>
      <c r="F163" s="164" t="s">
        <v>615</v>
      </c>
      <c r="G163" s="165" t="s">
        <v>186</v>
      </c>
      <c r="H163" s="166">
        <v>157.565</v>
      </c>
      <c r="I163" s="167"/>
      <c r="J163" s="168">
        <f>ROUND(I163*H163,2)</f>
        <v>0</v>
      </c>
      <c r="K163" s="164" t="s">
        <v>140</v>
      </c>
      <c r="L163" s="34"/>
      <c r="M163" s="169" t="s">
        <v>1</v>
      </c>
      <c r="N163" s="170" t="s">
        <v>42</v>
      </c>
      <c r="O163" s="59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141</v>
      </c>
      <c r="AT163" s="173" t="s">
        <v>136</v>
      </c>
      <c r="AU163" s="173" t="s">
        <v>87</v>
      </c>
      <c r="AY163" s="18" t="s">
        <v>134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8" t="s">
        <v>85</v>
      </c>
      <c r="BK163" s="174">
        <f>ROUND(I163*H163,2)</f>
        <v>0</v>
      </c>
      <c r="BL163" s="18" t="s">
        <v>141</v>
      </c>
      <c r="BM163" s="173" t="s">
        <v>896</v>
      </c>
    </row>
    <row r="164" spans="1:65" s="13" customFormat="1" ht="10.199999999999999">
      <c r="B164" s="175"/>
      <c r="D164" s="176" t="s">
        <v>143</v>
      </c>
      <c r="E164" s="177" t="s">
        <v>1</v>
      </c>
      <c r="F164" s="178" t="s">
        <v>893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143</v>
      </c>
      <c r="AU164" s="177" t="s">
        <v>87</v>
      </c>
      <c r="AV164" s="13" t="s">
        <v>85</v>
      </c>
      <c r="AW164" s="13" t="s">
        <v>33</v>
      </c>
      <c r="AX164" s="13" t="s">
        <v>77</v>
      </c>
      <c r="AY164" s="177" t="s">
        <v>134</v>
      </c>
    </row>
    <row r="165" spans="1:65" s="14" customFormat="1" ht="10.199999999999999">
      <c r="B165" s="183"/>
      <c r="D165" s="176" t="s">
        <v>143</v>
      </c>
      <c r="E165" s="184" t="s">
        <v>1</v>
      </c>
      <c r="F165" s="185" t="s">
        <v>894</v>
      </c>
      <c r="H165" s="186">
        <v>2.5310000000000001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143</v>
      </c>
      <c r="AU165" s="184" t="s">
        <v>87</v>
      </c>
      <c r="AV165" s="14" t="s">
        <v>87</v>
      </c>
      <c r="AW165" s="14" t="s">
        <v>33</v>
      </c>
      <c r="AX165" s="14" t="s">
        <v>77</v>
      </c>
      <c r="AY165" s="184" t="s">
        <v>134</v>
      </c>
    </row>
    <row r="166" spans="1:65" s="14" customFormat="1" ht="10.199999999999999">
      <c r="B166" s="183"/>
      <c r="D166" s="176" t="s">
        <v>143</v>
      </c>
      <c r="E166" s="184" t="s">
        <v>1</v>
      </c>
      <c r="F166" s="185" t="s">
        <v>895</v>
      </c>
      <c r="H166" s="186">
        <v>108.117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143</v>
      </c>
      <c r="AU166" s="184" t="s">
        <v>87</v>
      </c>
      <c r="AV166" s="14" t="s">
        <v>87</v>
      </c>
      <c r="AW166" s="14" t="s">
        <v>33</v>
      </c>
      <c r="AX166" s="14" t="s">
        <v>77</v>
      </c>
      <c r="AY166" s="184" t="s">
        <v>134</v>
      </c>
    </row>
    <row r="167" spans="1:65" s="14" customFormat="1" ht="10.199999999999999">
      <c r="B167" s="183"/>
      <c r="D167" s="176" t="s">
        <v>143</v>
      </c>
      <c r="E167" s="184" t="s">
        <v>1</v>
      </c>
      <c r="F167" s="185" t="s">
        <v>890</v>
      </c>
      <c r="H167" s="186">
        <v>36.039000000000001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143</v>
      </c>
      <c r="AU167" s="184" t="s">
        <v>87</v>
      </c>
      <c r="AV167" s="14" t="s">
        <v>87</v>
      </c>
      <c r="AW167" s="14" t="s">
        <v>33</v>
      </c>
      <c r="AX167" s="14" t="s">
        <v>77</v>
      </c>
      <c r="AY167" s="184" t="s">
        <v>134</v>
      </c>
    </row>
    <row r="168" spans="1:65" s="14" customFormat="1" ht="10.199999999999999">
      <c r="B168" s="183"/>
      <c r="D168" s="176" t="s">
        <v>143</v>
      </c>
      <c r="E168" s="184" t="s">
        <v>1</v>
      </c>
      <c r="F168" s="185" t="s">
        <v>891</v>
      </c>
      <c r="H168" s="186">
        <v>10.878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143</v>
      </c>
      <c r="AU168" s="184" t="s">
        <v>87</v>
      </c>
      <c r="AV168" s="14" t="s">
        <v>87</v>
      </c>
      <c r="AW168" s="14" t="s">
        <v>33</v>
      </c>
      <c r="AX168" s="14" t="s">
        <v>77</v>
      </c>
      <c r="AY168" s="184" t="s">
        <v>134</v>
      </c>
    </row>
    <row r="169" spans="1:65" s="15" customFormat="1" ht="10.199999999999999">
      <c r="B169" s="191"/>
      <c r="D169" s="176" t="s">
        <v>143</v>
      </c>
      <c r="E169" s="192" t="s">
        <v>1</v>
      </c>
      <c r="F169" s="193" t="s">
        <v>159</v>
      </c>
      <c r="H169" s="194">
        <v>157.565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143</v>
      </c>
      <c r="AU169" s="192" t="s">
        <v>87</v>
      </c>
      <c r="AV169" s="15" t="s">
        <v>141</v>
      </c>
      <c r="AW169" s="15" t="s">
        <v>33</v>
      </c>
      <c r="AX169" s="15" t="s">
        <v>85</v>
      </c>
      <c r="AY169" s="192" t="s">
        <v>134</v>
      </c>
    </row>
    <row r="170" spans="1:65" s="2" customFormat="1" ht="21.75" customHeight="1">
      <c r="A170" s="33"/>
      <c r="B170" s="161"/>
      <c r="C170" s="162" t="s">
        <v>205</v>
      </c>
      <c r="D170" s="162" t="s">
        <v>136</v>
      </c>
      <c r="E170" s="163" t="s">
        <v>215</v>
      </c>
      <c r="F170" s="164" t="s">
        <v>216</v>
      </c>
      <c r="G170" s="165" t="s">
        <v>139</v>
      </c>
      <c r="H170" s="166">
        <v>360.39</v>
      </c>
      <c r="I170" s="167"/>
      <c r="J170" s="168">
        <f>ROUND(I170*H170,2)</f>
        <v>0</v>
      </c>
      <c r="K170" s="164" t="s">
        <v>140</v>
      </c>
      <c r="L170" s="34"/>
      <c r="M170" s="169" t="s">
        <v>1</v>
      </c>
      <c r="N170" s="170" t="s">
        <v>42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141</v>
      </c>
      <c r="AT170" s="173" t="s">
        <v>136</v>
      </c>
      <c r="AU170" s="173" t="s">
        <v>87</v>
      </c>
      <c r="AY170" s="18" t="s">
        <v>134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85</v>
      </c>
      <c r="BK170" s="174">
        <f>ROUND(I170*H170,2)</f>
        <v>0</v>
      </c>
      <c r="BL170" s="18" t="s">
        <v>141</v>
      </c>
      <c r="BM170" s="173" t="s">
        <v>897</v>
      </c>
    </row>
    <row r="171" spans="1:65" s="14" customFormat="1" ht="10.199999999999999">
      <c r="B171" s="183"/>
      <c r="D171" s="176" t="s">
        <v>143</v>
      </c>
      <c r="E171" s="184" t="s">
        <v>1</v>
      </c>
      <c r="F171" s="185" t="s">
        <v>898</v>
      </c>
      <c r="H171" s="186">
        <v>360.39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143</v>
      </c>
      <c r="AU171" s="184" t="s">
        <v>87</v>
      </c>
      <c r="AV171" s="14" t="s">
        <v>87</v>
      </c>
      <c r="AW171" s="14" t="s">
        <v>33</v>
      </c>
      <c r="AX171" s="14" t="s">
        <v>85</v>
      </c>
      <c r="AY171" s="184" t="s">
        <v>134</v>
      </c>
    </row>
    <row r="172" spans="1:65" s="2" customFormat="1" ht="21.75" customHeight="1">
      <c r="A172" s="33"/>
      <c r="B172" s="161"/>
      <c r="C172" s="162" t="s">
        <v>210</v>
      </c>
      <c r="D172" s="162" t="s">
        <v>136</v>
      </c>
      <c r="E172" s="163" t="s">
        <v>223</v>
      </c>
      <c r="F172" s="164" t="s">
        <v>224</v>
      </c>
      <c r="G172" s="165" t="s">
        <v>225</v>
      </c>
      <c r="H172" s="166">
        <v>177.03700000000001</v>
      </c>
      <c r="I172" s="167"/>
      <c r="J172" s="168">
        <f>ROUND(I172*H172,2)</f>
        <v>0</v>
      </c>
      <c r="K172" s="164" t="s">
        <v>140</v>
      </c>
      <c r="L172" s="34"/>
      <c r="M172" s="169" t="s">
        <v>1</v>
      </c>
      <c r="N172" s="170" t="s">
        <v>42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141</v>
      </c>
      <c r="AT172" s="173" t="s">
        <v>136</v>
      </c>
      <c r="AU172" s="173" t="s">
        <v>87</v>
      </c>
      <c r="AY172" s="18" t="s">
        <v>134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85</v>
      </c>
      <c r="BK172" s="174">
        <f>ROUND(I172*H172,2)</f>
        <v>0</v>
      </c>
      <c r="BL172" s="18" t="s">
        <v>141</v>
      </c>
      <c r="BM172" s="173" t="s">
        <v>899</v>
      </c>
    </row>
    <row r="173" spans="1:65" s="14" customFormat="1" ht="10.199999999999999">
      <c r="B173" s="183"/>
      <c r="D173" s="176" t="s">
        <v>143</v>
      </c>
      <c r="E173" s="184" t="s">
        <v>1</v>
      </c>
      <c r="F173" s="185" t="s">
        <v>900</v>
      </c>
      <c r="H173" s="186">
        <v>177.03700000000001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143</v>
      </c>
      <c r="AU173" s="184" t="s">
        <v>87</v>
      </c>
      <c r="AV173" s="14" t="s">
        <v>87</v>
      </c>
      <c r="AW173" s="14" t="s">
        <v>33</v>
      </c>
      <c r="AX173" s="14" t="s">
        <v>85</v>
      </c>
      <c r="AY173" s="184" t="s">
        <v>134</v>
      </c>
    </row>
    <row r="174" spans="1:65" s="2" customFormat="1" ht="16.5" customHeight="1">
      <c r="A174" s="33"/>
      <c r="B174" s="161"/>
      <c r="C174" s="162" t="s">
        <v>214</v>
      </c>
      <c r="D174" s="162" t="s">
        <v>136</v>
      </c>
      <c r="E174" s="163" t="s">
        <v>622</v>
      </c>
      <c r="F174" s="164" t="s">
        <v>220</v>
      </c>
      <c r="G174" s="165" t="s">
        <v>186</v>
      </c>
      <c r="H174" s="166">
        <v>157.565</v>
      </c>
      <c r="I174" s="167"/>
      <c r="J174" s="168">
        <f>ROUND(I174*H174,2)</f>
        <v>0</v>
      </c>
      <c r="K174" s="164" t="s">
        <v>140</v>
      </c>
      <c r="L174" s="34"/>
      <c r="M174" s="169" t="s">
        <v>1</v>
      </c>
      <c r="N174" s="170" t="s">
        <v>42</v>
      </c>
      <c r="O174" s="59"/>
      <c r="P174" s="171">
        <f>O174*H174</f>
        <v>0</v>
      </c>
      <c r="Q174" s="171">
        <v>0</v>
      </c>
      <c r="R174" s="171">
        <f>Q174*H174</f>
        <v>0</v>
      </c>
      <c r="S174" s="171">
        <v>0</v>
      </c>
      <c r="T174" s="17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141</v>
      </c>
      <c r="AT174" s="173" t="s">
        <v>136</v>
      </c>
      <c r="AU174" s="173" t="s">
        <v>87</v>
      </c>
      <c r="AY174" s="18" t="s">
        <v>134</v>
      </c>
      <c r="BE174" s="174">
        <f>IF(N174="základní",J174,0)</f>
        <v>0</v>
      </c>
      <c r="BF174" s="174">
        <f>IF(N174="snížená",J174,0)</f>
        <v>0</v>
      </c>
      <c r="BG174" s="174">
        <f>IF(N174="zákl. přenesená",J174,0)</f>
        <v>0</v>
      </c>
      <c r="BH174" s="174">
        <f>IF(N174="sníž. přenesená",J174,0)</f>
        <v>0</v>
      </c>
      <c r="BI174" s="174">
        <f>IF(N174="nulová",J174,0)</f>
        <v>0</v>
      </c>
      <c r="BJ174" s="18" t="s">
        <v>85</v>
      </c>
      <c r="BK174" s="174">
        <f>ROUND(I174*H174,2)</f>
        <v>0</v>
      </c>
      <c r="BL174" s="18" t="s">
        <v>141</v>
      </c>
      <c r="BM174" s="173" t="s">
        <v>901</v>
      </c>
    </row>
    <row r="175" spans="1:65" s="14" customFormat="1" ht="10.199999999999999">
      <c r="B175" s="183"/>
      <c r="D175" s="176" t="s">
        <v>143</v>
      </c>
      <c r="E175" s="184" t="s">
        <v>1</v>
      </c>
      <c r="F175" s="185" t="s">
        <v>902</v>
      </c>
      <c r="H175" s="186">
        <v>157.565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143</v>
      </c>
      <c r="AU175" s="184" t="s">
        <v>87</v>
      </c>
      <c r="AV175" s="14" t="s">
        <v>87</v>
      </c>
      <c r="AW175" s="14" t="s">
        <v>33</v>
      </c>
      <c r="AX175" s="14" t="s">
        <v>77</v>
      </c>
      <c r="AY175" s="184" t="s">
        <v>134</v>
      </c>
    </row>
    <row r="176" spans="1:65" s="15" customFormat="1" ht="10.199999999999999">
      <c r="B176" s="191"/>
      <c r="D176" s="176" t="s">
        <v>143</v>
      </c>
      <c r="E176" s="192" t="s">
        <v>1</v>
      </c>
      <c r="F176" s="193" t="s">
        <v>159</v>
      </c>
      <c r="H176" s="194">
        <v>157.565</v>
      </c>
      <c r="I176" s="195"/>
      <c r="L176" s="191"/>
      <c r="M176" s="196"/>
      <c r="N176" s="197"/>
      <c r="O176" s="197"/>
      <c r="P176" s="197"/>
      <c r="Q176" s="197"/>
      <c r="R176" s="197"/>
      <c r="S176" s="197"/>
      <c r="T176" s="198"/>
      <c r="AT176" s="192" t="s">
        <v>143</v>
      </c>
      <c r="AU176" s="192" t="s">
        <v>87</v>
      </c>
      <c r="AV176" s="15" t="s">
        <v>141</v>
      </c>
      <c r="AW176" s="15" t="s">
        <v>33</v>
      </c>
      <c r="AX176" s="15" t="s">
        <v>85</v>
      </c>
      <c r="AY176" s="192" t="s">
        <v>134</v>
      </c>
    </row>
    <row r="177" spans="1:65" s="2" customFormat="1" ht="21.75" customHeight="1">
      <c r="A177" s="33"/>
      <c r="B177" s="161"/>
      <c r="C177" s="162" t="s">
        <v>218</v>
      </c>
      <c r="D177" s="162" t="s">
        <v>136</v>
      </c>
      <c r="E177" s="163" t="s">
        <v>229</v>
      </c>
      <c r="F177" s="164" t="s">
        <v>230</v>
      </c>
      <c r="G177" s="165" t="s">
        <v>139</v>
      </c>
      <c r="H177" s="166">
        <v>54.39</v>
      </c>
      <c r="I177" s="167"/>
      <c r="J177" s="168">
        <f>ROUND(I177*H177,2)</f>
        <v>0</v>
      </c>
      <c r="K177" s="164" t="s">
        <v>140</v>
      </c>
      <c r="L177" s="34"/>
      <c r="M177" s="169" t="s">
        <v>1</v>
      </c>
      <c r="N177" s="170" t="s">
        <v>42</v>
      </c>
      <c r="O177" s="59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141</v>
      </c>
      <c r="AT177" s="173" t="s">
        <v>136</v>
      </c>
      <c r="AU177" s="173" t="s">
        <v>87</v>
      </c>
      <c r="AY177" s="18" t="s">
        <v>134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8" t="s">
        <v>85</v>
      </c>
      <c r="BK177" s="174">
        <f>ROUND(I177*H177,2)</f>
        <v>0</v>
      </c>
      <c r="BL177" s="18" t="s">
        <v>141</v>
      </c>
      <c r="BM177" s="173" t="s">
        <v>903</v>
      </c>
    </row>
    <row r="178" spans="1:65" s="14" customFormat="1" ht="10.199999999999999">
      <c r="B178" s="183"/>
      <c r="D178" s="176" t="s">
        <v>143</v>
      </c>
      <c r="E178" s="184" t="s">
        <v>1</v>
      </c>
      <c r="F178" s="185" t="s">
        <v>904</v>
      </c>
      <c r="H178" s="186">
        <v>54.39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143</v>
      </c>
      <c r="AU178" s="184" t="s">
        <v>87</v>
      </c>
      <c r="AV178" s="14" t="s">
        <v>87</v>
      </c>
      <c r="AW178" s="14" t="s">
        <v>33</v>
      </c>
      <c r="AX178" s="14" t="s">
        <v>77</v>
      </c>
      <c r="AY178" s="184" t="s">
        <v>134</v>
      </c>
    </row>
    <row r="179" spans="1:65" s="15" customFormat="1" ht="10.199999999999999">
      <c r="B179" s="191"/>
      <c r="D179" s="176" t="s">
        <v>143</v>
      </c>
      <c r="E179" s="192" t="s">
        <v>1</v>
      </c>
      <c r="F179" s="193" t="s">
        <v>159</v>
      </c>
      <c r="H179" s="194">
        <v>54.39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143</v>
      </c>
      <c r="AU179" s="192" t="s">
        <v>87</v>
      </c>
      <c r="AV179" s="15" t="s">
        <v>141</v>
      </c>
      <c r="AW179" s="15" t="s">
        <v>33</v>
      </c>
      <c r="AX179" s="15" t="s">
        <v>85</v>
      </c>
      <c r="AY179" s="192" t="s">
        <v>134</v>
      </c>
    </row>
    <row r="180" spans="1:65" s="2" customFormat="1" ht="21.75" customHeight="1">
      <c r="A180" s="33"/>
      <c r="B180" s="161"/>
      <c r="C180" s="162" t="s">
        <v>222</v>
      </c>
      <c r="D180" s="162" t="s">
        <v>136</v>
      </c>
      <c r="E180" s="163" t="s">
        <v>234</v>
      </c>
      <c r="F180" s="164" t="s">
        <v>235</v>
      </c>
      <c r="G180" s="165" t="s">
        <v>139</v>
      </c>
      <c r="H180" s="166">
        <v>54.39</v>
      </c>
      <c r="I180" s="167"/>
      <c r="J180" s="168">
        <f>ROUND(I180*H180,2)</f>
        <v>0</v>
      </c>
      <c r="K180" s="164" t="s">
        <v>140</v>
      </c>
      <c r="L180" s="34"/>
      <c r="M180" s="169" t="s">
        <v>1</v>
      </c>
      <c r="N180" s="170" t="s">
        <v>42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141</v>
      </c>
      <c r="AT180" s="173" t="s">
        <v>136</v>
      </c>
      <c r="AU180" s="173" t="s">
        <v>87</v>
      </c>
      <c r="AY180" s="18" t="s">
        <v>134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85</v>
      </c>
      <c r="BK180" s="174">
        <f>ROUND(I180*H180,2)</f>
        <v>0</v>
      </c>
      <c r="BL180" s="18" t="s">
        <v>141</v>
      </c>
      <c r="BM180" s="173" t="s">
        <v>905</v>
      </c>
    </row>
    <row r="181" spans="1:65" s="14" customFormat="1" ht="10.199999999999999">
      <c r="B181" s="183"/>
      <c r="D181" s="176" t="s">
        <v>143</v>
      </c>
      <c r="E181" s="184" t="s">
        <v>1</v>
      </c>
      <c r="F181" s="185" t="s">
        <v>906</v>
      </c>
      <c r="H181" s="186">
        <v>54.39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143</v>
      </c>
      <c r="AU181" s="184" t="s">
        <v>87</v>
      </c>
      <c r="AV181" s="14" t="s">
        <v>87</v>
      </c>
      <c r="AW181" s="14" t="s">
        <v>33</v>
      </c>
      <c r="AX181" s="14" t="s">
        <v>85</v>
      </c>
      <c r="AY181" s="184" t="s">
        <v>134</v>
      </c>
    </row>
    <row r="182" spans="1:65" s="2" customFormat="1" ht="21.75" customHeight="1">
      <c r="A182" s="33"/>
      <c r="B182" s="161"/>
      <c r="C182" s="162" t="s">
        <v>228</v>
      </c>
      <c r="D182" s="162" t="s">
        <v>136</v>
      </c>
      <c r="E182" s="163" t="s">
        <v>237</v>
      </c>
      <c r="F182" s="164" t="s">
        <v>238</v>
      </c>
      <c r="G182" s="165" t="s">
        <v>139</v>
      </c>
      <c r="H182" s="166">
        <v>54.39</v>
      </c>
      <c r="I182" s="167"/>
      <c r="J182" s="168">
        <f>ROUND(I182*H182,2)</f>
        <v>0</v>
      </c>
      <c r="K182" s="164" t="s">
        <v>140</v>
      </c>
      <c r="L182" s="34"/>
      <c r="M182" s="169" t="s">
        <v>1</v>
      </c>
      <c r="N182" s="170" t="s">
        <v>42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141</v>
      </c>
      <c r="AT182" s="173" t="s">
        <v>136</v>
      </c>
      <c r="AU182" s="173" t="s">
        <v>87</v>
      </c>
      <c r="AY182" s="18" t="s">
        <v>134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85</v>
      </c>
      <c r="BK182" s="174">
        <f>ROUND(I182*H182,2)</f>
        <v>0</v>
      </c>
      <c r="BL182" s="18" t="s">
        <v>141</v>
      </c>
      <c r="BM182" s="173" t="s">
        <v>907</v>
      </c>
    </row>
    <row r="183" spans="1:65" s="14" customFormat="1" ht="10.199999999999999">
      <c r="B183" s="183"/>
      <c r="D183" s="176" t="s">
        <v>143</v>
      </c>
      <c r="E183" s="184" t="s">
        <v>1</v>
      </c>
      <c r="F183" s="185" t="s">
        <v>906</v>
      </c>
      <c r="H183" s="186">
        <v>54.39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143</v>
      </c>
      <c r="AU183" s="184" t="s">
        <v>87</v>
      </c>
      <c r="AV183" s="14" t="s">
        <v>87</v>
      </c>
      <c r="AW183" s="14" t="s">
        <v>33</v>
      </c>
      <c r="AX183" s="14" t="s">
        <v>85</v>
      </c>
      <c r="AY183" s="184" t="s">
        <v>134</v>
      </c>
    </row>
    <row r="184" spans="1:65" s="2" customFormat="1" ht="16.5" customHeight="1">
      <c r="A184" s="33"/>
      <c r="B184" s="161"/>
      <c r="C184" s="199" t="s">
        <v>233</v>
      </c>
      <c r="D184" s="199" t="s">
        <v>241</v>
      </c>
      <c r="E184" s="200" t="s">
        <v>242</v>
      </c>
      <c r="F184" s="201" t="s">
        <v>243</v>
      </c>
      <c r="G184" s="202" t="s">
        <v>244</v>
      </c>
      <c r="H184" s="203">
        <v>1.6319999999999999</v>
      </c>
      <c r="I184" s="204"/>
      <c r="J184" s="205">
        <f>ROUND(I184*H184,2)</f>
        <v>0</v>
      </c>
      <c r="K184" s="201" t="s">
        <v>140</v>
      </c>
      <c r="L184" s="206"/>
      <c r="M184" s="207" t="s">
        <v>1</v>
      </c>
      <c r="N184" s="208" t="s">
        <v>42</v>
      </c>
      <c r="O184" s="59"/>
      <c r="P184" s="171">
        <f>O184*H184</f>
        <v>0</v>
      </c>
      <c r="Q184" s="171">
        <v>1E-3</v>
      </c>
      <c r="R184" s="171">
        <f>Q184*H184</f>
        <v>1.632E-3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205</v>
      </c>
      <c r="AT184" s="173" t="s">
        <v>241</v>
      </c>
      <c r="AU184" s="173" t="s">
        <v>87</v>
      </c>
      <c r="AY184" s="18" t="s">
        <v>134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85</v>
      </c>
      <c r="BK184" s="174">
        <f>ROUND(I184*H184,2)</f>
        <v>0</v>
      </c>
      <c r="BL184" s="18" t="s">
        <v>141</v>
      </c>
      <c r="BM184" s="173" t="s">
        <v>908</v>
      </c>
    </row>
    <row r="185" spans="1:65" s="14" customFormat="1" ht="10.199999999999999">
      <c r="B185" s="183"/>
      <c r="D185" s="176" t="s">
        <v>143</v>
      </c>
      <c r="E185" s="184" t="s">
        <v>1</v>
      </c>
      <c r="F185" s="185" t="s">
        <v>909</v>
      </c>
      <c r="H185" s="186">
        <v>1.6319999999999999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143</v>
      </c>
      <c r="AU185" s="184" t="s">
        <v>87</v>
      </c>
      <c r="AV185" s="14" t="s">
        <v>87</v>
      </c>
      <c r="AW185" s="14" t="s">
        <v>33</v>
      </c>
      <c r="AX185" s="14" t="s">
        <v>85</v>
      </c>
      <c r="AY185" s="184" t="s">
        <v>134</v>
      </c>
    </row>
    <row r="186" spans="1:65" s="2" customFormat="1" ht="21.75" customHeight="1">
      <c r="A186" s="33"/>
      <c r="B186" s="161"/>
      <c r="C186" s="162" t="s">
        <v>8</v>
      </c>
      <c r="D186" s="162" t="s">
        <v>136</v>
      </c>
      <c r="E186" s="163" t="s">
        <v>248</v>
      </c>
      <c r="F186" s="164" t="s">
        <v>249</v>
      </c>
      <c r="G186" s="165" t="s">
        <v>139</v>
      </c>
      <c r="H186" s="166">
        <v>360.39</v>
      </c>
      <c r="I186" s="167"/>
      <c r="J186" s="168">
        <f>ROUND(I186*H186,2)</f>
        <v>0</v>
      </c>
      <c r="K186" s="164" t="s">
        <v>140</v>
      </c>
      <c r="L186" s="34"/>
      <c r="M186" s="169" t="s">
        <v>1</v>
      </c>
      <c r="N186" s="170" t="s">
        <v>42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141</v>
      </c>
      <c r="AT186" s="173" t="s">
        <v>136</v>
      </c>
      <c r="AU186" s="173" t="s">
        <v>87</v>
      </c>
      <c r="AY186" s="18" t="s">
        <v>134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85</v>
      </c>
      <c r="BK186" s="174">
        <f>ROUND(I186*H186,2)</f>
        <v>0</v>
      </c>
      <c r="BL186" s="18" t="s">
        <v>141</v>
      </c>
      <c r="BM186" s="173" t="s">
        <v>910</v>
      </c>
    </row>
    <row r="187" spans="1:65" s="13" customFormat="1" ht="10.199999999999999">
      <c r="B187" s="175"/>
      <c r="D187" s="176" t="s">
        <v>143</v>
      </c>
      <c r="E187" s="177" t="s">
        <v>1</v>
      </c>
      <c r="F187" s="178" t="s">
        <v>879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143</v>
      </c>
      <c r="AU187" s="177" t="s">
        <v>87</v>
      </c>
      <c r="AV187" s="13" t="s">
        <v>85</v>
      </c>
      <c r="AW187" s="13" t="s">
        <v>33</v>
      </c>
      <c r="AX187" s="13" t="s">
        <v>77</v>
      </c>
      <c r="AY187" s="177" t="s">
        <v>134</v>
      </c>
    </row>
    <row r="188" spans="1:65" s="13" customFormat="1" ht="10.199999999999999">
      <c r="B188" s="175"/>
      <c r="D188" s="176" t="s">
        <v>143</v>
      </c>
      <c r="E188" s="177" t="s">
        <v>1</v>
      </c>
      <c r="F188" s="178" t="s">
        <v>868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143</v>
      </c>
      <c r="AU188" s="177" t="s">
        <v>87</v>
      </c>
      <c r="AV188" s="13" t="s">
        <v>85</v>
      </c>
      <c r="AW188" s="13" t="s">
        <v>33</v>
      </c>
      <c r="AX188" s="13" t="s">
        <v>77</v>
      </c>
      <c r="AY188" s="177" t="s">
        <v>134</v>
      </c>
    </row>
    <row r="189" spans="1:65" s="13" customFormat="1" ht="10.199999999999999">
      <c r="B189" s="175"/>
      <c r="D189" s="176" t="s">
        <v>143</v>
      </c>
      <c r="E189" s="177" t="s">
        <v>1</v>
      </c>
      <c r="F189" s="178" t="s">
        <v>869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143</v>
      </c>
      <c r="AU189" s="177" t="s">
        <v>87</v>
      </c>
      <c r="AV189" s="13" t="s">
        <v>85</v>
      </c>
      <c r="AW189" s="13" t="s">
        <v>33</v>
      </c>
      <c r="AX189" s="13" t="s">
        <v>77</v>
      </c>
      <c r="AY189" s="177" t="s">
        <v>134</v>
      </c>
    </row>
    <row r="190" spans="1:65" s="14" customFormat="1" ht="10.199999999999999">
      <c r="B190" s="183"/>
      <c r="D190" s="176" t="s">
        <v>143</v>
      </c>
      <c r="E190" s="184" t="s">
        <v>1</v>
      </c>
      <c r="F190" s="185" t="s">
        <v>870</v>
      </c>
      <c r="H190" s="186">
        <v>80.599999999999994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143</v>
      </c>
      <c r="AU190" s="184" t="s">
        <v>87</v>
      </c>
      <c r="AV190" s="14" t="s">
        <v>87</v>
      </c>
      <c r="AW190" s="14" t="s">
        <v>33</v>
      </c>
      <c r="AX190" s="14" t="s">
        <v>77</v>
      </c>
      <c r="AY190" s="184" t="s">
        <v>134</v>
      </c>
    </row>
    <row r="191" spans="1:65" s="14" customFormat="1" ht="10.199999999999999">
      <c r="B191" s="183"/>
      <c r="D191" s="176" t="s">
        <v>143</v>
      </c>
      <c r="E191" s="184" t="s">
        <v>1</v>
      </c>
      <c r="F191" s="185" t="s">
        <v>871</v>
      </c>
      <c r="H191" s="186">
        <v>31.39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143</v>
      </c>
      <c r="AU191" s="184" t="s">
        <v>87</v>
      </c>
      <c r="AV191" s="14" t="s">
        <v>87</v>
      </c>
      <c r="AW191" s="14" t="s">
        <v>33</v>
      </c>
      <c r="AX191" s="14" t="s">
        <v>77</v>
      </c>
      <c r="AY191" s="184" t="s">
        <v>134</v>
      </c>
    </row>
    <row r="192" spans="1:65" s="14" customFormat="1" ht="10.199999999999999">
      <c r="B192" s="183"/>
      <c r="D192" s="176" t="s">
        <v>143</v>
      </c>
      <c r="E192" s="184" t="s">
        <v>1</v>
      </c>
      <c r="F192" s="185" t="s">
        <v>872</v>
      </c>
      <c r="H192" s="186">
        <v>86.8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143</v>
      </c>
      <c r="AU192" s="184" t="s">
        <v>87</v>
      </c>
      <c r="AV192" s="14" t="s">
        <v>87</v>
      </c>
      <c r="AW192" s="14" t="s">
        <v>33</v>
      </c>
      <c r="AX192" s="14" t="s">
        <v>77</v>
      </c>
      <c r="AY192" s="184" t="s">
        <v>134</v>
      </c>
    </row>
    <row r="193" spans="1:65" s="14" customFormat="1" ht="10.199999999999999">
      <c r="B193" s="183"/>
      <c r="D193" s="176" t="s">
        <v>143</v>
      </c>
      <c r="E193" s="184" t="s">
        <v>1</v>
      </c>
      <c r="F193" s="185" t="s">
        <v>911</v>
      </c>
      <c r="H193" s="186">
        <v>120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143</v>
      </c>
      <c r="AU193" s="184" t="s">
        <v>87</v>
      </c>
      <c r="AV193" s="14" t="s">
        <v>87</v>
      </c>
      <c r="AW193" s="14" t="s">
        <v>33</v>
      </c>
      <c r="AX193" s="14" t="s">
        <v>77</v>
      </c>
      <c r="AY193" s="184" t="s">
        <v>134</v>
      </c>
    </row>
    <row r="194" spans="1:65" s="14" customFormat="1" ht="10.199999999999999">
      <c r="B194" s="183"/>
      <c r="D194" s="176" t="s">
        <v>143</v>
      </c>
      <c r="E194" s="184" t="s">
        <v>1</v>
      </c>
      <c r="F194" s="185" t="s">
        <v>874</v>
      </c>
      <c r="H194" s="186">
        <v>41.6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143</v>
      </c>
      <c r="AU194" s="184" t="s">
        <v>87</v>
      </c>
      <c r="AV194" s="14" t="s">
        <v>87</v>
      </c>
      <c r="AW194" s="14" t="s">
        <v>33</v>
      </c>
      <c r="AX194" s="14" t="s">
        <v>77</v>
      </c>
      <c r="AY194" s="184" t="s">
        <v>134</v>
      </c>
    </row>
    <row r="195" spans="1:65" s="15" customFormat="1" ht="10.199999999999999">
      <c r="B195" s="191"/>
      <c r="D195" s="176" t="s">
        <v>143</v>
      </c>
      <c r="E195" s="192" t="s">
        <v>1</v>
      </c>
      <c r="F195" s="193" t="s">
        <v>159</v>
      </c>
      <c r="H195" s="194">
        <v>360.39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143</v>
      </c>
      <c r="AU195" s="192" t="s">
        <v>87</v>
      </c>
      <c r="AV195" s="15" t="s">
        <v>141</v>
      </c>
      <c r="AW195" s="15" t="s">
        <v>33</v>
      </c>
      <c r="AX195" s="15" t="s">
        <v>85</v>
      </c>
      <c r="AY195" s="192" t="s">
        <v>134</v>
      </c>
    </row>
    <row r="196" spans="1:65" s="2" customFormat="1" ht="16.5" customHeight="1">
      <c r="A196" s="33"/>
      <c r="B196" s="161"/>
      <c r="C196" s="162" t="s">
        <v>240</v>
      </c>
      <c r="D196" s="162" t="s">
        <v>136</v>
      </c>
      <c r="E196" s="163" t="s">
        <v>252</v>
      </c>
      <c r="F196" s="164" t="s">
        <v>253</v>
      </c>
      <c r="G196" s="165" t="s">
        <v>139</v>
      </c>
      <c r="H196" s="166">
        <v>54.39</v>
      </c>
      <c r="I196" s="167"/>
      <c r="J196" s="168">
        <f>ROUND(I196*H196,2)</f>
        <v>0</v>
      </c>
      <c r="K196" s="164" t="s">
        <v>140</v>
      </c>
      <c r="L196" s="34"/>
      <c r="M196" s="169" t="s">
        <v>1</v>
      </c>
      <c r="N196" s="170" t="s">
        <v>42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141</v>
      </c>
      <c r="AT196" s="173" t="s">
        <v>136</v>
      </c>
      <c r="AU196" s="173" t="s">
        <v>87</v>
      </c>
      <c r="AY196" s="18" t="s">
        <v>134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85</v>
      </c>
      <c r="BK196" s="174">
        <f>ROUND(I196*H196,2)</f>
        <v>0</v>
      </c>
      <c r="BL196" s="18" t="s">
        <v>141</v>
      </c>
      <c r="BM196" s="173" t="s">
        <v>912</v>
      </c>
    </row>
    <row r="197" spans="1:65" s="2" customFormat="1" ht="16.5" customHeight="1">
      <c r="A197" s="33"/>
      <c r="B197" s="161"/>
      <c r="C197" s="162" t="s">
        <v>247</v>
      </c>
      <c r="D197" s="162" t="s">
        <v>136</v>
      </c>
      <c r="E197" s="163" t="s">
        <v>256</v>
      </c>
      <c r="F197" s="164" t="s">
        <v>257</v>
      </c>
      <c r="G197" s="165" t="s">
        <v>139</v>
      </c>
      <c r="H197" s="166">
        <v>54.39</v>
      </c>
      <c r="I197" s="167"/>
      <c r="J197" s="168">
        <f>ROUND(I197*H197,2)</f>
        <v>0</v>
      </c>
      <c r="K197" s="164" t="s">
        <v>140</v>
      </c>
      <c r="L197" s="34"/>
      <c r="M197" s="169" t="s">
        <v>1</v>
      </c>
      <c r="N197" s="170" t="s">
        <v>42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141</v>
      </c>
      <c r="AT197" s="173" t="s">
        <v>136</v>
      </c>
      <c r="AU197" s="173" t="s">
        <v>87</v>
      </c>
      <c r="AY197" s="18" t="s">
        <v>134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85</v>
      </c>
      <c r="BK197" s="174">
        <f>ROUND(I197*H197,2)</f>
        <v>0</v>
      </c>
      <c r="BL197" s="18" t="s">
        <v>141</v>
      </c>
      <c r="BM197" s="173" t="s">
        <v>913</v>
      </c>
    </row>
    <row r="198" spans="1:65" s="12" customFormat="1" ht="22.8" customHeight="1">
      <c r="B198" s="148"/>
      <c r="D198" s="149" t="s">
        <v>76</v>
      </c>
      <c r="E198" s="159" t="s">
        <v>87</v>
      </c>
      <c r="F198" s="159" t="s">
        <v>259</v>
      </c>
      <c r="I198" s="151"/>
      <c r="J198" s="160">
        <f>BK198</f>
        <v>0</v>
      </c>
      <c r="L198" s="148"/>
      <c r="M198" s="153"/>
      <c r="N198" s="154"/>
      <c r="O198" s="154"/>
      <c r="P198" s="155">
        <f>SUM(P199:P200)</f>
        <v>0</v>
      </c>
      <c r="Q198" s="154"/>
      <c r="R198" s="155">
        <f>SUM(R199:R200)</f>
        <v>1.6790399999999999</v>
      </c>
      <c r="S198" s="154"/>
      <c r="T198" s="156">
        <f>SUM(T199:T200)</f>
        <v>0</v>
      </c>
      <c r="AR198" s="149" t="s">
        <v>85</v>
      </c>
      <c r="AT198" s="157" t="s">
        <v>76</v>
      </c>
      <c r="AU198" s="157" t="s">
        <v>85</v>
      </c>
      <c r="AY198" s="149" t="s">
        <v>134</v>
      </c>
      <c r="BK198" s="158">
        <f>SUM(BK199:BK200)</f>
        <v>0</v>
      </c>
    </row>
    <row r="199" spans="1:65" s="2" customFormat="1" ht="21.75" customHeight="1">
      <c r="A199" s="33"/>
      <c r="B199" s="161"/>
      <c r="C199" s="162" t="s">
        <v>251</v>
      </c>
      <c r="D199" s="162" t="s">
        <v>136</v>
      </c>
      <c r="E199" s="163" t="s">
        <v>289</v>
      </c>
      <c r="F199" s="164" t="s">
        <v>290</v>
      </c>
      <c r="G199" s="165" t="s">
        <v>186</v>
      </c>
      <c r="H199" s="166">
        <v>0.84799999999999998</v>
      </c>
      <c r="I199" s="167"/>
      <c r="J199" s="168">
        <f>ROUND(I199*H199,2)</f>
        <v>0</v>
      </c>
      <c r="K199" s="164" t="s">
        <v>140</v>
      </c>
      <c r="L199" s="34"/>
      <c r="M199" s="169" t="s">
        <v>1</v>
      </c>
      <c r="N199" s="170" t="s">
        <v>42</v>
      </c>
      <c r="O199" s="59"/>
      <c r="P199" s="171">
        <f>O199*H199</f>
        <v>0</v>
      </c>
      <c r="Q199" s="171">
        <v>1.98</v>
      </c>
      <c r="R199" s="171">
        <f>Q199*H199</f>
        <v>1.6790399999999999</v>
      </c>
      <c r="S199" s="171">
        <v>0</v>
      </c>
      <c r="T199" s="17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141</v>
      </c>
      <c r="AT199" s="173" t="s">
        <v>136</v>
      </c>
      <c r="AU199" s="173" t="s">
        <v>87</v>
      </c>
      <c r="AY199" s="18" t="s">
        <v>134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8" t="s">
        <v>85</v>
      </c>
      <c r="BK199" s="174">
        <f>ROUND(I199*H199,2)</f>
        <v>0</v>
      </c>
      <c r="BL199" s="18" t="s">
        <v>141</v>
      </c>
      <c r="BM199" s="173" t="s">
        <v>914</v>
      </c>
    </row>
    <row r="200" spans="1:65" s="14" customFormat="1" ht="10.199999999999999">
      <c r="B200" s="183"/>
      <c r="D200" s="176" t="s">
        <v>143</v>
      </c>
      <c r="E200" s="184" t="s">
        <v>1</v>
      </c>
      <c r="F200" s="185" t="s">
        <v>915</v>
      </c>
      <c r="H200" s="186">
        <v>0.84799999999999998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143</v>
      </c>
      <c r="AU200" s="184" t="s">
        <v>87</v>
      </c>
      <c r="AV200" s="14" t="s">
        <v>87</v>
      </c>
      <c r="AW200" s="14" t="s">
        <v>33</v>
      </c>
      <c r="AX200" s="14" t="s">
        <v>85</v>
      </c>
      <c r="AY200" s="184" t="s">
        <v>134</v>
      </c>
    </row>
    <row r="201" spans="1:65" s="12" customFormat="1" ht="22.8" customHeight="1">
      <c r="B201" s="148"/>
      <c r="D201" s="149" t="s">
        <v>76</v>
      </c>
      <c r="E201" s="159" t="s">
        <v>168</v>
      </c>
      <c r="F201" s="159" t="s">
        <v>667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SUM(P202:P209)</f>
        <v>0</v>
      </c>
      <c r="Q201" s="154"/>
      <c r="R201" s="155">
        <f>SUM(R202:R209)</f>
        <v>22.787249999999997</v>
      </c>
      <c r="S201" s="154"/>
      <c r="T201" s="156">
        <f>SUM(T202:T209)</f>
        <v>0</v>
      </c>
      <c r="AR201" s="149" t="s">
        <v>85</v>
      </c>
      <c r="AT201" s="157" t="s">
        <v>76</v>
      </c>
      <c r="AU201" s="157" t="s">
        <v>85</v>
      </c>
      <c r="AY201" s="149" t="s">
        <v>134</v>
      </c>
      <c r="BK201" s="158">
        <f>SUM(BK202:BK209)</f>
        <v>0</v>
      </c>
    </row>
    <row r="202" spans="1:65" s="2" customFormat="1" ht="21.75" customHeight="1">
      <c r="A202" s="33"/>
      <c r="B202" s="161"/>
      <c r="C202" s="162" t="s">
        <v>255</v>
      </c>
      <c r="D202" s="162" t="s">
        <v>136</v>
      </c>
      <c r="E202" s="163" t="s">
        <v>916</v>
      </c>
      <c r="F202" s="164" t="s">
        <v>917</v>
      </c>
      <c r="G202" s="165" t="s">
        <v>441</v>
      </c>
      <c r="H202" s="166">
        <v>125</v>
      </c>
      <c r="I202" s="167"/>
      <c r="J202" s="168">
        <f>ROUND(I202*H202,2)</f>
        <v>0</v>
      </c>
      <c r="K202" s="164" t="s">
        <v>140</v>
      </c>
      <c r="L202" s="34"/>
      <c r="M202" s="169" t="s">
        <v>1</v>
      </c>
      <c r="N202" s="170" t="s">
        <v>42</v>
      </c>
      <c r="O202" s="59"/>
      <c r="P202" s="171">
        <f>O202*H202</f>
        <v>0</v>
      </c>
      <c r="Q202" s="171">
        <v>0.17488999999999999</v>
      </c>
      <c r="R202" s="171">
        <f>Q202*H202</f>
        <v>21.861249999999998</v>
      </c>
      <c r="S202" s="171">
        <v>0</v>
      </c>
      <c r="T202" s="17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141</v>
      </c>
      <c r="AT202" s="173" t="s">
        <v>136</v>
      </c>
      <c r="AU202" s="173" t="s">
        <v>87</v>
      </c>
      <c r="AY202" s="18" t="s">
        <v>134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85</v>
      </c>
      <c r="BK202" s="174">
        <f>ROUND(I202*H202,2)</f>
        <v>0</v>
      </c>
      <c r="BL202" s="18" t="s">
        <v>141</v>
      </c>
      <c r="BM202" s="173" t="s">
        <v>918</v>
      </c>
    </row>
    <row r="203" spans="1:65" s="14" customFormat="1" ht="10.199999999999999">
      <c r="B203" s="183"/>
      <c r="D203" s="176" t="s">
        <v>143</v>
      </c>
      <c r="E203" s="184" t="s">
        <v>1</v>
      </c>
      <c r="F203" s="185" t="s">
        <v>919</v>
      </c>
      <c r="H203" s="186">
        <v>125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143</v>
      </c>
      <c r="AU203" s="184" t="s">
        <v>87</v>
      </c>
      <c r="AV203" s="14" t="s">
        <v>87</v>
      </c>
      <c r="AW203" s="14" t="s">
        <v>33</v>
      </c>
      <c r="AX203" s="14" t="s">
        <v>85</v>
      </c>
      <c r="AY203" s="184" t="s">
        <v>134</v>
      </c>
    </row>
    <row r="204" spans="1:65" s="2" customFormat="1" ht="16.5" customHeight="1">
      <c r="A204" s="33"/>
      <c r="B204" s="161"/>
      <c r="C204" s="199" t="s">
        <v>260</v>
      </c>
      <c r="D204" s="199" t="s">
        <v>241</v>
      </c>
      <c r="E204" s="200" t="s">
        <v>920</v>
      </c>
      <c r="F204" s="201" t="s">
        <v>921</v>
      </c>
      <c r="G204" s="202" t="s">
        <v>441</v>
      </c>
      <c r="H204" s="203">
        <v>120</v>
      </c>
      <c r="I204" s="204"/>
      <c r="J204" s="205">
        <f>ROUND(I204*H204,2)</f>
        <v>0</v>
      </c>
      <c r="K204" s="201" t="s">
        <v>1</v>
      </c>
      <c r="L204" s="206"/>
      <c r="M204" s="207" t="s">
        <v>1</v>
      </c>
      <c r="N204" s="208" t="s">
        <v>42</v>
      </c>
      <c r="O204" s="59"/>
      <c r="P204" s="171">
        <f>O204*H204</f>
        <v>0</v>
      </c>
      <c r="Q204" s="171">
        <v>4.3E-3</v>
      </c>
      <c r="R204" s="171">
        <f>Q204*H204</f>
        <v>0.51600000000000001</v>
      </c>
      <c r="S204" s="171">
        <v>0</v>
      </c>
      <c r="T204" s="17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205</v>
      </c>
      <c r="AT204" s="173" t="s">
        <v>241</v>
      </c>
      <c r="AU204" s="173" t="s">
        <v>87</v>
      </c>
      <c r="AY204" s="18" t="s">
        <v>134</v>
      </c>
      <c r="BE204" s="174">
        <f>IF(N204="základní",J204,0)</f>
        <v>0</v>
      </c>
      <c r="BF204" s="174">
        <f>IF(N204="snížená",J204,0)</f>
        <v>0</v>
      </c>
      <c r="BG204" s="174">
        <f>IF(N204="zákl. přenesená",J204,0)</f>
        <v>0</v>
      </c>
      <c r="BH204" s="174">
        <f>IF(N204="sníž. přenesená",J204,0)</f>
        <v>0</v>
      </c>
      <c r="BI204" s="174">
        <f>IF(N204="nulová",J204,0)</f>
        <v>0</v>
      </c>
      <c r="BJ204" s="18" t="s">
        <v>85</v>
      </c>
      <c r="BK204" s="174">
        <f>ROUND(I204*H204,2)</f>
        <v>0</v>
      </c>
      <c r="BL204" s="18" t="s">
        <v>141</v>
      </c>
      <c r="BM204" s="173" t="s">
        <v>922</v>
      </c>
    </row>
    <row r="205" spans="1:65" s="2" customFormat="1" ht="21.75" customHeight="1">
      <c r="A205" s="33"/>
      <c r="B205" s="161"/>
      <c r="C205" s="199" t="s">
        <v>7</v>
      </c>
      <c r="D205" s="199" t="s">
        <v>241</v>
      </c>
      <c r="E205" s="200" t="s">
        <v>923</v>
      </c>
      <c r="F205" s="201" t="s">
        <v>924</v>
      </c>
      <c r="G205" s="202" t="s">
        <v>441</v>
      </c>
      <c r="H205" s="203">
        <v>5</v>
      </c>
      <c r="I205" s="204"/>
      <c r="J205" s="205">
        <f>ROUND(I205*H205,2)</f>
        <v>0</v>
      </c>
      <c r="K205" s="201" t="s">
        <v>1</v>
      </c>
      <c r="L205" s="206"/>
      <c r="M205" s="207" t="s">
        <v>1</v>
      </c>
      <c r="N205" s="208" t="s">
        <v>42</v>
      </c>
      <c r="O205" s="59"/>
      <c r="P205" s="171">
        <f>O205*H205</f>
        <v>0</v>
      </c>
      <c r="Q205" s="171">
        <v>3.3999999999999998E-3</v>
      </c>
      <c r="R205" s="171">
        <f>Q205*H205</f>
        <v>1.6999999999999998E-2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205</v>
      </c>
      <c r="AT205" s="173" t="s">
        <v>241</v>
      </c>
      <c r="AU205" s="173" t="s">
        <v>87</v>
      </c>
      <c r="AY205" s="18" t="s">
        <v>134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85</v>
      </c>
      <c r="BK205" s="174">
        <f>ROUND(I205*H205,2)</f>
        <v>0</v>
      </c>
      <c r="BL205" s="18" t="s">
        <v>141</v>
      </c>
      <c r="BM205" s="173" t="s">
        <v>925</v>
      </c>
    </row>
    <row r="206" spans="1:65" s="2" customFormat="1" ht="21.75" customHeight="1">
      <c r="A206" s="33"/>
      <c r="B206" s="161"/>
      <c r="C206" s="162" t="s">
        <v>271</v>
      </c>
      <c r="D206" s="162" t="s">
        <v>136</v>
      </c>
      <c r="E206" s="163" t="s">
        <v>926</v>
      </c>
      <c r="F206" s="164" t="s">
        <v>927</v>
      </c>
      <c r="G206" s="165" t="s">
        <v>174</v>
      </c>
      <c r="H206" s="166">
        <v>298</v>
      </c>
      <c r="I206" s="167"/>
      <c r="J206" s="168">
        <f>ROUND(I206*H206,2)</f>
        <v>0</v>
      </c>
      <c r="K206" s="164" t="s">
        <v>140</v>
      </c>
      <c r="L206" s="34"/>
      <c r="M206" s="169" t="s">
        <v>1</v>
      </c>
      <c r="N206" s="170" t="s">
        <v>42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141</v>
      </c>
      <c r="AT206" s="173" t="s">
        <v>136</v>
      </c>
      <c r="AU206" s="173" t="s">
        <v>87</v>
      </c>
      <c r="AY206" s="18" t="s">
        <v>134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85</v>
      </c>
      <c r="BK206" s="174">
        <f>ROUND(I206*H206,2)</f>
        <v>0</v>
      </c>
      <c r="BL206" s="18" t="s">
        <v>141</v>
      </c>
      <c r="BM206" s="173" t="s">
        <v>928</v>
      </c>
    </row>
    <row r="207" spans="1:65" s="14" customFormat="1" ht="10.199999999999999">
      <c r="B207" s="183"/>
      <c r="D207" s="176" t="s">
        <v>143</v>
      </c>
      <c r="E207" s="184" t="s">
        <v>1</v>
      </c>
      <c r="F207" s="185" t="s">
        <v>929</v>
      </c>
      <c r="H207" s="186">
        <v>298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143</v>
      </c>
      <c r="AU207" s="184" t="s">
        <v>87</v>
      </c>
      <c r="AV207" s="14" t="s">
        <v>87</v>
      </c>
      <c r="AW207" s="14" t="s">
        <v>33</v>
      </c>
      <c r="AX207" s="14" t="s">
        <v>77</v>
      </c>
      <c r="AY207" s="184" t="s">
        <v>134</v>
      </c>
    </row>
    <row r="208" spans="1:65" s="15" customFormat="1" ht="10.199999999999999">
      <c r="B208" s="191"/>
      <c r="D208" s="176" t="s">
        <v>143</v>
      </c>
      <c r="E208" s="192" t="s">
        <v>1</v>
      </c>
      <c r="F208" s="193" t="s">
        <v>159</v>
      </c>
      <c r="H208" s="194">
        <v>298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143</v>
      </c>
      <c r="AU208" s="192" t="s">
        <v>87</v>
      </c>
      <c r="AV208" s="15" t="s">
        <v>141</v>
      </c>
      <c r="AW208" s="15" t="s">
        <v>33</v>
      </c>
      <c r="AX208" s="15" t="s">
        <v>85</v>
      </c>
      <c r="AY208" s="192" t="s">
        <v>134</v>
      </c>
    </row>
    <row r="209" spans="1:65" s="2" customFormat="1" ht="21.75" customHeight="1">
      <c r="A209" s="33"/>
      <c r="B209" s="161"/>
      <c r="C209" s="199" t="s">
        <v>276</v>
      </c>
      <c r="D209" s="199" t="s">
        <v>241</v>
      </c>
      <c r="E209" s="200" t="s">
        <v>930</v>
      </c>
      <c r="F209" s="201" t="s">
        <v>931</v>
      </c>
      <c r="G209" s="202" t="s">
        <v>174</v>
      </c>
      <c r="H209" s="203">
        <v>300</v>
      </c>
      <c r="I209" s="204"/>
      <c r="J209" s="205">
        <f>ROUND(I209*H209,2)</f>
        <v>0</v>
      </c>
      <c r="K209" s="201" t="s">
        <v>140</v>
      </c>
      <c r="L209" s="206"/>
      <c r="M209" s="207" t="s">
        <v>1</v>
      </c>
      <c r="N209" s="208" t="s">
        <v>42</v>
      </c>
      <c r="O209" s="59"/>
      <c r="P209" s="171">
        <f>O209*H209</f>
        <v>0</v>
      </c>
      <c r="Q209" s="171">
        <v>1.31E-3</v>
      </c>
      <c r="R209" s="171">
        <f>Q209*H209</f>
        <v>0.39300000000000002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205</v>
      </c>
      <c r="AT209" s="173" t="s">
        <v>241</v>
      </c>
      <c r="AU209" s="173" t="s">
        <v>87</v>
      </c>
      <c r="AY209" s="18" t="s">
        <v>134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85</v>
      </c>
      <c r="BK209" s="174">
        <f>ROUND(I209*H209,2)</f>
        <v>0</v>
      </c>
      <c r="BL209" s="18" t="s">
        <v>141</v>
      </c>
      <c r="BM209" s="173" t="s">
        <v>932</v>
      </c>
    </row>
    <row r="210" spans="1:65" s="12" customFormat="1" ht="22.8" customHeight="1">
      <c r="B210" s="148"/>
      <c r="D210" s="149" t="s">
        <v>76</v>
      </c>
      <c r="E210" s="159" t="s">
        <v>178</v>
      </c>
      <c r="F210" s="159" t="s">
        <v>342</v>
      </c>
      <c r="I210" s="151"/>
      <c r="J210" s="160">
        <f>BK210</f>
        <v>0</v>
      </c>
      <c r="L210" s="148"/>
      <c r="M210" s="153"/>
      <c r="N210" s="154"/>
      <c r="O210" s="154"/>
      <c r="P210" s="155">
        <f>SUM(P211:P238)</f>
        <v>0</v>
      </c>
      <c r="Q210" s="154"/>
      <c r="R210" s="155">
        <f>SUM(R211:R238)</f>
        <v>0</v>
      </c>
      <c r="S210" s="154"/>
      <c r="T210" s="156">
        <f>SUM(T211:T238)</f>
        <v>0</v>
      </c>
      <c r="AR210" s="149" t="s">
        <v>85</v>
      </c>
      <c r="AT210" s="157" t="s">
        <v>76</v>
      </c>
      <c r="AU210" s="157" t="s">
        <v>85</v>
      </c>
      <c r="AY210" s="149" t="s">
        <v>134</v>
      </c>
      <c r="BK210" s="158">
        <f>SUM(BK211:BK238)</f>
        <v>0</v>
      </c>
    </row>
    <row r="211" spans="1:65" s="2" customFormat="1" ht="21.75" customHeight="1">
      <c r="A211" s="33"/>
      <c r="B211" s="161"/>
      <c r="C211" s="162" t="s">
        <v>282</v>
      </c>
      <c r="D211" s="162" t="s">
        <v>136</v>
      </c>
      <c r="E211" s="163" t="s">
        <v>933</v>
      </c>
      <c r="F211" s="164" t="s">
        <v>934</v>
      </c>
      <c r="G211" s="165" t="s">
        <v>139</v>
      </c>
      <c r="H211" s="166">
        <v>306</v>
      </c>
      <c r="I211" s="167"/>
      <c r="J211" s="168">
        <f>ROUND(I211*H211,2)</f>
        <v>0</v>
      </c>
      <c r="K211" s="164" t="s">
        <v>140</v>
      </c>
      <c r="L211" s="34"/>
      <c r="M211" s="169" t="s">
        <v>1</v>
      </c>
      <c r="N211" s="170" t="s">
        <v>42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141</v>
      </c>
      <c r="AT211" s="173" t="s">
        <v>136</v>
      </c>
      <c r="AU211" s="173" t="s">
        <v>87</v>
      </c>
      <c r="AY211" s="18" t="s">
        <v>134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85</v>
      </c>
      <c r="BK211" s="174">
        <f>ROUND(I211*H211,2)</f>
        <v>0</v>
      </c>
      <c r="BL211" s="18" t="s">
        <v>141</v>
      </c>
      <c r="BM211" s="173" t="s">
        <v>935</v>
      </c>
    </row>
    <row r="212" spans="1:65" s="2" customFormat="1" ht="21.75" customHeight="1">
      <c r="A212" s="33"/>
      <c r="B212" s="161"/>
      <c r="C212" s="162" t="s">
        <v>288</v>
      </c>
      <c r="D212" s="162" t="s">
        <v>136</v>
      </c>
      <c r="E212" s="163" t="s">
        <v>936</v>
      </c>
      <c r="F212" s="164" t="s">
        <v>937</v>
      </c>
      <c r="G212" s="165" t="s">
        <v>139</v>
      </c>
      <c r="H212" s="166">
        <v>306</v>
      </c>
      <c r="I212" s="167"/>
      <c r="J212" s="168">
        <f>ROUND(I212*H212,2)</f>
        <v>0</v>
      </c>
      <c r="K212" s="164" t="s">
        <v>140</v>
      </c>
      <c r="L212" s="34"/>
      <c r="M212" s="169" t="s">
        <v>1</v>
      </c>
      <c r="N212" s="170" t="s">
        <v>42</v>
      </c>
      <c r="O212" s="59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141</v>
      </c>
      <c r="AT212" s="173" t="s">
        <v>136</v>
      </c>
      <c r="AU212" s="173" t="s">
        <v>87</v>
      </c>
      <c r="AY212" s="18" t="s">
        <v>134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85</v>
      </c>
      <c r="BK212" s="174">
        <f>ROUND(I212*H212,2)</f>
        <v>0</v>
      </c>
      <c r="BL212" s="18" t="s">
        <v>141</v>
      </c>
      <c r="BM212" s="173" t="s">
        <v>938</v>
      </c>
    </row>
    <row r="213" spans="1:65" s="13" customFormat="1" ht="10.199999999999999">
      <c r="B213" s="175"/>
      <c r="D213" s="176" t="s">
        <v>143</v>
      </c>
      <c r="E213" s="177" t="s">
        <v>1</v>
      </c>
      <c r="F213" s="178" t="s">
        <v>868</v>
      </c>
      <c r="H213" s="177" t="s">
        <v>1</v>
      </c>
      <c r="I213" s="179"/>
      <c r="L213" s="175"/>
      <c r="M213" s="180"/>
      <c r="N213" s="181"/>
      <c r="O213" s="181"/>
      <c r="P213" s="181"/>
      <c r="Q213" s="181"/>
      <c r="R213" s="181"/>
      <c r="S213" s="181"/>
      <c r="T213" s="182"/>
      <c r="AT213" s="177" t="s">
        <v>143</v>
      </c>
      <c r="AU213" s="177" t="s">
        <v>87</v>
      </c>
      <c r="AV213" s="13" t="s">
        <v>85</v>
      </c>
      <c r="AW213" s="13" t="s">
        <v>33</v>
      </c>
      <c r="AX213" s="13" t="s">
        <v>77</v>
      </c>
      <c r="AY213" s="177" t="s">
        <v>134</v>
      </c>
    </row>
    <row r="214" spans="1:65" s="13" customFormat="1" ht="10.199999999999999">
      <c r="B214" s="175"/>
      <c r="D214" s="176" t="s">
        <v>143</v>
      </c>
      <c r="E214" s="177" t="s">
        <v>1</v>
      </c>
      <c r="F214" s="178" t="s">
        <v>869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143</v>
      </c>
      <c r="AU214" s="177" t="s">
        <v>87</v>
      </c>
      <c r="AV214" s="13" t="s">
        <v>85</v>
      </c>
      <c r="AW214" s="13" t="s">
        <v>33</v>
      </c>
      <c r="AX214" s="13" t="s">
        <v>77</v>
      </c>
      <c r="AY214" s="177" t="s">
        <v>134</v>
      </c>
    </row>
    <row r="215" spans="1:65" s="14" customFormat="1" ht="10.199999999999999">
      <c r="B215" s="183"/>
      <c r="D215" s="176" t="s">
        <v>143</v>
      </c>
      <c r="E215" s="184" t="s">
        <v>1</v>
      </c>
      <c r="F215" s="185" t="s">
        <v>939</v>
      </c>
      <c r="H215" s="186">
        <v>65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143</v>
      </c>
      <c r="AU215" s="184" t="s">
        <v>87</v>
      </c>
      <c r="AV215" s="14" t="s">
        <v>87</v>
      </c>
      <c r="AW215" s="14" t="s">
        <v>33</v>
      </c>
      <c r="AX215" s="14" t="s">
        <v>77</v>
      </c>
      <c r="AY215" s="184" t="s">
        <v>134</v>
      </c>
    </row>
    <row r="216" spans="1:65" s="14" customFormat="1" ht="10.199999999999999">
      <c r="B216" s="183"/>
      <c r="D216" s="176" t="s">
        <v>143</v>
      </c>
      <c r="E216" s="184" t="s">
        <v>1</v>
      </c>
      <c r="F216" s="185" t="s">
        <v>940</v>
      </c>
      <c r="H216" s="186">
        <v>28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143</v>
      </c>
      <c r="AU216" s="184" t="s">
        <v>87</v>
      </c>
      <c r="AV216" s="14" t="s">
        <v>87</v>
      </c>
      <c r="AW216" s="14" t="s">
        <v>33</v>
      </c>
      <c r="AX216" s="14" t="s">
        <v>77</v>
      </c>
      <c r="AY216" s="184" t="s">
        <v>134</v>
      </c>
    </row>
    <row r="217" spans="1:65" s="14" customFormat="1" ht="10.199999999999999">
      <c r="B217" s="183"/>
      <c r="D217" s="176" t="s">
        <v>143</v>
      </c>
      <c r="E217" s="184" t="s">
        <v>1</v>
      </c>
      <c r="F217" s="185" t="s">
        <v>941</v>
      </c>
      <c r="H217" s="186">
        <v>70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143</v>
      </c>
      <c r="AU217" s="184" t="s">
        <v>87</v>
      </c>
      <c r="AV217" s="14" t="s">
        <v>87</v>
      </c>
      <c r="AW217" s="14" t="s">
        <v>33</v>
      </c>
      <c r="AX217" s="14" t="s">
        <v>77</v>
      </c>
      <c r="AY217" s="184" t="s">
        <v>134</v>
      </c>
    </row>
    <row r="218" spans="1:65" s="14" customFormat="1" ht="10.199999999999999">
      <c r="B218" s="183"/>
      <c r="D218" s="176" t="s">
        <v>143</v>
      </c>
      <c r="E218" s="184" t="s">
        <v>1</v>
      </c>
      <c r="F218" s="185" t="s">
        <v>942</v>
      </c>
      <c r="H218" s="186">
        <v>111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143</v>
      </c>
      <c r="AU218" s="184" t="s">
        <v>87</v>
      </c>
      <c r="AV218" s="14" t="s">
        <v>87</v>
      </c>
      <c r="AW218" s="14" t="s">
        <v>33</v>
      </c>
      <c r="AX218" s="14" t="s">
        <v>77</v>
      </c>
      <c r="AY218" s="184" t="s">
        <v>134</v>
      </c>
    </row>
    <row r="219" spans="1:65" s="14" customFormat="1" ht="10.199999999999999">
      <c r="B219" s="183"/>
      <c r="D219" s="176" t="s">
        <v>143</v>
      </c>
      <c r="E219" s="184" t="s">
        <v>1</v>
      </c>
      <c r="F219" s="185" t="s">
        <v>943</v>
      </c>
      <c r="H219" s="186">
        <v>32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143</v>
      </c>
      <c r="AU219" s="184" t="s">
        <v>87</v>
      </c>
      <c r="AV219" s="14" t="s">
        <v>87</v>
      </c>
      <c r="AW219" s="14" t="s">
        <v>33</v>
      </c>
      <c r="AX219" s="14" t="s">
        <v>77</v>
      </c>
      <c r="AY219" s="184" t="s">
        <v>134</v>
      </c>
    </row>
    <row r="220" spans="1:65" s="15" customFormat="1" ht="10.199999999999999">
      <c r="B220" s="191"/>
      <c r="D220" s="176" t="s">
        <v>143</v>
      </c>
      <c r="E220" s="192" t="s">
        <v>1</v>
      </c>
      <c r="F220" s="193" t="s">
        <v>159</v>
      </c>
      <c r="H220" s="194">
        <v>306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143</v>
      </c>
      <c r="AU220" s="192" t="s">
        <v>87</v>
      </c>
      <c r="AV220" s="15" t="s">
        <v>141</v>
      </c>
      <c r="AW220" s="15" t="s">
        <v>33</v>
      </c>
      <c r="AX220" s="15" t="s">
        <v>85</v>
      </c>
      <c r="AY220" s="192" t="s">
        <v>134</v>
      </c>
    </row>
    <row r="221" spans="1:65" s="2" customFormat="1" ht="21.75" customHeight="1">
      <c r="A221" s="33"/>
      <c r="B221" s="161"/>
      <c r="C221" s="162" t="s">
        <v>300</v>
      </c>
      <c r="D221" s="162" t="s">
        <v>136</v>
      </c>
      <c r="E221" s="163" t="s">
        <v>944</v>
      </c>
      <c r="F221" s="164" t="s">
        <v>945</v>
      </c>
      <c r="G221" s="165" t="s">
        <v>139</v>
      </c>
      <c r="H221" s="166">
        <v>360.39</v>
      </c>
      <c r="I221" s="167"/>
      <c r="J221" s="168">
        <f>ROUND(I221*H221,2)</f>
        <v>0</v>
      </c>
      <c r="K221" s="164" t="s">
        <v>140</v>
      </c>
      <c r="L221" s="34"/>
      <c r="M221" s="169" t="s">
        <v>1</v>
      </c>
      <c r="N221" s="170" t="s">
        <v>42</v>
      </c>
      <c r="O221" s="59"/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141</v>
      </c>
      <c r="AT221" s="173" t="s">
        <v>136</v>
      </c>
      <c r="AU221" s="173" t="s">
        <v>87</v>
      </c>
      <c r="AY221" s="18" t="s">
        <v>134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85</v>
      </c>
      <c r="BK221" s="174">
        <f>ROUND(I221*H221,2)</f>
        <v>0</v>
      </c>
      <c r="BL221" s="18" t="s">
        <v>141</v>
      </c>
      <c r="BM221" s="173" t="s">
        <v>946</v>
      </c>
    </row>
    <row r="222" spans="1:65" s="13" customFormat="1" ht="10.199999999999999">
      <c r="B222" s="175"/>
      <c r="D222" s="176" t="s">
        <v>143</v>
      </c>
      <c r="E222" s="177" t="s">
        <v>1</v>
      </c>
      <c r="F222" s="178" t="s">
        <v>868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143</v>
      </c>
      <c r="AU222" s="177" t="s">
        <v>87</v>
      </c>
      <c r="AV222" s="13" t="s">
        <v>85</v>
      </c>
      <c r="AW222" s="13" t="s">
        <v>33</v>
      </c>
      <c r="AX222" s="13" t="s">
        <v>77</v>
      </c>
      <c r="AY222" s="177" t="s">
        <v>134</v>
      </c>
    </row>
    <row r="223" spans="1:65" s="13" customFormat="1" ht="10.199999999999999">
      <c r="B223" s="175"/>
      <c r="D223" s="176" t="s">
        <v>143</v>
      </c>
      <c r="E223" s="177" t="s">
        <v>1</v>
      </c>
      <c r="F223" s="178" t="s">
        <v>869</v>
      </c>
      <c r="H223" s="177" t="s">
        <v>1</v>
      </c>
      <c r="I223" s="179"/>
      <c r="L223" s="175"/>
      <c r="M223" s="180"/>
      <c r="N223" s="181"/>
      <c r="O223" s="181"/>
      <c r="P223" s="181"/>
      <c r="Q223" s="181"/>
      <c r="R223" s="181"/>
      <c r="S223" s="181"/>
      <c r="T223" s="182"/>
      <c r="AT223" s="177" t="s">
        <v>143</v>
      </c>
      <c r="AU223" s="177" t="s">
        <v>87</v>
      </c>
      <c r="AV223" s="13" t="s">
        <v>85</v>
      </c>
      <c r="AW223" s="13" t="s">
        <v>33</v>
      </c>
      <c r="AX223" s="13" t="s">
        <v>77</v>
      </c>
      <c r="AY223" s="177" t="s">
        <v>134</v>
      </c>
    </row>
    <row r="224" spans="1:65" s="14" customFormat="1" ht="10.199999999999999">
      <c r="B224" s="183"/>
      <c r="D224" s="176" t="s">
        <v>143</v>
      </c>
      <c r="E224" s="184" t="s">
        <v>1</v>
      </c>
      <c r="F224" s="185" t="s">
        <v>870</v>
      </c>
      <c r="H224" s="186">
        <v>80.599999999999994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143</v>
      </c>
      <c r="AU224" s="184" t="s">
        <v>87</v>
      </c>
      <c r="AV224" s="14" t="s">
        <v>87</v>
      </c>
      <c r="AW224" s="14" t="s">
        <v>33</v>
      </c>
      <c r="AX224" s="14" t="s">
        <v>77</v>
      </c>
      <c r="AY224" s="184" t="s">
        <v>134</v>
      </c>
    </row>
    <row r="225" spans="1:65" s="14" customFormat="1" ht="10.199999999999999">
      <c r="B225" s="183"/>
      <c r="D225" s="176" t="s">
        <v>143</v>
      </c>
      <c r="E225" s="184" t="s">
        <v>1</v>
      </c>
      <c r="F225" s="185" t="s">
        <v>871</v>
      </c>
      <c r="H225" s="186">
        <v>31.39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143</v>
      </c>
      <c r="AU225" s="184" t="s">
        <v>87</v>
      </c>
      <c r="AV225" s="14" t="s">
        <v>87</v>
      </c>
      <c r="AW225" s="14" t="s">
        <v>33</v>
      </c>
      <c r="AX225" s="14" t="s">
        <v>77</v>
      </c>
      <c r="AY225" s="184" t="s">
        <v>134</v>
      </c>
    </row>
    <row r="226" spans="1:65" s="14" customFormat="1" ht="10.199999999999999">
      <c r="B226" s="183"/>
      <c r="D226" s="176" t="s">
        <v>143</v>
      </c>
      <c r="E226" s="184" t="s">
        <v>1</v>
      </c>
      <c r="F226" s="185" t="s">
        <v>872</v>
      </c>
      <c r="H226" s="186">
        <v>86.8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143</v>
      </c>
      <c r="AU226" s="184" t="s">
        <v>87</v>
      </c>
      <c r="AV226" s="14" t="s">
        <v>87</v>
      </c>
      <c r="AW226" s="14" t="s">
        <v>33</v>
      </c>
      <c r="AX226" s="14" t="s">
        <v>77</v>
      </c>
      <c r="AY226" s="184" t="s">
        <v>134</v>
      </c>
    </row>
    <row r="227" spans="1:65" s="14" customFormat="1" ht="10.199999999999999">
      <c r="B227" s="183"/>
      <c r="D227" s="176" t="s">
        <v>143</v>
      </c>
      <c r="E227" s="184" t="s">
        <v>1</v>
      </c>
      <c r="F227" s="185" t="s">
        <v>911</v>
      </c>
      <c r="H227" s="186">
        <v>120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143</v>
      </c>
      <c r="AU227" s="184" t="s">
        <v>87</v>
      </c>
      <c r="AV227" s="14" t="s">
        <v>87</v>
      </c>
      <c r="AW227" s="14" t="s">
        <v>33</v>
      </c>
      <c r="AX227" s="14" t="s">
        <v>77</v>
      </c>
      <c r="AY227" s="184" t="s">
        <v>134</v>
      </c>
    </row>
    <row r="228" spans="1:65" s="14" customFormat="1" ht="10.199999999999999">
      <c r="B228" s="183"/>
      <c r="D228" s="176" t="s">
        <v>143</v>
      </c>
      <c r="E228" s="184" t="s">
        <v>1</v>
      </c>
      <c r="F228" s="185" t="s">
        <v>874</v>
      </c>
      <c r="H228" s="186">
        <v>41.6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143</v>
      </c>
      <c r="AU228" s="184" t="s">
        <v>87</v>
      </c>
      <c r="AV228" s="14" t="s">
        <v>87</v>
      </c>
      <c r="AW228" s="14" t="s">
        <v>33</v>
      </c>
      <c r="AX228" s="14" t="s">
        <v>77</v>
      </c>
      <c r="AY228" s="184" t="s">
        <v>134</v>
      </c>
    </row>
    <row r="229" spans="1:65" s="15" customFormat="1" ht="10.199999999999999">
      <c r="B229" s="191"/>
      <c r="D229" s="176" t="s">
        <v>143</v>
      </c>
      <c r="E229" s="192" t="s">
        <v>1</v>
      </c>
      <c r="F229" s="193" t="s">
        <v>159</v>
      </c>
      <c r="H229" s="194">
        <v>360.39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143</v>
      </c>
      <c r="AU229" s="192" t="s">
        <v>87</v>
      </c>
      <c r="AV229" s="15" t="s">
        <v>141</v>
      </c>
      <c r="AW229" s="15" t="s">
        <v>33</v>
      </c>
      <c r="AX229" s="15" t="s">
        <v>85</v>
      </c>
      <c r="AY229" s="192" t="s">
        <v>134</v>
      </c>
    </row>
    <row r="230" spans="1:65" s="2" customFormat="1" ht="16.5" customHeight="1">
      <c r="A230" s="33"/>
      <c r="B230" s="161"/>
      <c r="C230" s="162" t="s">
        <v>307</v>
      </c>
      <c r="D230" s="162" t="s">
        <v>136</v>
      </c>
      <c r="E230" s="163" t="s">
        <v>947</v>
      </c>
      <c r="F230" s="164" t="s">
        <v>948</v>
      </c>
      <c r="G230" s="165" t="s">
        <v>139</v>
      </c>
      <c r="H230" s="166">
        <v>306</v>
      </c>
      <c r="I230" s="167"/>
      <c r="J230" s="168">
        <f>ROUND(I230*H230,2)</f>
        <v>0</v>
      </c>
      <c r="K230" s="164" t="s">
        <v>140</v>
      </c>
      <c r="L230" s="34"/>
      <c r="M230" s="169" t="s">
        <v>1</v>
      </c>
      <c r="N230" s="170" t="s">
        <v>42</v>
      </c>
      <c r="O230" s="59"/>
      <c r="P230" s="171">
        <f>O230*H230</f>
        <v>0</v>
      </c>
      <c r="Q230" s="171">
        <v>0</v>
      </c>
      <c r="R230" s="171">
        <f>Q230*H230</f>
        <v>0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141</v>
      </c>
      <c r="AT230" s="173" t="s">
        <v>136</v>
      </c>
      <c r="AU230" s="173" t="s">
        <v>87</v>
      </c>
      <c r="AY230" s="18" t="s">
        <v>134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85</v>
      </c>
      <c r="BK230" s="174">
        <f>ROUND(I230*H230,2)</f>
        <v>0</v>
      </c>
      <c r="BL230" s="18" t="s">
        <v>141</v>
      </c>
      <c r="BM230" s="173" t="s">
        <v>949</v>
      </c>
    </row>
    <row r="231" spans="1:65" s="13" customFormat="1" ht="10.199999999999999">
      <c r="B231" s="175"/>
      <c r="D231" s="176" t="s">
        <v>143</v>
      </c>
      <c r="E231" s="177" t="s">
        <v>1</v>
      </c>
      <c r="F231" s="178" t="s">
        <v>868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143</v>
      </c>
      <c r="AU231" s="177" t="s">
        <v>87</v>
      </c>
      <c r="AV231" s="13" t="s">
        <v>85</v>
      </c>
      <c r="AW231" s="13" t="s">
        <v>33</v>
      </c>
      <c r="AX231" s="13" t="s">
        <v>77</v>
      </c>
      <c r="AY231" s="177" t="s">
        <v>134</v>
      </c>
    </row>
    <row r="232" spans="1:65" s="13" customFormat="1" ht="10.199999999999999">
      <c r="B232" s="175"/>
      <c r="D232" s="176" t="s">
        <v>143</v>
      </c>
      <c r="E232" s="177" t="s">
        <v>1</v>
      </c>
      <c r="F232" s="178" t="s">
        <v>869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143</v>
      </c>
      <c r="AU232" s="177" t="s">
        <v>87</v>
      </c>
      <c r="AV232" s="13" t="s">
        <v>85</v>
      </c>
      <c r="AW232" s="13" t="s">
        <v>33</v>
      </c>
      <c r="AX232" s="13" t="s">
        <v>77</v>
      </c>
      <c r="AY232" s="177" t="s">
        <v>134</v>
      </c>
    </row>
    <row r="233" spans="1:65" s="14" customFormat="1" ht="10.199999999999999">
      <c r="B233" s="183"/>
      <c r="D233" s="176" t="s">
        <v>143</v>
      </c>
      <c r="E233" s="184" t="s">
        <v>1</v>
      </c>
      <c r="F233" s="185" t="s">
        <v>939</v>
      </c>
      <c r="H233" s="186">
        <v>65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143</v>
      </c>
      <c r="AU233" s="184" t="s">
        <v>87</v>
      </c>
      <c r="AV233" s="14" t="s">
        <v>87</v>
      </c>
      <c r="AW233" s="14" t="s">
        <v>33</v>
      </c>
      <c r="AX233" s="14" t="s">
        <v>77</v>
      </c>
      <c r="AY233" s="184" t="s">
        <v>134</v>
      </c>
    </row>
    <row r="234" spans="1:65" s="14" customFormat="1" ht="10.199999999999999">
      <c r="B234" s="183"/>
      <c r="D234" s="176" t="s">
        <v>143</v>
      </c>
      <c r="E234" s="184" t="s">
        <v>1</v>
      </c>
      <c r="F234" s="185" t="s">
        <v>940</v>
      </c>
      <c r="H234" s="186">
        <v>28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143</v>
      </c>
      <c r="AU234" s="184" t="s">
        <v>87</v>
      </c>
      <c r="AV234" s="14" t="s">
        <v>87</v>
      </c>
      <c r="AW234" s="14" t="s">
        <v>33</v>
      </c>
      <c r="AX234" s="14" t="s">
        <v>77</v>
      </c>
      <c r="AY234" s="184" t="s">
        <v>134</v>
      </c>
    </row>
    <row r="235" spans="1:65" s="14" customFormat="1" ht="10.199999999999999">
      <c r="B235" s="183"/>
      <c r="D235" s="176" t="s">
        <v>143</v>
      </c>
      <c r="E235" s="184" t="s">
        <v>1</v>
      </c>
      <c r="F235" s="185" t="s">
        <v>941</v>
      </c>
      <c r="H235" s="186">
        <v>70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143</v>
      </c>
      <c r="AU235" s="184" t="s">
        <v>87</v>
      </c>
      <c r="AV235" s="14" t="s">
        <v>87</v>
      </c>
      <c r="AW235" s="14" t="s">
        <v>33</v>
      </c>
      <c r="AX235" s="14" t="s">
        <v>77</v>
      </c>
      <c r="AY235" s="184" t="s">
        <v>134</v>
      </c>
    </row>
    <row r="236" spans="1:65" s="14" customFormat="1" ht="10.199999999999999">
      <c r="B236" s="183"/>
      <c r="D236" s="176" t="s">
        <v>143</v>
      </c>
      <c r="E236" s="184" t="s">
        <v>1</v>
      </c>
      <c r="F236" s="185" t="s">
        <v>950</v>
      </c>
      <c r="H236" s="186">
        <v>111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143</v>
      </c>
      <c r="AU236" s="184" t="s">
        <v>87</v>
      </c>
      <c r="AV236" s="14" t="s">
        <v>87</v>
      </c>
      <c r="AW236" s="14" t="s">
        <v>33</v>
      </c>
      <c r="AX236" s="14" t="s">
        <v>77</v>
      </c>
      <c r="AY236" s="184" t="s">
        <v>134</v>
      </c>
    </row>
    <row r="237" spans="1:65" s="14" customFormat="1" ht="10.199999999999999">
      <c r="B237" s="183"/>
      <c r="D237" s="176" t="s">
        <v>143</v>
      </c>
      <c r="E237" s="184" t="s">
        <v>1</v>
      </c>
      <c r="F237" s="185" t="s">
        <v>943</v>
      </c>
      <c r="H237" s="186">
        <v>32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143</v>
      </c>
      <c r="AU237" s="184" t="s">
        <v>87</v>
      </c>
      <c r="AV237" s="14" t="s">
        <v>87</v>
      </c>
      <c r="AW237" s="14" t="s">
        <v>33</v>
      </c>
      <c r="AX237" s="14" t="s">
        <v>77</v>
      </c>
      <c r="AY237" s="184" t="s">
        <v>134</v>
      </c>
    </row>
    <row r="238" spans="1:65" s="15" customFormat="1" ht="10.199999999999999">
      <c r="B238" s="191"/>
      <c r="D238" s="176" t="s">
        <v>143</v>
      </c>
      <c r="E238" s="192" t="s">
        <v>1</v>
      </c>
      <c r="F238" s="193" t="s">
        <v>159</v>
      </c>
      <c r="H238" s="194">
        <v>306</v>
      </c>
      <c r="I238" s="195"/>
      <c r="L238" s="191"/>
      <c r="M238" s="196"/>
      <c r="N238" s="197"/>
      <c r="O238" s="197"/>
      <c r="P238" s="197"/>
      <c r="Q238" s="197"/>
      <c r="R238" s="197"/>
      <c r="S238" s="197"/>
      <c r="T238" s="198"/>
      <c r="AT238" s="192" t="s">
        <v>143</v>
      </c>
      <c r="AU238" s="192" t="s">
        <v>87</v>
      </c>
      <c r="AV238" s="15" t="s">
        <v>141</v>
      </c>
      <c r="AW238" s="15" t="s">
        <v>33</v>
      </c>
      <c r="AX238" s="15" t="s">
        <v>85</v>
      </c>
      <c r="AY238" s="192" t="s">
        <v>134</v>
      </c>
    </row>
    <row r="239" spans="1:65" s="12" customFormat="1" ht="22.8" customHeight="1">
      <c r="B239" s="148"/>
      <c r="D239" s="149" t="s">
        <v>76</v>
      </c>
      <c r="E239" s="159" t="s">
        <v>183</v>
      </c>
      <c r="F239" s="159" t="s">
        <v>391</v>
      </c>
      <c r="I239" s="151"/>
      <c r="J239" s="160">
        <f>BK239</f>
        <v>0</v>
      </c>
      <c r="L239" s="148"/>
      <c r="M239" s="153"/>
      <c r="N239" s="154"/>
      <c r="O239" s="154"/>
      <c r="P239" s="155">
        <f>SUM(P240:P245)</f>
        <v>0</v>
      </c>
      <c r="Q239" s="154"/>
      <c r="R239" s="155">
        <f>SUM(R240:R245)</f>
        <v>0.53583999999999998</v>
      </c>
      <c r="S239" s="154"/>
      <c r="T239" s="156">
        <f>SUM(T240:T245)</f>
        <v>0</v>
      </c>
      <c r="AR239" s="149" t="s">
        <v>85</v>
      </c>
      <c r="AT239" s="157" t="s">
        <v>76</v>
      </c>
      <c r="AU239" s="157" t="s">
        <v>85</v>
      </c>
      <c r="AY239" s="149" t="s">
        <v>134</v>
      </c>
      <c r="BK239" s="158">
        <f>SUM(BK240:BK245)</f>
        <v>0</v>
      </c>
    </row>
    <row r="240" spans="1:65" s="2" customFormat="1" ht="21.75" customHeight="1">
      <c r="A240" s="33"/>
      <c r="B240" s="161"/>
      <c r="C240" s="162" t="s">
        <v>312</v>
      </c>
      <c r="D240" s="162" t="s">
        <v>136</v>
      </c>
      <c r="E240" s="163" t="s">
        <v>951</v>
      </c>
      <c r="F240" s="164" t="s">
        <v>952</v>
      </c>
      <c r="G240" s="165" t="s">
        <v>139</v>
      </c>
      <c r="H240" s="166">
        <v>136</v>
      </c>
      <c r="I240" s="167"/>
      <c r="J240" s="168">
        <f>ROUND(I240*H240,2)</f>
        <v>0</v>
      </c>
      <c r="K240" s="164" t="s">
        <v>140</v>
      </c>
      <c r="L240" s="34"/>
      <c r="M240" s="169" t="s">
        <v>1</v>
      </c>
      <c r="N240" s="170" t="s">
        <v>42</v>
      </c>
      <c r="O240" s="59"/>
      <c r="P240" s="171">
        <f>O240*H240</f>
        <v>0</v>
      </c>
      <c r="Q240" s="171">
        <v>2.5999999999999998E-4</v>
      </c>
      <c r="R240" s="171">
        <f>Q240*H240</f>
        <v>3.5359999999999996E-2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141</v>
      </c>
      <c r="AT240" s="173" t="s">
        <v>136</v>
      </c>
      <c r="AU240" s="173" t="s">
        <v>87</v>
      </c>
      <c r="AY240" s="18" t="s">
        <v>134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85</v>
      </c>
      <c r="BK240" s="174">
        <f>ROUND(I240*H240,2)</f>
        <v>0</v>
      </c>
      <c r="BL240" s="18" t="s">
        <v>141</v>
      </c>
      <c r="BM240" s="173" t="s">
        <v>953</v>
      </c>
    </row>
    <row r="241" spans="1:65" s="2" customFormat="1" ht="21.75" customHeight="1">
      <c r="A241" s="33"/>
      <c r="B241" s="161"/>
      <c r="C241" s="162" t="s">
        <v>321</v>
      </c>
      <c r="D241" s="162" t="s">
        <v>136</v>
      </c>
      <c r="E241" s="163" t="s">
        <v>954</v>
      </c>
      <c r="F241" s="164" t="s">
        <v>955</v>
      </c>
      <c r="G241" s="165" t="s">
        <v>139</v>
      </c>
      <c r="H241" s="166">
        <v>136</v>
      </c>
      <c r="I241" s="167"/>
      <c r="J241" s="168">
        <f>ROUND(I241*H241,2)</f>
        <v>0</v>
      </c>
      <c r="K241" s="164" t="s">
        <v>140</v>
      </c>
      <c r="L241" s="34"/>
      <c r="M241" s="169" t="s">
        <v>1</v>
      </c>
      <c r="N241" s="170" t="s">
        <v>42</v>
      </c>
      <c r="O241" s="59"/>
      <c r="P241" s="171">
        <f>O241*H241</f>
        <v>0</v>
      </c>
      <c r="Q241" s="171">
        <v>3.6800000000000001E-3</v>
      </c>
      <c r="R241" s="171">
        <f>Q241*H241</f>
        <v>0.50048000000000004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141</v>
      </c>
      <c r="AT241" s="173" t="s">
        <v>136</v>
      </c>
      <c r="AU241" s="173" t="s">
        <v>87</v>
      </c>
      <c r="AY241" s="18" t="s">
        <v>134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85</v>
      </c>
      <c r="BK241" s="174">
        <f>ROUND(I241*H241,2)</f>
        <v>0</v>
      </c>
      <c r="BL241" s="18" t="s">
        <v>141</v>
      </c>
      <c r="BM241" s="173" t="s">
        <v>956</v>
      </c>
    </row>
    <row r="242" spans="1:65" s="2" customFormat="1" ht="16.5" customHeight="1">
      <c r="A242" s="33"/>
      <c r="B242" s="161"/>
      <c r="C242" s="162" t="s">
        <v>328</v>
      </c>
      <c r="D242" s="162" t="s">
        <v>136</v>
      </c>
      <c r="E242" s="163" t="s">
        <v>957</v>
      </c>
      <c r="F242" s="164" t="s">
        <v>958</v>
      </c>
      <c r="G242" s="165" t="s">
        <v>139</v>
      </c>
      <c r="H242" s="166">
        <v>136</v>
      </c>
      <c r="I242" s="167"/>
      <c r="J242" s="168">
        <f>ROUND(I242*H242,2)</f>
        <v>0</v>
      </c>
      <c r="K242" s="164" t="s">
        <v>140</v>
      </c>
      <c r="L242" s="34"/>
      <c r="M242" s="169" t="s">
        <v>1</v>
      </c>
      <c r="N242" s="170" t="s">
        <v>42</v>
      </c>
      <c r="O242" s="59"/>
      <c r="P242" s="171">
        <f>O242*H242</f>
        <v>0</v>
      </c>
      <c r="Q242" s="171">
        <v>0</v>
      </c>
      <c r="R242" s="171">
        <f>Q242*H242</f>
        <v>0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141</v>
      </c>
      <c r="AT242" s="173" t="s">
        <v>136</v>
      </c>
      <c r="AU242" s="173" t="s">
        <v>87</v>
      </c>
      <c r="AY242" s="18" t="s">
        <v>134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85</v>
      </c>
      <c r="BK242" s="174">
        <f>ROUND(I242*H242,2)</f>
        <v>0</v>
      </c>
      <c r="BL242" s="18" t="s">
        <v>141</v>
      </c>
      <c r="BM242" s="173" t="s">
        <v>959</v>
      </c>
    </row>
    <row r="243" spans="1:65" s="13" customFormat="1" ht="10.199999999999999">
      <c r="B243" s="175"/>
      <c r="D243" s="176" t="s">
        <v>143</v>
      </c>
      <c r="E243" s="177" t="s">
        <v>1</v>
      </c>
      <c r="F243" s="178" t="s">
        <v>960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143</v>
      </c>
      <c r="AU243" s="177" t="s">
        <v>87</v>
      </c>
      <c r="AV243" s="13" t="s">
        <v>85</v>
      </c>
      <c r="AW243" s="13" t="s">
        <v>33</v>
      </c>
      <c r="AX243" s="13" t="s">
        <v>77</v>
      </c>
      <c r="AY243" s="177" t="s">
        <v>134</v>
      </c>
    </row>
    <row r="244" spans="1:65" s="13" customFormat="1" ht="10.199999999999999">
      <c r="B244" s="175"/>
      <c r="D244" s="176" t="s">
        <v>143</v>
      </c>
      <c r="E244" s="177" t="s">
        <v>1</v>
      </c>
      <c r="F244" s="178" t="s">
        <v>961</v>
      </c>
      <c r="H244" s="177" t="s">
        <v>1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7" t="s">
        <v>143</v>
      </c>
      <c r="AU244" s="177" t="s">
        <v>87</v>
      </c>
      <c r="AV244" s="13" t="s">
        <v>85</v>
      </c>
      <c r="AW244" s="13" t="s">
        <v>33</v>
      </c>
      <c r="AX244" s="13" t="s">
        <v>77</v>
      </c>
      <c r="AY244" s="177" t="s">
        <v>134</v>
      </c>
    </row>
    <row r="245" spans="1:65" s="14" customFormat="1" ht="10.199999999999999">
      <c r="B245" s="183"/>
      <c r="D245" s="176" t="s">
        <v>143</v>
      </c>
      <c r="E245" s="184" t="s">
        <v>1</v>
      </c>
      <c r="F245" s="185" t="s">
        <v>962</v>
      </c>
      <c r="H245" s="186">
        <v>136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143</v>
      </c>
      <c r="AU245" s="184" t="s">
        <v>87</v>
      </c>
      <c r="AV245" s="14" t="s">
        <v>87</v>
      </c>
      <c r="AW245" s="14" t="s">
        <v>33</v>
      </c>
      <c r="AX245" s="14" t="s">
        <v>85</v>
      </c>
      <c r="AY245" s="184" t="s">
        <v>134</v>
      </c>
    </row>
    <row r="246" spans="1:65" s="12" customFormat="1" ht="22.8" customHeight="1">
      <c r="B246" s="148"/>
      <c r="D246" s="149" t="s">
        <v>76</v>
      </c>
      <c r="E246" s="159" t="s">
        <v>210</v>
      </c>
      <c r="F246" s="159" t="s">
        <v>408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SUM(P247:P250)</f>
        <v>0</v>
      </c>
      <c r="Q246" s="154"/>
      <c r="R246" s="155">
        <f>SUM(R247:R250)</f>
        <v>0</v>
      </c>
      <c r="S246" s="154"/>
      <c r="T246" s="156">
        <f>SUM(T247:T250)</f>
        <v>8.9515399999999978</v>
      </c>
      <c r="AR246" s="149" t="s">
        <v>85</v>
      </c>
      <c r="AT246" s="157" t="s">
        <v>76</v>
      </c>
      <c r="AU246" s="157" t="s">
        <v>85</v>
      </c>
      <c r="AY246" s="149" t="s">
        <v>134</v>
      </c>
      <c r="BK246" s="158">
        <f>SUM(BK247:BK250)</f>
        <v>0</v>
      </c>
    </row>
    <row r="247" spans="1:65" s="2" customFormat="1" ht="21.75" customHeight="1">
      <c r="A247" s="33"/>
      <c r="B247" s="161"/>
      <c r="C247" s="162" t="s">
        <v>332</v>
      </c>
      <c r="D247" s="162" t="s">
        <v>136</v>
      </c>
      <c r="E247" s="163" t="s">
        <v>963</v>
      </c>
      <c r="F247" s="164" t="s">
        <v>964</v>
      </c>
      <c r="G247" s="165" t="s">
        <v>798</v>
      </c>
      <c r="H247" s="166">
        <v>1</v>
      </c>
      <c r="I247" s="167"/>
      <c r="J247" s="168">
        <f>ROUND(I247*H247,2)</f>
        <v>0</v>
      </c>
      <c r="K247" s="164" t="s">
        <v>1</v>
      </c>
      <c r="L247" s="34"/>
      <c r="M247" s="169" t="s">
        <v>1</v>
      </c>
      <c r="N247" s="170" t="s">
        <v>42</v>
      </c>
      <c r="O247" s="59"/>
      <c r="P247" s="171">
        <f>O247*H247</f>
        <v>0</v>
      </c>
      <c r="Q247" s="171">
        <v>0</v>
      </c>
      <c r="R247" s="171">
        <f>Q247*H247</f>
        <v>0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141</v>
      </c>
      <c r="AT247" s="173" t="s">
        <v>136</v>
      </c>
      <c r="AU247" s="173" t="s">
        <v>87</v>
      </c>
      <c r="AY247" s="18" t="s">
        <v>134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85</v>
      </c>
      <c r="BK247" s="174">
        <f>ROUND(I247*H247,2)</f>
        <v>0</v>
      </c>
      <c r="BL247" s="18" t="s">
        <v>141</v>
      </c>
      <c r="BM247" s="173" t="s">
        <v>965</v>
      </c>
    </row>
    <row r="248" spans="1:65" s="2" customFormat="1" ht="21.75" customHeight="1">
      <c r="A248" s="33"/>
      <c r="B248" s="161"/>
      <c r="C248" s="162" t="s">
        <v>343</v>
      </c>
      <c r="D248" s="162" t="s">
        <v>136</v>
      </c>
      <c r="E248" s="163" t="s">
        <v>966</v>
      </c>
      <c r="F248" s="164" t="s">
        <v>967</v>
      </c>
      <c r="G248" s="165" t="s">
        <v>441</v>
      </c>
      <c r="H248" s="166">
        <v>125</v>
      </c>
      <c r="I248" s="167"/>
      <c r="J248" s="168">
        <f>ROUND(I248*H248,2)</f>
        <v>0</v>
      </c>
      <c r="K248" s="164" t="s">
        <v>140</v>
      </c>
      <c r="L248" s="34"/>
      <c r="M248" s="169" t="s">
        <v>1</v>
      </c>
      <c r="N248" s="170" t="s">
        <v>42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6.5699999999999995E-2</v>
      </c>
      <c r="T248" s="172">
        <f>S248*H248</f>
        <v>8.2124999999999986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141</v>
      </c>
      <c r="AT248" s="173" t="s">
        <v>136</v>
      </c>
      <c r="AU248" s="173" t="s">
        <v>87</v>
      </c>
      <c r="AY248" s="18" t="s">
        <v>134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85</v>
      </c>
      <c r="BK248" s="174">
        <f>ROUND(I248*H248,2)</f>
        <v>0</v>
      </c>
      <c r="BL248" s="18" t="s">
        <v>141</v>
      </c>
      <c r="BM248" s="173" t="s">
        <v>968</v>
      </c>
    </row>
    <row r="249" spans="1:65" s="2" customFormat="1" ht="21.75" customHeight="1">
      <c r="A249" s="33"/>
      <c r="B249" s="161"/>
      <c r="C249" s="162" t="s">
        <v>351</v>
      </c>
      <c r="D249" s="162" t="s">
        <v>136</v>
      </c>
      <c r="E249" s="163" t="s">
        <v>969</v>
      </c>
      <c r="F249" s="164" t="s">
        <v>970</v>
      </c>
      <c r="G249" s="165" t="s">
        <v>174</v>
      </c>
      <c r="H249" s="166">
        <v>298</v>
      </c>
      <c r="I249" s="167"/>
      <c r="J249" s="168">
        <f>ROUND(I249*H249,2)</f>
        <v>0</v>
      </c>
      <c r="K249" s="164" t="s">
        <v>140</v>
      </c>
      <c r="L249" s="34"/>
      <c r="M249" s="169" t="s">
        <v>1</v>
      </c>
      <c r="N249" s="170" t="s">
        <v>42</v>
      </c>
      <c r="O249" s="59"/>
      <c r="P249" s="171">
        <f>O249*H249</f>
        <v>0</v>
      </c>
      <c r="Q249" s="171">
        <v>0</v>
      </c>
      <c r="R249" s="171">
        <f>Q249*H249</f>
        <v>0</v>
      </c>
      <c r="S249" s="171">
        <v>2.48E-3</v>
      </c>
      <c r="T249" s="172">
        <f>S249*H249</f>
        <v>0.73904000000000003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141</v>
      </c>
      <c r="AT249" s="173" t="s">
        <v>136</v>
      </c>
      <c r="AU249" s="173" t="s">
        <v>87</v>
      </c>
      <c r="AY249" s="18" t="s">
        <v>134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85</v>
      </c>
      <c r="BK249" s="174">
        <f>ROUND(I249*H249,2)</f>
        <v>0</v>
      </c>
      <c r="BL249" s="18" t="s">
        <v>141</v>
      </c>
      <c r="BM249" s="173" t="s">
        <v>971</v>
      </c>
    </row>
    <row r="250" spans="1:65" s="14" customFormat="1" ht="10.199999999999999">
      <c r="B250" s="183"/>
      <c r="D250" s="176" t="s">
        <v>143</v>
      </c>
      <c r="E250" s="184" t="s">
        <v>1</v>
      </c>
      <c r="F250" s="185" t="s">
        <v>929</v>
      </c>
      <c r="H250" s="186">
        <v>298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143</v>
      </c>
      <c r="AU250" s="184" t="s">
        <v>87</v>
      </c>
      <c r="AV250" s="14" t="s">
        <v>87</v>
      </c>
      <c r="AW250" s="14" t="s">
        <v>33</v>
      </c>
      <c r="AX250" s="14" t="s">
        <v>85</v>
      </c>
      <c r="AY250" s="184" t="s">
        <v>134</v>
      </c>
    </row>
    <row r="251" spans="1:65" s="12" customFormat="1" ht="22.8" customHeight="1">
      <c r="B251" s="148"/>
      <c r="D251" s="149" t="s">
        <v>76</v>
      </c>
      <c r="E251" s="159" t="s">
        <v>497</v>
      </c>
      <c r="F251" s="159" t="s">
        <v>498</v>
      </c>
      <c r="I251" s="151"/>
      <c r="J251" s="160">
        <f>BK251</f>
        <v>0</v>
      </c>
      <c r="L251" s="148"/>
      <c r="M251" s="153"/>
      <c r="N251" s="154"/>
      <c r="O251" s="154"/>
      <c r="P251" s="155">
        <f>SUM(P252:P256)</f>
        <v>0</v>
      </c>
      <c r="Q251" s="154"/>
      <c r="R251" s="155">
        <f>SUM(R252:R256)</f>
        <v>0</v>
      </c>
      <c r="S251" s="154"/>
      <c r="T251" s="156">
        <f>SUM(T252:T256)</f>
        <v>0</v>
      </c>
      <c r="AR251" s="149" t="s">
        <v>85</v>
      </c>
      <c r="AT251" s="157" t="s">
        <v>76</v>
      </c>
      <c r="AU251" s="157" t="s">
        <v>85</v>
      </c>
      <c r="AY251" s="149" t="s">
        <v>134</v>
      </c>
      <c r="BK251" s="158">
        <f>SUM(BK252:BK256)</f>
        <v>0</v>
      </c>
    </row>
    <row r="252" spans="1:65" s="2" customFormat="1" ht="16.5" customHeight="1">
      <c r="A252" s="33"/>
      <c r="B252" s="161"/>
      <c r="C252" s="162" t="s">
        <v>357</v>
      </c>
      <c r="D252" s="162" t="s">
        <v>136</v>
      </c>
      <c r="E252" s="163" t="s">
        <v>500</v>
      </c>
      <c r="F252" s="164" t="s">
        <v>501</v>
      </c>
      <c r="G252" s="165" t="s">
        <v>225</v>
      </c>
      <c r="H252" s="166">
        <v>8.952</v>
      </c>
      <c r="I252" s="167"/>
      <c r="J252" s="168">
        <f>ROUND(I252*H252,2)</f>
        <v>0</v>
      </c>
      <c r="K252" s="164" t="s">
        <v>140</v>
      </c>
      <c r="L252" s="34"/>
      <c r="M252" s="169" t="s">
        <v>1</v>
      </c>
      <c r="N252" s="170" t="s">
        <v>42</v>
      </c>
      <c r="O252" s="59"/>
      <c r="P252" s="171">
        <f>O252*H252</f>
        <v>0</v>
      </c>
      <c r="Q252" s="171">
        <v>0</v>
      </c>
      <c r="R252" s="171">
        <f>Q252*H252</f>
        <v>0</v>
      </c>
      <c r="S252" s="171">
        <v>0</v>
      </c>
      <c r="T252" s="17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141</v>
      </c>
      <c r="AT252" s="173" t="s">
        <v>136</v>
      </c>
      <c r="AU252" s="173" t="s">
        <v>87</v>
      </c>
      <c r="AY252" s="18" t="s">
        <v>134</v>
      </c>
      <c r="BE252" s="174">
        <f>IF(N252="základní",J252,0)</f>
        <v>0</v>
      </c>
      <c r="BF252" s="174">
        <f>IF(N252="snížená",J252,0)</f>
        <v>0</v>
      </c>
      <c r="BG252" s="174">
        <f>IF(N252="zákl. přenesená",J252,0)</f>
        <v>0</v>
      </c>
      <c r="BH252" s="174">
        <f>IF(N252="sníž. přenesená",J252,0)</f>
        <v>0</v>
      </c>
      <c r="BI252" s="174">
        <f>IF(N252="nulová",J252,0)</f>
        <v>0</v>
      </c>
      <c r="BJ252" s="18" t="s">
        <v>85</v>
      </c>
      <c r="BK252" s="174">
        <f>ROUND(I252*H252,2)</f>
        <v>0</v>
      </c>
      <c r="BL252" s="18" t="s">
        <v>141</v>
      </c>
      <c r="BM252" s="173" t="s">
        <v>972</v>
      </c>
    </row>
    <row r="253" spans="1:65" s="2" customFormat="1" ht="21.75" customHeight="1">
      <c r="A253" s="33"/>
      <c r="B253" s="161"/>
      <c r="C253" s="162" t="s">
        <v>363</v>
      </c>
      <c r="D253" s="162" t="s">
        <v>136</v>
      </c>
      <c r="E253" s="163" t="s">
        <v>504</v>
      </c>
      <c r="F253" s="164" t="s">
        <v>505</v>
      </c>
      <c r="G253" s="165" t="s">
        <v>225</v>
      </c>
      <c r="H253" s="166">
        <v>80.567999999999998</v>
      </c>
      <c r="I253" s="167"/>
      <c r="J253" s="168">
        <f>ROUND(I253*H253,2)</f>
        <v>0</v>
      </c>
      <c r="K253" s="164" t="s">
        <v>140</v>
      </c>
      <c r="L253" s="34"/>
      <c r="M253" s="169" t="s">
        <v>1</v>
      </c>
      <c r="N253" s="170" t="s">
        <v>42</v>
      </c>
      <c r="O253" s="59"/>
      <c r="P253" s="171">
        <f>O253*H253</f>
        <v>0</v>
      </c>
      <c r="Q253" s="171">
        <v>0</v>
      </c>
      <c r="R253" s="171">
        <f>Q253*H253</f>
        <v>0</v>
      </c>
      <c r="S253" s="171">
        <v>0</v>
      </c>
      <c r="T253" s="17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141</v>
      </c>
      <c r="AT253" s="173" t="s">
        <v>136</v>
      </c>
      <c r="AU253" s="173" t="s">
        <v>87</v>
      </c>
      <c r="AY253" s="18" t="s">
        <v>134</v>
      </c>
      <c r="BE253" s="174">
        <f>IF(N253="základní",J253,0)</f>
        <v>0</v>
      </c>
      <c r="BF253" s="174">
        <f>IF(N253="snížená",J253,0)</f>
        <v>0</v>
      </c>
      <c r="BG253" s="174">
        <f>IF(N253="zákl. přenesená",J253,0)</f>
        <v>0</v>
      </c>
      <c r="BH253" s="174">
        <f>IF(N253="sníž. přenesená",J253,0)</f>
        <v>0</v>
      </c>
      <c r="BI253" s="174">
        <f>IF(N253="nulová",J253,0)</f>
        <v>0</v>
      </c>
      <c r="BJ253" s="18" t="s">
        <v>85</v>
      </c>
      <c r="BK253" s="174">
        <f>ROUND(I253*H253,2)</f>
        <v>0</v>
      </c>
      <c r="BL253" s="18" t="s">
        <v>141</v>
      </c>
      <c r="BM253" s="173" t="s">
        <v>973</v>
      </c>
    </row>
    <row r="254" spans="1:65" s="14" customFormat="1" ht="10.199999999999999">
      <c r="B254" s="183"/>
      <c r="D254" s="176" t="s">
        <v>143</v>
      </c>
      <c r="E254" s="184" t="s">
        <v>1</v>
      </c>
      <c r="F254" s="185" t="s">
        <v>974</v>
      </c>
      <c r="H254" s="186">
        <v>80.567999999999998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143</v>
      </c>
      <c r="AU254" s="184" t="s">
        <v>87</v>
      </c>
      <c r="AV254" s="14" t="s">
        <v>87</v>
      </c>
      <c r="AW254" s="14" t="s">
        <v>33</v>
      </c>
      <c r="AX254" s="14" t="s">
        <v>85</v>
      </c>
      <c r="AY254" s="184" t="s">
        <v>134</v>
      </c>
    </row>
    <row r="255" spans="1:65" s="2" customFormat="1" ht="21.75" customHeight="1">
      <c r="A255" s="33"/>
      <c r="B255" s="161"/>
      <c r="C255" s="162" t="s">
        <v>367</v>
      </c>
      <c r="D255" s="162" t="s">
        <v>136</v>
      </c>
      <c r="E255" s="163" t="s">
        <v>509</v>
      </c>
      <c r="F255" s="164" t="s">
        <v>510</v>
      </c>
      <c r="G255" s="165" t="s">
        <v>225</v>
      </c>
      <c r="H255" s="166">
        <v>8.952</v>
      </c>
      <c r="I255" s="167"/>
      <c r="J255" s="168">
        <f>ROUND(I255*H255,2)</f>
        <v>0</v>
      </c>
      <c r="K255" s="164" t="s">
        <v>140</v>
      </c>
      <c r="L255" s="34"/>
      <c r="M255" s="169" t="s">
        <v>1</v>
      </c>
      <c r="N255" s="170" t="s">
        <v>42</v>
      </c>
      <c r="O255" s="59"/>
      <c r="P255" s="171">
        <f>O255*H255</f>
        <v>0</v>
      </c>
      <c r="Q255" s="171">
        <v>0</v>
      </c>
      <c r="R255" s="171">
        <f>Q255*H255</f>
        <v>0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141</v>
      </c>
      <c r="AT255" s="173" t="s">
        <v>136</v>
      </c>
      <c r="AU255" s="173" t="s">
        <v>87</v>
      </c>
      <c r="AY255" s="18" t="s">
        <v>134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85</v>
      </c>
      <c r="BK255" s="174">
        <f>ROUND(I255*H255,2)</f>
        <v>0</v>
      </c>
      <c r="BL255" s="18" t="s">
        <v>141</v>
      </c>
      <c r="BM255" s="173" t="s">
        <v>975</v>
      </c>
    </row>
    <row r="256" spans="1:65" s="2" customFormat="1" ht="21.75" customHeight="1">
      <c r="A256" s="33"/>
      <c r="B256" s="161"/>
      <c r="C256" s="162" t="s">
        <v>372</v>
      </c>
      <c r="D256" s="162" t="s">
        <v>136</v>
      </c>
      <c r="E256" s="163" t="s">
        <v>513</v>
      </c>
      <c r="F256" s="164" t="s">
        <v>514</v>
      </c>
      <c r="G256" s="165" t="s">
        <v>225</v>
      </c>
      <c r="H256" s="166">
        <v>8.952</v>
      </c>
      <c r="I256" s="167"/>
      <c r="J256" s="168">
        <f>ROUND(I256*H256,2)</f>
        <v>0</v>
      </c>
      <c r="K256" s="164" t="s">
        <v>140</v>
      </c>
      <c r="L256" s="34"/>
      <c r="M256" s="169" t="s">
        <v>1</v>
      </c>
      <c r="N256" s="170" t="s">
        <v>42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141</v>
      </c>
      <c r="AT256" s="173" t="s">
        <v>136</v>
      </c>
      <c r="AU256" s="173" t="s">
        <v>87</v>
      </c>
      <c r="AY256" s="18" t="s">
        <v>134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85</v>
      </c>
      <c r="BK256" s="174">
        <f>ROUND(I256*H256,2)</f>
        <v>0</v>
      </c>
      <c r="BL256" s="18" t="s">
        <v>141</v>
      </c>
      <c r="BM256" s="173" t="s">
        <v>976</v>
      </c>
    </row>
    <row r="257" spans="1:65" s="12" customFormat="1" ht="22.8" customHeight="1">
      <c r="B257" s="148"/>
      <c r="D257" s="149" t="s">
        <v>76</v>
      </c>
      <c r="E257" s="159" t="s">
        <v>516</v>
      </c>
      <c r="F257" s="159" t="s">
        <v>517</v>
      </c>
      <c r="I257" s="151"/>
      <c r="J257" s="160">
        <f>BK257</f>
        <v>0</v>
      </c>
      <c r="L257" s="148"/>
      <c r="M257" s="153"/>
      <c r="N257" s="154"/>
      <c r="O257" s="154"/>
      <c r="P257" s="155">
        <f>P258</f>
        <v>0</v>
      </c>
      <c r="Q257" s="154"/>
      <c r="R257" s="155">
        <f>R258</f>
        <v>0</v>
      </c>
      <c r="S257" s="154"/>
      <c r="T257" s="156">
        <f>T258</f>
        <v>0</v>
      </c>
      <c r="AR257" s="149" t="s">
        <v>85</v>
      </c>
      <c r="AT257" s="157" t="s">
        <v>76</v>
      </c>
      <c r="AU257" s="157" t="s">
        <v>85</v>
      </c>
      <c r="AY257" s="149" t="s">
        <v>134</v>
      </c>
      <c r="BK257" s="158">
        <f>BK258</f>
        <v>0</v>
      </c>
    </row>
    <row r="258" spans="1:65" s="2" customFormat="1" ht="21.75" customHeight="1">
      <c r="A258" s="33"/>
      <c r="B258" s="161"/>
      <c r="C258" s="162" t="s">
        <v>376</v>
      </c>
      <c r="D258" s="162" t="s">
        <v>136</v>
      </c>
      <c r="E258" s="163" t="s">
        <v>977</v>
      </c>
      <c r="F258" s="164" t="s">
        <v>978</v>
      </c>
      <c r="G258" s="165" t="s">
        <v>225</v>
      </c>
      <c r="H258" s="166">
        <v>25.004000000000001</v>
      </c>
      <c r="I258" s="167"/>
      <c r="J258" s="168">
        <f>ROUND(I258*H258,2)</f>
        <v>0</v>
      </c>
      <c r="K258" s="164" t="s">
        <v>140</v>
      </c>
      <c r="L258" s="34"/>
      <c r="M258" s="169" t="s">
        <v>1</v>
      </c>
      <c r="N258" s="170" t="s">
        <v>42</v>
      </c>
      <c r="O258" s="59"/>
      <c r="P258" s="171">
        <f>O258*H258</f>
        <v>0</v>
      </c>
      <c r="Q258" s="171">
        <v>0</v>
      </c>
      <c r="R258" s="171">
        <f>Q258*H258</f>
        <v>0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141</v>
      </c>
      <c r="AT258" s="173" t="s">
        <v>136</v>
      </c>
      <c r="AU258" s="173" t="s">
        <v>87</v>
      </c>
      <c r="AY258" s="18" t="s">
        <v>134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85</v>
      </c>
      <c r="BK258" s="174">
        <f>ROUND(I258*H258,2)</f>
        <v>0</v>
      </c>
      <c r="BL258" s="18" t="s">
        <v>141</v>
      </c>
      <c r="BM258" s="173" t="s">
        <v>979</v>
      </c>
    </row>
    <row r="259" spans="1:65" s="12" customFormat="1" ht="25.95" customHeight="1">
      <c r="B259" s="148"/>
      <c r="D259" s="149" t="s">
        <v>76</v>
      </c>
      <c r="E259" s="150" t="s">
        <v>522</v>
      </c>
      <c r="F259" s="150" t="s">
        <v>523</v>
      </c>
      <c r="I259" s="151"/>
      <c r="J259" s="152">
        <f>BK259</f>
        <v>0</v>
      </c>
      <c r="L259" s="148"/>
      <c r="M259" s="153"/>
      <c r="N259" s="154"/>
      <c r="O259" s="154"/>
      <c r="P259" s="155">
        <f>P260</f>
        <v>0</v>
      </c>
      <c r="Q259" s="154"/>
      <c r="R259" s="155">
        <f>R260</f>
        <v>0.17680000000000001</v>
      </c>
      <c r="S259" s="154"/>
      <c r="T259" s="156">
        <f>T260</f>
        <v>0</v>
      </c>
      <c r="AR259" s="149" t="s">
        <v>87</v>
      </c>
      <c r="AT259" s="157" t="s">
        <v>76</v>
      </c>
      <c r="AU259" s="157" t="s">
        <v>77</v>
      </c>
      <c r="AY259" s="149" t="s">
        <v>134</v>
      </c>
      <c r="BK259" s="158">
        <f>BK260</f>
        <v>0</v>
      </c>
    </row>
    <row r="260" spans="1:65" s="12" customFormat="1" ht="22.8" customHeight="1">
      <c r="B260" s="148"/>
      <c r="D260" s="149" t="s">
        <v>76</v>
      </c>
      <c r="E260" s="159" t="s">
        <v>980</v>
      </c>
      <c r="F260" s="159" t="s">
        <v>981</v>
      </c>
      <c r="I260" s="151"/>
      <c r="J260" s="160">
        <f>BK260</f>
        <v>0</v>
      </c>
      <c r="L260" s="148"/>
      <c r="M260" s="153"/>
      <c r="N260" s="154"/>
      <c r="O260" s="154"/>
      <c r="P260" s="155">
        <f>SUM(P261:P264)</f>
        <v>0</v>
      </c>
      <c r="Q260" s="154"/>
      <c r="R260" s="155">
        <f>SUM(R261:R264)</f>
        <v>0.17680000000000001</v>
      </c>
      <c r="S260" s="154"/>
      <c r="T260" s="156">
        <f>SUM(T261:T264)</f>
        <v>0</v>
      </c>
      <c r="AR260" s="149" t="s">
        <v>87</v>
      </c>
      <c r="AT260" s="157" t="s">
        <v>76</v>
      </c>
      <c r="AU260" s="157" t="s">
        <v>85</v>
      </c>
      <c r="AY260" s="149" t="s">
        <v>134</v>
      </c>
      <c r="BK260" s="158">
        <f>SUM(BK261:BK264)</f>
        <v>0</v>
      </c>
    </row>
    <row r="261" spans="1:65" s="2" customFormat="1" ht="21.75" customHeight="1">
      <c r="A261" s="33"/>
      <c r="B261" s="161"/>
      <c r="C261" s="162" t="s">
        <v>380</v>
      </c>
      <c r="D261" s="162" t="s">
        <v>136</v>
      </c>
      <c r="E261" s="163" t="s">
        <v>982</v>
      </c>
      <c r="F261" s="164" t="s">
        <v>983</v>
      </c>
      <c r="G261" s="165" t="s">
        <v>139</v>
      </c>
      <c r="H261" s="166">
        <v>680</v>
      </c>
      <c r="I261" s="167"/>
      <c r="J261" s="168">
        <f>ROUND(I261*H261,2)</f>
        <v>0</v>
      </c>
      <c r="K261" s="164" t="s">
        <v>140</v>
      </c>
      <c r="L261" s="34"/>
      <c r="M261" s="169" t="s">
        <v>1</v>
      </c>
      <c r="N261" s="170" t="s">
        <v>42</v>
      </c>
      <c r="O261" s="59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240</v>
      </c>
      <c r="AT261" s="173" t="s">
        <v>136</v>
      </c>
      <c r="AU261" s="173" t="s">
        <v>87</v>
      </c>
      <c r="AY261" s="18" t="s">
        <v>134</v>
      </c>
      <c r="BE261" s="174">
        <f>IF(N261="základní",J261,0)</f>
        <v>0</v>
      </c>
      <c r="BF261" s="174">
        <f>IF(N261="snížená",J261,0)</f>
        <v>0</v>
      </c>
      <c r="BG261" s="174">
        <f>IF(N261="zákl. přenesená",J261,0)</f>
        <v>0</v>
      </c>
      <c r="BH261" s="174">
        <f>IF(N261="sníž. přenesená",J261,0)</f>
        <v>0</v>
      </c>
      <c r="BI261" s="174">
        <f>IF(N261="nulová",J261,0)</f>
        <v>0</v>
      </c>
      <c r="BJ261" s="18" t="s">
        <v>85</v>
      </c>
      <c r="BK261" s="174">
        <f>ROUND(I261*H261,2)</f>
        <v>0</v>
      </c>
      <c r="BL261" s="18" t="s">
        <v>240</v>
      </c>
      <c r="BM261" s="173" t="s">
        <v>984</v>
      </c>
    </row>
    <row r="262" spans="1:65" s="2" customFormat="1" ht="21.75" customHeight="1">
      <c r="A262" s="33"/>
      <c r="B262" s="161"/>
      <c r="C262" s="162" t="s">
        <v>386</v>
      </c>
      <c r="D262" s="162" t="s">
        <v>136</v>
      </c>
      <c r="E262" s="163" t="s">
        <v>985</v>
      </c>
      <c r="F262" s="164" t="s">
        <v>986</v>
      </c>
      <c r="G262" s="165" t="s">
        <v>139</v>
      </c>
      <c r="H262" s="166">
        <v>680</v>
      </c>
      <c r="I262" s="167"/>
      <c r="J262" s="168">
        <f>ROUND(I262*H262,2)</f>
        <v>0</v>
      </c>
      <c r="K262" s="164" t="s">
        <v>140</v>
      </c>
      <c r="L262" s="34"/>
      <c r="M262" s="169" t="s">
        <v>1</v>
      </c>
      <c r="N262" s="170" t="s">
        <v>42</v>
      </c>
      <c r="O262" s="59"/>
      <c r="P262" s="171">
        <f>O262*H262</f>
        <v>0</v>
      </c>
      <c r="Q262" s="171">
        <v>1.3999999999999999E-4</v>
      </c>
      <c r="R262" s="171">
        <f>Q262*H262</f>
        <v>9.5199999999999993E-2</v>
      </c>
      <c r="S262" s="171">
        <v>0</v>
      </c>
      <c r="T262" s="17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240</v>
      </c>
      <c r="AT262" s="173" t="s">
        <v>136</v>
      </c>
      <c r="AU262" s="173" t="s">
        <v>87</v>
      </c>
      <c r="AY262" s="18" t="s">
        <v>134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8" t="s">
        <v>85</v>
      </c>
      <c r="BK262" s="174">
        <f>ROUND(I262*H262,2)</f>
        <v>0</v>
      </c>
      <c r="BL262" s="18" t="s">
        <v>240</v>
      </c>
      <c r="BM262" s="173" t="s">
        <v>987</v>
      </c>
    </row>
    <row r="263" spans="1:65" s="14" customFormat="1" ht="10.199999999999999">
      <c r="B263" s="183"/>
      <c r="D263" s="176" t="s">
        <v>143</v>
      </c>
      <c r="E263" s="184" t="s">
        <v>1</v>
      </c>
      <c r="F263" s="185" t="s">
        <v>988</v>
      </c>
      <c r="H263" s="186">
        <v>680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143</v>
      </c>
      <c r="AU263" s="184" t="s">
        <v>87</v>
      </c>
      <c r="AV263" s="14" t="s">
        <v>87</v>
      </c>
      <c r="AW263" s="14" t="s">
        <v>33</v>
      </c>
      <c r="AX263" s="14" t="s">
        <v>85</v>
      </c>
      <c r="AY263" s="184" t="s">
        <v>134</v>
      </c>
    </row>
    <row r="264" spans="1:65" s="2" customFormat="1" ht="21.75" customHeight="1">
      <c r="A264" s="33"/>
      <c r="B264" s="161"/>
      <c r="C264" s="162" t="s">
        <v>392</v>
      </c>
      <c r="D264" s="162" t="s">
        <v>136</v>
      </c>
      <c r="E264" s="163" t="s">
        <v>989</v>
      </c>
      <c r="F264" s="164" t="s">
        <v>990</v>
      </c>
      <c r="G264" s="165" t="s">
        <v>139</v>
      </c>
      <c r="H264" s="166">
        <v>680</v>
      </c>
      <c r="I264" s="167"/>
      <c r="J264" s="168">
        <f>ROUND(I264*H264,2)</f>
        <v>0</v>
      </c>
      <c r="K264" s="164" t="s">
        <v>140</v>
      </c>
      <c r="L264" s="34"/>
      <c r="M264" s="217" t="s">
        <v>1</v>
      </c>
      <c r="N264" s="218" t="s">
        <v>42</v>
      </c>
      <c r="O264" s="219"/>
      <c r="P264" s="220">
        <f>O264*H264</f>
        <v>0</v>
      </c>
      <c r="Q264" s="220">
        <v>1.2E-4</v>
      </c>
      <c r="R264" s="220">
        <f>Q264*H264</f>
        <v>8.1600000000000006E-2</v>
      </c>
      <c r="S264" s="220">
        <v>0</v>
      </c>
      <c r="T264" s="22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240</v>
      </c>
      <c r="AT264" s="173" t="s">
        <v>136</v>
      </c>
      <c r="AU264" s="173" t="s">
        <v>87</v>
      </c>
      <c r="AY264" s="18" t="s">
        <v>134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8" t="s">
        <v>85</v>
      </c>
      <c r="BK264" s="174">
        <f>ROUND(I264*H264,2)</f>
        <v>0</v>
      </c>
      <c r="BL264" s="18" t="s">
        <v>240</v>
      </c>
      <c r="BM264" s="173" t="s">
        <v>991</v>
      </c>
    </row>
    <row r="265" spans="1:65" s="2" customFormat="1" ht="6.9" customHeight="1">
      <c r="A265" s="33"/>
      <c r="B265" s="48"/>
      <c r="C265" s="49"/>
      <c r="D265" s="49"/>
      <c r="E265" s="49"/>
      <c r="F265" s="49"/>
      <c r="G265" s="49"/>
      <c r="H265" s="49"/>
      <c r="I265" s="121"/>
      <c r="J265" s="49"/>
      <c r="K265" s="49"/>
      <c r="L265" s="34"/>
      <c r="M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</row>
  </sheetData>
  <autoFilter ref="C126:K26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SO.01 Atletická rovinka</vt:lpstr>
      <vt:lpstr>02 - SO.02 Víceúčelové hř...</vt:lpstr>
      <vt:lpstr>03 - SO.03 Dětské hřiště</vt:lpstr>
      <vt:lpstr>04 - SO.04 Oplocení, zpev...</vt:lpstr>
      <vt:lpstr>'01 - SO.01 Atletická rovinka'!Názvy_tisku</vt:lpstr>
      <vt:lpstr>'02 - SO.02 Víceúčelové hř...'!Názvy_tisku</vt:lpstr>
      <vt:lpstr>'03 - SO.03 Dětské hřiště'!Názvy_tisku</vt:lpstr>
      <vt:lpstr>'04 - SO.04 Oplocení, zpev...'!Názvy_tisku</vt:lpstr>
      <vt:lpstr>'Rekapitulace stavby'!Názvy_tisku</vt:lpstr>
      <vt:lpstr>'01 - SO.01 Atletická rovinka'!Oblast_tisku</vt:lpstr>
      <vt:lpstr>'02 - SO.02 Víceúčelové hř...'!Oblast_tisku</vt:lpstr>
      <vt:lpstr>'03 - SO.03 Dětské hřiště'!Oblast_tisku</vt:lpstr>
      <vt:lpstr>'04 - SO.04 Oplocení, zpev...'!Oblast_tisku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admin</cp:lastModifiedBy>
  <dcterms:created xsi:type="dcterms:W3CDTF">2020-10-11T11:43:14Z</dcterms:created>
  <dcterms:modified xsi:type="dcterms:W3CDTF">2022-06-01T14:28:48Z</dcterms:modified>
</cp:coreProperties>
</file>