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401" sheetId="3" r:id="rId3"/>
    <sheet name="SO 403.1_403.1.1" sheetId="4" r:id="rId4"/>
    <sheet name="SO 403.1_403.1.2" sheetId="5" r:id="rId5"/>
    <sheet name="SO 403.1_403.1.3" sheetId="6" r:id="rId6"/>
    <sheet name="SO 403.1_403.1.4" sheetId="7" r:id="rId7"/>
    <sheet name="SO 403.1_403.1.5" sheetId="8" r:id="rId8"/>
    <sheet name="SO 403.2_403.2.1" sheetId="9" r:id="rId9"/>
    <sheet name="SO 403.2_403.2.2" sheetId="10" r:id="rId10"/>
    <sheet name="SO 403.2_403.2.3" sheetId="11" r:id="rId11"/>
    <sheet name="SO 403.2_403.2.4" sheetId="12" r:id="rId12"/>
    <sheet name="SO 403.2_403.2.5" sheetId="13" r:id="rId13"/>
  </sheets>
  <definedNames/>
  <calcPr calcId="145621"/>
</workbook>
</file>

<file path=xl/sharedStrings.xml><?xml version="1.0" encoding="utf-8"?>
<sst xmlns="http://schemas.openxmlformats.org/spreadsheetml/2006/main" count="6096" uniqueCount="975">
  <si>
    <t>Rekapitulace ceny</t>
  </si>
  <si>
    <t>Stavba: 2021-007 - Křižovatka Švermova x Jungmannova x Žitavská x rampa sil.I/35 - úprava ramen křižovatky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</si>
  <si>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</si>
  <si>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</si>
  <si>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</si>
  <si>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</si>
  <si>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</si>
  <si>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</si>
  <si>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</si>
  <si>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</si>
  <si>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</si>
  <si>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</si>
  <si>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</si>
  <si>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</si>
  <si>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2021-007</t>
  </si>
  <si>
    <t>Křižovatka Švermova x Jungmannova x Žitavská x rampa sil.I/35 - úprava ramen křižovatky</t>
  </si>
  <si>
    <t>O</t>
  </si>
  <si>
    <t>Rozpočet:</t>
  </si>
  <si>
    <t>21.00</t>
  </si>
  <si>
    <t>1</t>
  </si>
  <si>
    <t>2</t>
  </si>
  <si>
    <t>SO 101</t>
  </si>
  <si>
    <t>Komunikace</t>
  </si>
  <si>
    <t>Typ</t>
  </si>
  <si>
    <t>0</t>
  </si>
  <si>
    <t>Poř. číslo</t>
  </si>
  <si>
    <t>Kód položky</t>
  </si>
  <si>
    <t>Varianta</t>
  </si>
  <si>
    <t>3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</si>
  <si>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</si>
  <si>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</si>
  <si>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</si>
  <si>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</si>
  <si>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</si>
  <si>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</si>
  <si>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</si>
  <si>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</si>
  <si>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</si>
  <si>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</si>
  <si>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</si>
  <si>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</si>
  <si>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</si>
  <si>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</si>
  <si>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</si>
  <si>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</si>
  <si>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014101</t>
  </si>
  <si>
    <t>POPLATKY ZA SKLÁDKU</t>
  </si>
  <si>
    <t>M3</t>
  </si>
  <si>
    <t>2021_OTSKP</t>
  </si>
  <si>
    <t>PP</t>
  </si>
  <si>
    <t>Katalog odpadů (vyhláška MŽP č. 381/2001 Sb.) - Skupina 17 00 00 – Stavební a demoliční odpady 
kód druhu odpadu 17 09 04 – směsný stavební a demoliční odpad 
za směsné stavební odpady - dle položka č. 113328, 11352</t>
  </si>
  <si>
    <t>VV</t>
  </si>
  <si>
    <t>0.32*(28+6+6+9+26+22)=31.0 [A] 
0.10*(11+20+19+27+25+141+5.5+1.6+4.0+3.5+3.7+6.3)=26.8 [B] 
10*0.16=1.6 [C] 
13*0.16*0.16=0.3 [D] 
Celkem: A+B+C+D=59.7 [E]</t>
  </si>
  <si>
    <t>TS</t>
  </si>
  <si>
    <t>zahrnuje veškeré poplatky provozovateli skládky související s uložením odpadu na skládce.</t>
  </si>
  <si>
    <t>Katalog odpadů (vyhláška MŽP č. 381/2001 Sb.) - Skupina 17 00 00 – Stavební a demoliční odpady 
kód druhu odpadu 17 05 04 – zemina a kamení 
za odpady  - zemina,kamení - dle pol. č.11353,122738, 123738</t>
  </si>
  <si>
    <t>20*0.2*0.3=1.2 [A] 
2*1*(2+1)=6.0 [B] 
0.55*(138+240)=207.9 [C] 
Celkem: A+B+C=215.1 [D]</t>
  </si>
  <si>
    <t>Katalog odpadů (vyhláška MŽP č. 381/2001 Sb.) - Skupina 17 00 00 – Stavební a demoliční odpady 
kód druhu odpadu 17 03 01 – asfaltové směsi 
za odpady  - asfaltové směsi - dle pol. č. 113938, 113338</t>
  </si>
  <si>
    <t>0.05*(11+20+19+27+25+141)=12.2 [A] 
0.1*(28+6+6+9+26+22+26)=12.3 [B] 
0.05*(11+20+19+27+25+141)=12.2 [C] 
Celkem: A+B+C=36.7 [D]</t>
  </si>
  <si>
    <t>Katalog odpadů (vyhláška MŽP č. 381/2001 Sb.) - Skupina 17 00 00 – Stavební a demoliční odpady 
kód druhu odpadu 17 01 01 – beton  
za odpady  - beton - dle pol. č. 113188.1, 113188.2, 113188.3, 113358, 11351,11352.2,  96687</t>
  </si>
  <si>
    <t>27*0.06=1.6 [A] 
0.06*(5.5+1.6+4.0+3.5+3.7+6.3)=1.5 [B] 
0.04*80=3.2 [C] 
0.18*(28+6+6+9+26+22)=17.5 [D] 
0.10*(11+20+19+27+25+141)=24.3 [E] 
(11+6+9+6+40)*0.2*0.05=0.7 [F] 
(45+4.7+3.3)-0.15*0.25=53.0 [G] 
((1+1)*1.0)=2.0 [H] 
Celkem: A+B+C+D+E+F+G+H=103.8 [I]</t>
  </si>
  <si>
    <t>02620</t>
  </si>
  <si>
    <t/>
  </si>
  <si>
    <t>ZKOUŠENÍ KONSTRUKCÍ A PRACÍ NEZÁVISLOU ZKUŠEBNOU</t>
  </si>
  <si>
    <t>KPL</t>
  </si>
  <si>
    <t>položka obsahuje statickou zkoušku na pláni v místě provedení nových konstrukcí vozovky komunikace</t>
  </si>
  <si>
    <t>2+2=4.0 [A]</t>
  </si>
  <si>
    <t>zahrnuje veškeré náklady spojené s objednatelem požadovanými zkouškami</t>
  </si>
  <si>
    <t>02720</t>
  </si>
  <si>
    <t>POMOC PRÁCE ZŘÍZ NEBO ZAJIŠŤ REGULACI A OCHRANU DOPRAVY</t>
  </si>
  <si>
    <t>Položka zahrnuje dopravně inženýrská opatření v průběhu celé stavby (dle schváleného plánu ZOV a vyjádření DI PČR. Zahrnuje dočasné dopravní značení, dopravní zařízení (např. newjersey, provizorní betonová a ocelová svodidla, světelné výstražné zařízení, souprava SSZ pro řízení provozu atd.), oplocení a všechny související práce po dobu trvání stavby. 
Součástí položky je i údržba a péče o dopravní značení v průběhu celé stavby. 
Součástí položky je vyřízení DIR včetně jeho projednání.</t>
  </si>
  <si>
    <t>zahrnuje veškeré náklady spojené s objednatelem požadovanými zařízeními</t>
  </si>
  <si>
    <t>7</t>
  </si>
  <si>
    <t>02730</t>
  </si>
  <si>
    <t>POMOC PRÁCE ZŘÍZ NEBO ZAJIŠŤ OCHRANU INŽENÝRSKÝCH SÍTÍ</t>
  </si>
  <si>
    <t>Položka obsahuje zjištění průběhů inženýrských sítí a jejich vytyčení na stavbě. V rámci uvedených stavebních prací se nepředpokládá zásah do inženýrských sítí mimo uvedené v PD - v případě odkrytí dalších vedení IS bude přizván správce dotčeného vedení a upřesní postup stavebních prací a ochranu případně přeložku IS -položka bude provedena na přímý příkaz TDI 
V rámci položky je řešena ochrana následujících IS: 
- ochrana vedení STL plynovodu - chránička PEHD - délky 3 + 6 + 3 m 
- ochrana vedení CETIN - dělená chránička s obetonováním - délky 6 + 2 m</t>
  </si>
  <si>
    <t>8</t>
  </si>
  <si>
    <t>02911</t>
  </si>
  <si>
    <t>OSTATNÍ POŽADAVKY - GEODETICKÉ ZAMĚŘENÍ</t>
  </si>
  <si>
    <t>geodetická činnost v průběhu provádění stavebních prací (geodet zhotovitele stavby) včetně vytyčení stavby a zjištění skutečného průběhu IS, součástí je vybudování potřebné vytyčovací sítě</t>
  </si>
  <si>
    <t>zahrnuje veškeré náklady spojené s objednatelem požadovanými pracemi</t>
  </si>
  <si>
    <t>provedení skutečného zaměření stavby</t>
  </si>
  <si>
    <t>02943</t>
  </si>
  <si>
    <t>OSTATNÍ POŽADAVKY - VYPRACOVÁNÍ DOKUMENTACE</t>
  </si>
  <si>
    <t>vypracování realizační dokumentace stavby (RDS) a dokumentace skutečného provedení stavby (DSPS) včetně digitální podoby PD</t>
  </si>
  <si>
    <t>02960</t>
  </si>
  <si>
    <t>OSTATNÍ POŽADAVKY - ODBORNÝ DOZOR</t>
  </si>
  <si>
    <t>autorský dozor projektanta</t>
  </si>
  <si>
    <t>zahrnuje veškeré náklady spojené s objednatelem požadovaným dozorem</t>
  </si>
  <si>
    <t>12</t>
  </si>
  <si>
    <t>02991</t>
  </si>
  <si>
    <t>OSTATNÍ POŽADAVKY - INFORMAČNÍ TABULE</t>
  </si>
  <si>
    <t>KUS</t>
  </si>
  <si>
    <t>položka obsahuje výrobu a osazení informativní tabule stavby obsahující údaje investora, projektanta, dodavatele, termín provádění, výši nákladů a zodpovědné osoby, po dokončení stavby bude tabule odstraněna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</si>
  <si>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</si>
  <si>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13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</si>
  <si>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</si>
  <si>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</si>
  <si>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</si>
  <si>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</si>
  <si>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14</t>
  </si>
  <si>
    <t>111208</t>
  </si>
  <si>
    <t>ODSTRANĚNÍ KŘOVIN S ODVOZEM DO 20KM</t>
  </si>
  <si>
    <t>M2</t>
  </si>
  <si>
    <t>odstranění keřů v místě rozšíření vozovky na ramenech křižovatky do stávajících nezpevněných ploch 
položka včetně odvozu na místo určené investorem stavby k likvidaci- na vzdálenost do 20 km</t>
  </si>
  <si>
    <t>12+14=26.0 [A]</t>
  </si>
  <si>
    <t>odstranění křovin a stromů do průměru 100 mm 
doprava dřevin na předepsanou vzdálenost 
spálení na hromadách nebo štěpkování</t>
  </si>
  <si>
    <t>15</t>
  </si>
  <si>
    <t>112018</t>
  </si>
  <si>
    <t>KÁCENÍ STROMŮ D KMENE DO 0,5M S ODSTRANĚNÍM PAŘEZŮ, ODVOZ DO 20KM</t>
  </si>
  <si>
    <t>odstranění dřevin- stromů v hranicích úprav v místě výstavby rozšíření vozovek komunikací Bříza - prům. 0,3-0,4 m podrobná specifikace kácených stromů v grafické a textové části PD 
položka včetně odvozu materiálu na místo určené investorem stavby - na vzdálenost do 20 km</t>
  </si>
  <si>
    <t>5=5.0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</si>
  <si>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</si>
  <si>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16</t>
  </si>
  <si>
    <t>113138</t>
  </si>
  <si>
    <t>ODSTRANĚNÍ KRYTU ZPEVNĚNÝCH PLOCH S ASFALT POJIVEM, ODVOZ DO 20KM</t>
  </si>
  <si>
    <t>odstranění AB-krytu stávající komunikace, chodníku a krytu dělícího ostrůvku z důvodu výstavby rozšíření vozovky a ostrůvku v hranicích úprav  v tl. 50 mm 
položka včetně odvozu na skládku - vzdálenost do 20 km- skládkovné v samostatné položce 014101.3</t>
  </si>
  <si>
    <t>0.05*(11+20+19+27+25+141)=12.2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</si>
  <si>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</si>
  <si>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17</t>
  </si>
  <si>
    <t>113178</t>
  </si>
  <si>
    <t>ODSTRAN KRYTU ZPEVNĚNÝCH PLOCH Z DLAŽEB KOSTEK, ODVOZ DO 20KM</t>
  </si>
  <si>
    <t>odstranění prvků OSSPO na ostrůvku z kamenné dlažby tl. 100 mm 
odvoz na místo určené investorem stavby - předpoklad odvozu do 20 km, poplatek za uložení materiálu na deponii investora nebude účtován</t>
  </si>
  <si>
    <t>(1.6+1.3)*0.1=0.3 [A]</t>
  </si>
  <si>
    <t>18</t>
  </si>
  <si>
    <t>113188</t>
  </si>
  <si>
    <t>ODSTRANĚNÍ KRYTU ZPEVNĚNÝCH PLOCH Z DLAŽDIC, ODVOZ DO 20KM</t>
  </si>
  <si>
    <t>odstranění krytu chodníků - betonová dlažba-typ cihla-  v tl.60 mm  
položka včetně odvozu na skládku - vzdálenost do 20 km- skládkovné v samostatné položce 014101.4</t>
  </si>
  <si>
    <t>27*0.06=1.6 [A]</t>
  </si>
  <si>
    <t>19</t>
  </si>
  <si>
    <t>odstranění krytu chodníků - betonová reliéfní dlažba-typ cihla-  v tl.60 mm 
položka včetně odvozu na skládku - vzdálenost do 20 km- skládkovné v samostatné položce 014101.4</t>
  </si>
  <si>
    <t>0.06*(5.5+1.6+4.0+3.5+3.7+6.3)=1.5 [A]</t>
  </si>
  <si>
    <t>20</t>
  </si>
  <si>
    <t>odstranění krytu manipulační plochy - betonové dlaždice 400x400 mm  -  v tl.40 mm 
položka včetně odvozu na skládku - vzdálenost do 20 km- skládkovné v samostatné položce 014101.4</t>
  </si>
  <si>
    <t>0.04*80=3.2 [A]</t>
  </si>
  <si>
    <t>21</t>
  </si>
  <si>
    <t>113328</t>
  </si>
  <si>
    <t>ODSTRAN PODKL ZPEVNĚNÝCH PLOCH Z KAMENIVA NESTMEL, ODVOZ DO 20KM</t>
  </si>
  <si>
    <t>odstranění podkladních vrstev stávající vozovky v tl. 320 mm, chodníku a ostrůvku tl. 100 mm a mobilního ostrůvku v tl. 160 mm dle situace  v hranicích úprav 
položka včetně odvozu na skládku - vzdálenost do 20 km- skládkovné v samostatné položce 014101.1</t>
  </si>
  <si>
    <t>vozovka komunikace:0.32*(28+6+6+9+26+22)=31.0 [A] 
chodníky,stezka pro cyklisty a chodce:0.10*(11+20+19+27+25+141+5.5+1.6+4.0+3.5+3.7+6.3)=26.8 [B] 
mobilní ostrůvek: 10*0.16=1.6 [C] 
Celkem: A+B+C=59.4 [D]</t>
  </si>
  <si>
    <t>22</t>
  </si>
  <si>
    <t>113338</t>
  </si>
  <si>
    <t>ODSTRAN PODKL ZPEVNĚNÝCH PLOCH S ASFALT POJIVEM, ODVOZ DO 20KM</t>
  </si>
  <si>
    <t>odstranění podkladních vrstev stávající vozovky, chodníků a ostrůvku v tl. 50-100 mm  dle situace  v hranicích úprav 
položka včetně odvozu na skládku - vzdálenost do 20 km- skládkovné v samostatné položce 014101.3</t>
  </si>
  <si>
    <t>vozovka komunikace:0.1*(28+6+6+9+26+22+26)=12.3 [A] 
chodníky,stezka pro cyklisty a chodce:0.05*(11+20+19+27+25+141)=12.2 [B] 
Celkem: A+B=24.5 [C]</t>
  </si>
  <si>
    <t>23</t>
  </si>
  <si>
    <t>113358</t>
  </si>
  <si>
    <t>ODSTRAN PODKLADU ZPEVNĚNÝCH PLOCH Z BETONU, ODVOZ DO 20KM</t>
  </si>
  <si>
    <t>odstranění podkladních vrstev stávající vozovky v tl. 180 mm, chodníku a ostruvku v tl. 100 mm dle situace  v hranicích úprav 
položka včetně odvozu na skládku - vzdálenost do 20 km- skládkovné v samostatné položce 014101.4</t>
  </si>
  <si>
    <t>vozovka komunikace:0.18*(28+6+6+9+26+22)=17.5 [A] 
chodníky,stezka pro cyklisty a chodce:0.10*(11+20+19+27+25+141)=24.3 [B] 
Celkem: A+B=41.8 [C]</t>
  </si>
  <si>
    <t>24</t>
  </si>
  <si>
    <t>11351</t>
  </si>
  <si>
    <t>ODSTRANĚNÍ ZÁHONOVÝCH OBRUBNÍKŮ</t>
  </si>
  <si>
    <t>M</t>
  </si>
  <si>
    <t>odstranění sadových obrubníků  v hranicích úprav  
položka včetně odvozu na skládku - vzdálenost do 20 km- skládkovné v samostatné položce 014101.4</t>
  </si>
  <si>
    <t>11+6+9+6+40=72.0 [A]</t>
  </si>
  <si>
    <t>25</t>
  </si>
  <si>
    <t>11352</t>
  </si>
  <si>
    <t>ODSTRANĚNÍ CHODNÍKOVÝCH A SILNIČNÍCH OBRUBNÍKŮ</t>
  </si>
  <si>
    <t>Odstranění plastových mobilních obrub provizorního ostrůvku 
položka včetně odvozu na skládku - vzdálenost do 20 km- skládkovné v samostatné položce 014101.1</t>
  </si>
  <si>
    <t>13=13.0 [A]</t>
  </si>
  <si>
    <t>26</t>
  </si>
  <si>
    <t>ODSTRANĚNÍ CHODNÍKOVÝCH A SILNIČNÍCH OBRUBNÍKŮ BETONOVÝCH</t>
  </si>
  <si>
    <t>odstranění silničních obrubníků  v hranicích úprav 
položka včetně odvozu na skládku - vzdálenost do 20 km- skládkovné v samostatné položce 014101.4</t>
  </si>
  <si>
    <t>45+4.7+3.3=53.0 [A]</t>
  </si>
  <si>
    <t>27</t>
  </si>
  <si>
    <t>11353</t>
  </si>
  <si>
    <t>ODSTRANĚNÍ CHODNÍKOVÝCH KAMENNÝCH OBRUBNÍKŮ</t>
  </si>
  <si>
    <t>odstranění chodníkových kamenných obrub v hranicích úprav  
položka včetně odvozu na skládku - vzdálenost do 20 km- skládkovné v samostatné položce 014101.2</t>
  </si>
  <si>
    <t>20=20.0 [A]</t>
  </si>
  <si>
    <t>28</t>
  </si>
  <si>
    <t>11354</t>
  </si>
  <si>
    <t>ODSTRANĚNÍ OBRUB Z KRAJNÍKŮ</t>
  </si>
  <si>
    <t>odstranění kamenných krajníků v místě rozšíření vozovky vč. očištění pro případné zpětné použití 
odvoz na místo určené investorem stavby - předpoklad odvozu do 20 km, poplatek za uložení materiálu na deponii investora nebude účtován</t>
  </si>
  <si>
    <t>86+22+52+14+72+23=269.0 [A]</t>
  </si>
  <si>
    <t>29</t>
  </si>
  <si>
    <t>11372</t>
  </si>
  <si>
    <t>FRÉZOVÁNÍ ZPEVNĚNÝCH PLOCH ASFALTOVÝCH</t>
  </si>
  <si>
    <t>celoplošné frézování stávající vozovky s AB-krytem v tl.50 mm v hranicích úprav 
položka včetně odvozu recyklátu na místo určené správcem  komunikace , předpoklad odvozu do 20 km - poplatek za uložení materiálu na deponii investora nebude účtován</t>
  </si>
  <si>
    <t>0.05*3323=166.2 [A]</t>
  </si>
  <si>
    <t>30</t>
  </si>
  <si>
    <t>celoplošné frézování stávající vozovky s AB-krytem v tl.50 mm od řešené křižovatky v ul. Švermova po SSZ u ul. Mydlářská 
položka včetně odvozu recyklátu na místo určené správcem  komunikace , předpoklad odvozu do 20 km - poplatek za uložení materiálu na deponii investora nebude účtován</t>
  </si>
  <si>
    <t>0.05*1740=87.0 [A]</t>
  </si>
  <si>
    <t>31</t>
  </si>
  <si>
    <t>12110</t>
  </si>
  <si>
    <t>SEJMUTÍ ORNICE NEBO LESNÍ PŮDY</t>
  </si>
  <si>
    <t>položka obsahuje sejmutí ornice v hranicích úprav - obsahem je sejmutí ornice, přesun na meziskládku v místě stavby - předpokládá se opětovné rozprostření 
pol. vč. uložení na deponii</t>
  </si>
  <si>
    <t>0.1*(308+198+111+72+133+64+165)=105.1 [A]</t>
  </si>
  <si>
    <t>položka zahrnuje sejmutí ornice bez ohledu na tloušťku vrstvy a její vodorovnou dopravu  
nezahrnuje uložení na trvalou skládku</t>
  </si>
  <si>
    <t>32</t>
  </si>
  <si>
    <t>122738</t>
  </si>
  <si>
    <t>ODKOPÁVKY A PROKOPÁVKY OBECNÉ TŘ. I, ODVOZ DO 20KM</t>
  </si>
  <si>
    <t>odkop zeminy pro provedení kanalizačních přípojek v hranicích úprav   
položka vč. nakládky, odvozu  na skládku-skládkovné v položce 014101.2</t>
  </si>
  <si>
    <t>2*1*(2+1)=6.0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</si>
  <si>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</si>
  <si>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33</t>
  </si>
  <si>
    <t>123738</t>
  </si>
  <si>
    <t>ODKOP PRO SPOD STAVBU SILNIC A ŽELEZNIC TŘ. I, ODVOZ DO 20KM</t>
  </si>
  <si>
    <t>odkop zeminy v místě vybudování rozšíření vozovek komunikací v tl.550 mm dle situace - lokálně v hranicích úprav 
pol. vč. odvozu na skládku k likvidaci materiálu- předpoklad na vzdálenost do 20 km--skládkovné v položce 014101.2</t>
  </si>
  <si>
    <t>0.55*(138+240)=207.9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</si>
  <si>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</si>
  <si>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34</t>
  </si>
  <si>
    <t>18110</t>
  </si>
  <si>
    <t>ÚPRAVA PLÁNĚ SE ZHUTNĚNÍM V HORNINĚ TŘ. I</t>
  </si>
  <si>
    <t>úprava pláně v místě provedení nové kce vozovky komunikace , chodníků  a ostatních zpevněných  ploch v hranicích úprav    
bude provedena úprava pláně na požadovanou únosnost</t>
  </si>
  <si>
    <t>konstrukce A: (259+155+33+45+10)=502.0 [A] 
konstrukce C: (13+33)=46.0 [B] 
konstrukce D: 12+34=46.0 [C] 
konstrukce E: 51+13.5=64.5 [D] 
konstrukce E: (5.0+1.5+7.5)=14.0 [E] 
konstrukce F: 62=62.0 [F] 
Celkem: A+B+C+D+E+F=734.5 [G]</t>
  </si>
  <si>
    <t>položka zahrnuje úpravu pláně včetně vyrovnání výškových rozdílů. Míru zhutnění určuje projekt.</t>
  </si>
  <si>
    <t>35</t>
  </si>
  <si>
    <t>18130</t>
  </si>
  <si>
    <t>ÚPRAVA PLÁNĚ BEZ ZHUTNĚNÍ</t>
  </si>
  <si>
    <t>úprava pláně v místě provedení nezpevněných ploch v hranicích úprav    
bude provedena úprava pláně na požadované parametry</t>
  </si>
  <si>
    <t>566+165=731.0 [A]</t>
  </si>
  <si>
    <t>položka zahrnuje úpravu pláně včetně vyrovnání výškových rozdílů</t>
  </si>
  <si>
    <t>36</t>
  </si>
  <si>
    <t>18230</t>
  </si>
  <si>
    <t>ROZPROSTŘENÍ ORNICE V ROVINĚ</t>
  </si>
  <si>
    <t>úprava ploch s nezpevněným povrchem - vrstvou ornice v tl. 100 mm - využití stávající ornice + rozprostření přebytku ornice na místě určené investorem v rámci stavby 
pol. vč.nákupu, dovozu a rozprostření (využití ornice z mezideponie při vhodném složení - dle příkazu TDI)</t>
  </si>
  <si>
    <t>0.1*(566+165)=73.1 [A] 
(0.1*(308+198+111+72+133+64+165))-(0.1*(566+165))=32.0 [B] 
Celkem: A+B=105.1 [C]</t>
  </si>
  <si>
    <t>položka zahrnuje:  
nutné přemístění ornice z dočasných skládek vzdálených do 50m  
rozprostření ornice v předepsané tloušťce v rovině a ve svahu do 1:5</t>
  </si>
  <si>
    <t>37</t>
  </si>
  <si>
    <t>18241</t>
  </si>
  <si>
    <t>ZALOŽENÍ TRÁVNÍKU RUČNÍM VÝSEVEM</t>
  </si>
  <si>
    <t>úprava nezpevněných ploch  v hranicích úprav  
pol. vč. zálivky, pokosení a vyhrabání pokosu</t>
  </si>
  <si>
    <t>Zahrnuje veškerý materiál, výrobky a polotovary, včetně mimostaveništní a vnitrostaveništní dopravy (rovněž přesuny), včetně naložení a složení, případně s uložením, první pokosení</t>
  </si>
  <si>
    <t>38</t>
  </si>
  <si>
    <t>184A2</t>
  </si>
  <si>
    <t>VYSAZOVÁNÍ KEŘŮ LISTNATÝCH BEZ BALU VČETNĚ VÝKOPU JAMKY</t>
  </si>
  <si>
    <t>výsadba keřů - místo a typ keřů upřesní zástupce investora  
položka včetně nákupu,dovozu a souvisejících prací s výsadbou keřů--zamulčování vrstvou 80-100 mm,pravidelné zálivky a výsadby s provedením odbornou firmou</t>
  </si>
  <si>
    <t>22=22.0 [A]</t>
  </si>
  <si>
    <t>Položka vysazování keřů zahrnuje i hloubení jamek (min. rozměry pro keře 30/30/30cm) s event. výměnou půdy, s hnojením anorganickým hnojivem a přídavkem organického hnojiva min. 2kg pro keře, zálivku, kůly, a pod.  
položka zahrnuje veškerý materiál, výrobky a polotovary, včetně mimostaveništní a vnitrostaveništní dopravy (rovněž přesuny), včetně naložení a složení, případně s uložením</t>
  </si>
  <si>
    <t>39</t>
  </si>
  <si>
    <t>184B15</t>
  </si>
  <si>
    <t>VYSAZOVÁNÍ STROMŮ LISTNATÝCH S BALEM OBVOD KMENE DO 16CM, PODCHOZÍ VÝŠ MIN 2,4M</t>
  </si>
  <si>
    <t>výsadba stromu  - místo a typ keřů upřesní zástupce investora  
položka včetně nákupu,dovozu a souvisejících prací s výsadbou stromu -zamulčování vrstvou 80-100 mm,pravidelné zálivky a výsadby s provedením odbornou firmou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</si>
  <si>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vnitrostaveništní dopravy (rovněž přesuny), včetně naložení a složení, případně s uložením</t>
  </si>
  <si>
    <t>Vodorovné konstrukce</t>
  </si>
  <si>
    <t>40</t>
  </si>
  <si>
    <t>426241</t>
  </si>
  <si>
    <t>PORTÁL 1NOSNÍK 18M DZ DO 50M2 BEZ LÁV BEZ EL VYB DOD A MONT</t>
  </si>
  <si>
    <t>Výměna portálové konstruce dopravního značení včetně sanace žb- stávajících základů pro upevnění  portálové konstrukce 
pol. vč. zpracování výrobní dokumentace, výroby, dovozu a osazení</t>
  </si>
  <si>
    <t>1=1.0 [A]</t>
  </si>
  <si>
    <t>Položka portály (P) a poloportály (PP) dopravních značek (DZ) zahrnuje i kotvení, roznášecí nosníky pro DZ nebo úchyty pro proměnné dopravní značky (PDZ) a zařízení pro provozní informace (ZPI), nosné konstrukce pro vnější osvětlení značek, případná kontrolní zařízení (lávky, žebříky), případnou úpravu pro elektrické vybavení. Nezahrnuje vlastní dopravní značky a zařízení pro provozní informace (uvedou se v položkách 914, 951 a 952), předepsanou povrchovou úpravu kovové konstrukce (uvede se v položce 7831), rozváděče, osvětlení a další elektrické vybavení (uvede se položkami SD 74 a SD 75), zemní práce a základové konstrukce (uvedou se položkami SSD 1 a SD 27),pokud zadávací dokumentace nestanoví jinak.</t>
  </si>
  <si>
    <t>41</t>
  </si>
  <si>
    <t>426243</t>
  </si>
  <si>
    <t>PORTÁL 1NOSNÍK 18M DZ DO 50M2 BEZ OBSL LÁV BEZ EL VYB DEMONT</t>
  </si>
  <si>
    <t>demontáž stávající portálové konstrukce 
položka včetně odvozu a likvidace (recyklace) - poplatek za skládku nebude účtován</t>
  </si>
  <si>
    <t>42</t>
  </si>
  <si>
    <t>561101</t>
  </si>
  <si>
    <t>PODKLADNÍ BETON TŘ. I</t>
  </si>
  <si>
    <t>konstrukce C - přídlažba / dělící ostrůvek pojížděný - podkladní vrstva  pro uložení kamenné dlažby z betonu C20/25-XF3 tl.150 mm 
pol. vč. nákupu,dovozu a pokládky materiálu</t>
  </si>
  <si>
    <t>konstrukce C: (13+33)*0,15=6.9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</si>
  <si>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</si>
  <si>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43</t>
  </si>
  <si>
    <t>561401</t>
  </si>
  <si>
    <t>KAMENIVO ZPEVNĚNÉ CEMENTEM TŘ. I</t>
  </si>
  <si>
    <t>konstrukce A - konstrukce komunikace - podkladní vrstva ze směsi stmelené cementem SC C3/4 -  tl. 180  mm  
pol. vč. nákupu, dovozu a pokládky materiálu</t>
  </si>
  <si>
    <t>konstrukce A: (259+155+33+45+10)*0,18=90.4 [A]</t>
  </si>
  <si>
    <t>44</t>
  </si>
  <si>
    <t>56330</t>
  </si>
  <si>
    <t>VOZOVKOVÉ VRSTVY ZE ŠTĚRKODRTI</t>
  </si>
  <si>
    <t>konstrukce A - konstrukce komunikace - podkladní vrstva ze štěrkodrti ŠDA - tl. 250  mm fr. 0-63 mm - kvalitativní třída A 
konstrukce C - přídlažba / dělící ostrůvek pojížděný - podkladní vrstva ze štěrkodrti ŠDA - tl. 150  mm fr. 0-63 mm - kvalitativní třída A 
pol. vč. nákupu, dovozu a pokládky materiálu</t>
  </si>
  <si>
    <t>konstrukce A: (259+155+33+45+10)*0,25=125.5 [A] 
konstrukce C: (13+33)*0,15=6.9 [B] 
Celkem: A+B=132.4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</si>
  <si>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</si>
  <si>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45</t>
  </si>
  <si>
    <t>konstrukce D - přídlažba / dělící ostrůvek nepojížděný - podkladní vrstva ze štěrkodrti ŠDB - tl. 150  mm fr. 0-32 mm - kvalitativní třída B 
konstrukce E - chodník, stezka pro chodce a cyklisty - podkladní vrstva ze štěrkodrti ŠDB - tl. 200  mm fr. 0-32 mm - kvalitativní třída B 
konstrukce E - chodník, stezka navigační prvky pro OSSPO - podkladní vrstva ze štěrkodrti ŠDB - tl. 200  mm fr. 0-32 mm - kvalitativní třída B 
konstrukce F - obnova zpevněné plochy - předláždění - podkladní vrstva ze štěrkodrti ŠDB - tl. 150  mm fr. 0-32 mm - kvalitativní třída B 
pol. vč. nákupu,dovozu a pokládky materiálu</t>
  </si>
  <si>
    <t>konstrukce D: (12+34)*0,15=6.9 [A] 
konstrukce E: (51+13.5+141)*0.20=41.1 [B] 
konstrukce E: (5.0+1.5+7.5+3.4+3.7+6.3+4.0)*0.20=6.3 [C] 
konstrukce F: 62*0.15=9.3 [D] 
Celkem: A+B+C+D=63.6 [E]</t>
  </si>
  <si>
    <t>46</t>
  </si>
  <si>
    <t>572133</t>
  </si>
  <si>
    <t>INFILTRAČNÍ POSTŘIK Z EMULZE DO 1,5KG/M2</t>
  </si>
  <si>
    <t>infitrační postřik z asfaltové emulze PIE 1,50 kg/m2 - konstrukce A 
položka včetně nákupu, dovozu a pokládky materiálu</t>
  </si>
  <si>
    <t>konstrukce A: (259+155+33+45+10)=502.0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</si>
  <si>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</si>
  <si>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47</t>
  </si>
  <si>
    <t>572213</t>
  </si>
  <si>
    <t>SPOJOVACÍ POSTŘIK Z EMULZE DO 0,5KG/M2</t>
  </si>
  <si>
    <t>spojovací postřik z asfaltové emulze PSE 0,25 kg/m2 - konstrukce A, B 
spojovací postřik z asfaltové emulze PSE 0,35 kg/m2 - konstrukce A 
spojovací postřik z asfaltové emulze PSE 0,50 kg/m2 - konstrukce E 
položka včetně nákupu, dovozu a pokládky materiálu</t>
  </si>
  <si>
    <t>PSE 0,25 kg/m2 - konstrukce A: (259+155+33+45+10)=502.0 [A] 
PSE 0,35 kg/m2 - konstrukce A: (259+155+33+45+10)=502.0 [B] 
PSE 0,25 kg/m2 - konstrukce B: 3180=3 180.0 [C] 
PSE 0,50 kg/m2 - konstrukce E: 51+13.5+141=205.5 [D] 
Celkem: A+B+C+D=4 389.5 [E]</t>
  </si>
  <si>
    <t>48</t>
  </si>
  <si>
    <t>spojovací postřik z asfaltové emulze PSE 0,25 kg/m2 - konstrukce B 
od řešené křižovatky v ul. Švermova po SSZ u ul. Mydlářská 
položka včetně nákupu, dovozu a pokládky materiálu</t>
  </si>
  <si>
    <t>PSE 0,25 kg/m2 - konstrukce B: 1740=1 740.0 [A]</t>
  </si>
  <si>
    <t>49</t>
  </si>
  <si>
    <t>574A01</t>
  </si>
  <si>
    <t>ASFALTOVÝ BETON PRO OBRUSNÉ VRSTVY ACO 8</t>
  </si>
  <si>
    <t>konstrukce E - chodník, stezka pro chodce a cyklisty - obrusná vrstva krytu asfaltový beton ACO 8 - tl. 50  mm</t>
  </si>
  <si>
    <t>konstrukce E: (51+13.5+141)*0.05=10.3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</si>
  <si>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</si>
  <si>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50</t>
  </si>
  <si>
    <t>574C06</t>
  </si>
  <si>
    <t>ASFALTOVÝ BETON PRO LOŽNÍ VRSTVY ACL 16+, 16S</t>
  </si>
  <si>
    <t>konstrukce A - konstrukce komunikace - ložní vrstva asfaltový beton ACL 16S - tl. 70  mm  
pol. vč.nákupu, dovozu a pokládky materiálu</t>
  </si>
  <si>
    <t>konstrukce A: (259+155+33+45+10)*0.07=35.1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</si>
  <si>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</si>
  <si>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51</t>
  </si>
  <si>
    <t>574E06</t>
  </si>
  <si>
    <t>ASFALTOVÝ BETON PRO PODKLADNÍ VRSTVY ACP 16+, 16S</t>
  </si>
  <si>
    <t>konstrukce E - chodník, stezka pro chodce a cyklisty - podkladní vrstva krytu asfaltový beton ACP 16+ - tl. 50  mm  
pol. vč.nákupu, dovozu a pokládky materiálu</t>
  </si>
  <si>
    <t>52</t>
  </si>
  <si>
    <t>574E07</t>
  </si>
  <si>
    <t>ASFALTOVÝ BETON PRO PODKLADNÍ VRSTVY ACP 22+, 22S</t>
  </si>
  <si>
    <t>konstrukce A - konstrukce komunikace - podkladní vrstva asfaltový beton ACP 22S - tl. 90  mm  
pol. vč.nákupu, dovozu a pokládky materiálu</t>
  </si>
  <si>
    <t>konstrukce A: (259+155+33+45+10)*0.09=45.2 [A]</t>
  </si>
  <si>
    <t>53</t>
  </si>
  <si>
    <t>574I04</t>
  </si>
  <si>
    <t>ASFALTOVÝ KOBEREC MASTIXOVÝ SMA 11+, 11S</t>
  </si>
  <si>
    <t>konstrukce A - konstrukce komunikace - obrusná vrstav asfaltový koberec mastixový SMA 11S - tl. 50  mm  
konstrukce B - obnova krytu komunikace - obrusná vrstav asfaltový koberec mastixový SMA 11S - tl. 50  mm  
pol. vč.nákupu, dovozu a pokládky materiálu</t>
  </si>
  <si>
    <t>konstrukce A: (259+155+33+45+10)*0.05=25.1 [A] 
konstrukce B: 3180*0.05=159.0 [B] 
Celkem: A+B=184.1 [C]</t>
  </si>
  <si>
    <t>54</t>
  </si>
  <si>
    <t>konstrukce B - obnova krytu komunikace - obrusná vrstav asfaltový koberec mastixový SMA 11S - tl. 50  mm  
od řešené křižovatky v ul. Švermova po SSZ u ul. Mydlářská 
pol. vč.nákupu, dovozu a pokládky materiálu</t>
  </si>
  <si>
    <t>konstrukce B: 1740*0.05=87.0 [A]</t>
  </si>
  <si>
    <t>55</t>
  </si>
  <si>
    <t>58221</t>
  </si>
  <si>
    <t>DLÁŽDĚNÉ KRYTY Z DROBNÝCH KOSTEK DO LOŽE Z KAMENIVA</t>
  </si>
  <si>
    <t>konstrukce D - přídlažba / dělící ostrůvek nepojížděný - kamenná dlažba- žulová, štípaná - tl. 100 mm včetně lože z drceného kameniva fr.4-8 mm - tl. 40 mm  
pol. vč. nákupu,dovozu a pokládky</t>
  </si>
  <si>
    <t>konstrukce D: 12+34=46.0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</si>
  <si>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</si>
  <si>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56</t>
  </si>
  <si>
    <t>58222</t>
  </si>
  <si>
    <t>DLÁŽDĚNÉ KRYTY Z DROBNÝCH KOSTEK DO LOŽE Z MC</t>
  </si>
  <si>
    <t>konstrukce C - přídlažba / dělící ostrůvek pojížděný - kamenná dlažba- žulová, štípaná - tl. 100 mm včetně spárování cementovou maltou M25-XF3 
pol. vč. nákupu,dovozu a pokládky</t>
  </si>
  <si>
    <t>konstrukce C: (13+33)=46.0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</si>
  <si>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</si>
  <si>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57</t>
  </si>
  <si>
    <t>58261A</t>
  </si>
  <si>
    <t>KRYTY Z BETON DLAŽDIC SE ZÁMKEM BAREV RELIÉF TL 60MM DO LOŽE Z KAM</t>
  </si>
  <si>
    <t>konstrukce E - chodník, stezka navigační prvky pro OSSPO -  betonová reliéfní dlažba DL I -100x200x60 mm (barva červená) - do lože z drceného kameniva fr.4-8 mm - tl. 40 mm  
pol. vč. nákupu,dovozu a pokládky</t>
  </si>
  <si>
    <t>konstrukce E: 5.0+1.5+7.5+3.4+3.7+6.3+4.0=31.4 [A]</t>
  </si>
  <si>
    <t>58</t>
  </si>
  <si>
    <t>587205</t>
  </si>
  <si>
    <t>PŘEDLÁŽDĚNÍ KRYTU Z BETONOVÝCH DLAŽDIC</t>
  </si>
  <si>
    <t>konstrukce F - obnova zpevněné plochy - předláždění - betonové dlaždice 400x400 mm - v tl.40 mm - do lože z cementové malty MC 10 -  tl. 40 mm (zpětné osazení vybouraných dlaždic) 
pol. vč. dovozu a pokládky</t>
  </si>
  <si>
    <t>konstrukce F: 62=62.0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</si>
  <si>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</si>
  <si>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59</t>
  </si>
  <si>
    <t>58920</t>
  </si>
  <si>
    <t>VÝPLŇ SPAR MODIFIKOVANÝM ASFALTEM</t>
  </si>
  <si>
    <t>ve styku krytu vozovky a krajníku osazeného podél vozovky, mezi novým a starým AB- krytem v místě řezání pro doplnění konstrukce a středová pracovní spára 
položka včetně nákupu,dovozu a pokládky materiálu</t>
  </si>
  <si>
    <t>121+60+120+38+16+160+38+70+12.5+17+115+13.5+56+16.5+11+63+42+15+21+31+32+45+10+4.0+3.2+2.8+2.2=1 135.7 [A]</t>
  </si>
  <si>
    <t>položka zahrnuje:  
- dodávku předepsaného materiálu  
- vyčištění a výplň spar tímto materiálem</t>
  </si>
  <si>
    <t>60</t>
  </si>
  <si>
    <t>středová pracovní spára, v místě křižovatky a podél obrub 
spára od řešené křižovatky v ul. Švermova po SSZ u ul. Mydlářská 
položka včetně nákupu,dovozu a pokládky materiálu</t>
  </si>
  <si>
    <t>125+125+143+7+31+10=441.0 [A]</t>
  </si>
  <si>
    <t>Potrubí</t>
  </si>
  <si>
    <t>61</t>
  </si>
  <si>
    <t>87434</t>
  </si>
  <si>
    <t>POTRUBÍ Z TRUB PLASTOVÝCH ODPADNÍCH DN DO 200MM</t>
  </si>
  <si>
    <t>PVC trouby DN 200 - napojení nových nebo posunutých vpustí UV1 a HV1   
pol.včetně  nákupu, dovozu a pokládky - podsypu ,lože,obetonování,zásypu a souvisejících prací</t>
  </si>
  <si>
    <t>2+1=3.0 [A]</t>
  </si>
  <si>
    <t>- položky pro zhotovení potrubí platí bez ohledu na sklon.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- u ocelového potrubí opláštění dle dokumentace a nutné opravy opláštění při jeho poškození</t>
  </si>
  <si>
    <t>62</t>
  </si>
  <si>
    <t>89712</t>
  </si>
  <si>
    <t>VPUSŤ KANALIZAČNÍ ULIČNÍ KOMPLETNÍ Z BETONOVÝCH DÍLCŮ</t>
  </si>
  <si>
    <t>uliční vpusti UV1 s odtokem DN 200 včetně krycí mříže rozměru 500 x 500 mm a koše 
pol. včetně nákupu,dovozu a montáže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</si>
  <si>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nezahrnuje předepsané podkladní konstrukce</t>
  </si>
  <si>
    <t>63</t>
  </si>
  <si>
    <t>89722</t>
  </si>
  <si>
    <t>VPUSŤ KANALIZAČNÍ HORSKÁ KOMPLETNÍ Z BETON DÍLCŮ</t>
  </si>
  <si>
    <t>horská uliční vpusti HV1 s odtokem DN 200  
pol. včetně nákupu,dovozu a montáže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</si>
  <si>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</si>
  <si>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64</t>
  </si>
  <si>
    <t>89921</t>
  </si>
  <si>
    <t>VÝŠKOVÁ ÚPRAVA POKLOPŮ</t>
  </si>
  <si>
    <t>výšková úprava poklopů šoupat a šachet IS v hranicích úprav</t>
  </si>
  <si>
    <t>15=15.0 [A]</t>
  </si>
  <si>
    <t>- položka výškové úpravy zahrnuje všechny nutné práce a materiály pro zvýšení nebo snížení zařízení (včetně nutné úpravy stávajícího povrchu vozovky nebo chodníku).</t>
  </si>
  <si>
    <t>65</t>
  </si>
  <si>
    <t>výšková úprava poklopů šoupat a šachet IS v místě obnovy krytu od řešené křižovatky v ul. Švermova po SSZ u ul. Mydlářská</t>
  </si>
  <si>
    <t>18=18.0 [A]</t>
  </si>
  <si>
    <t>Ostatní konstrukce a práce</t>
  </si>
  <si>
    <t>66</t>
  </si>
  <si>
    <t>9113B1</t>
  </si>
  <si>
    <t>SVODIDLO OCEL SILNIČ JEDNOSTR, ÚROVEŇ ZADRŽ H1 -DODÁVKA A MONTÁŽ</t>
  </si>
  <si>
    <t>ocelové svodidlo pro ochranu pilířů mostu - JSNH4 úroveň zadržení H1, sloupky po 2 m 
pol. vč. nákupu, dovozu a osazení svodidla</t>
  </si>
  <si>
    <t>60=60.0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</si>
  <si>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</si>
  <si>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67</t>
  </si>
  <si>
    <t>914122</t>
  </si>
  <si>
    <t>DOPRAVNÍ ZNAČKY ZÁKLADNÍ VELIKOSTI OCELOVÉ FÓLIE TŘ 1 - MONTÁŽ S PŘEMÍSTĚNÍM</t>
  </si>
  <si>
    <t>přesun stávajícího trvalého SDZ dle grafické přílohy D.1.4. Situace dopravního značení 
položka včetně dovozu a osazení</t>
  </si>
  <si>
    <t>1+1+4+1+2+2+2+2+7=22.0 [A]</t>
  </si>
  <si>
    <t>položka zahrnuje: 
- dopravu demontované značky z dočasné skládky 
- osazení a montáž značky na místě určeném projektem 
- nutnou opravu poškozených částí 
nezahrnuje dodávku značky</t>
  </si>
  <si>
    <t>68</t>
  </si>
  <si>
    <t>914123</t>
  </si>
  <si>
    <t>DOPRAVNÍ ZNAČKY ZÁKLADNÍ VELIKOSTI OCELOVÉ FÓLIE TŘ 1 - DEMONTÁŽ</t>
  </si>
  <si>
    <t>demontáž stávajícího trvalého SDZ dle grafické přílohy D.1.4. Situace dopravního značení 
položka včetně odvozu a likvidace</t>
  </si>
  <si>
    <t>3+3=6.0 [A]</t>
  </si>
  <si>
    <t>Položka zahrnuje odstranění, demontáž a odklizení materiálu s odvozem na předepsané místo</t>
  </si>
  <si>
    <t>69</t>
  </si>
  <si>
    <t>demontáž stávajícího trvalého SDZ dle grafické přílohy D.1.4. Situace dopravního značení 
položka včetně odvozu na deponii pro zpětné osazení</t>
  </si>
  <si>
    <t>70</t>
  </si>
  <si>
    <t>914211</t>
  </si>
  <si>
    <t>DOPRAVNÍ ZNAČKY ZVĚTŠENÉ VELIKOSTI OCELOVÉ - DODÁVKA A MONTÁŽ</t>
  </si>
  <si>
    <t>nové trvalé SDZ dle grafické přílohy D.1.4. Situace dopravního značení 
položka včetně nákupu, dovozu a osazení</t>
  </si>
  <si>
    <t>6=6.0 [A]</t>
  </si>
  <si>
    <t>položka zahrnuje: 
- dodávku a montáž značek v požadovaném provedení</t>
  </si>
  <si>
    <t>71</t>
  </si>
  <si>
    <t>914223</t>
  </si>
  <si>
    <t>DOPRAVNÍ ZNAČKY ZVĚTŠENÉ VELIKOSTI OCELOVÉ FÓLIE TŘ 1 - DEMONTÁŽ</t>
  </si>
  <si>
    <t>2=2.0 [A]</t>
  </si>
  <si>
    <t>72</t>
  </si>
  <si>
    <t>914322</t>
  </si>
  <si>
    <t>DOPRAV ZNAČKY ZMENŠ VEL OCEL FÓLIE TŘ 1 - MONTÁŽ S PŘESUNEM</t>
  </si>
  <si>
    <t>1+2+2+3=8.0 [A]</t>
  </si>
  <si>
    <t>73</t>
  </si>
  <si>
    <t>914323</t>
  </si>
  <si>
    <t>DOPRAV ZNAČKY ZMENŠ VEL OCEL FÓLIE TŘ 1 - DEMONTÁŽ</t>
  </si>
  <si>
    <t>74</t>
  </si>
  <si>
    <t>914511</t>
  </si>
  <si>
    <t>DOPRAV ZNAČ VELKOPLOŠ OCEL LAMELY FÓLIE TŘ 1 - DOD A MONT</t>
  </si>
  <si>
    <t>nové trvalé portálové DZ dle grafické přílohy D.1.4. Situace dopravního značení 
položka včetně nákupu, dovozu a osazení na portál</t>
  </si>
  <si>
    <t>1+1+1=3.0 [A]</t>
  </si>
  <si>
    <t>75</t>
  </si>
  <si>
    <t>914512</t>
  </si>
  <si>
    <t>DOPR ZNAČ VELKOPLOŠ OCEL LAMELY FÓL TŘ 1 - MONT S PŘESUNEM</t>
  </si>
  <si>
    <t>přesun stávající trvalé portálové DZ dle grafické přílohy D.1.4. Situace dopravního značení 
položka včetně dovozu a zpětného osazení na portál</t>
  </si>
  <si>
    <t>položka zahrnuje: 
- demontáž stávající dopravní značky s příslušenstvím, její přemístění z původního místa a její osazení a montáž na místě určeném projektem</t>
  </si>
  <si>
    <t>76</t>
  </si>
  <si>
    <t>přesun stávající trvalé lamelové SDZ dle grafické přílohy D.1.4. Situace dopravního značení 
položka včetně dovozu a zpětného osazení do nové pozicel</t>
  </si>
  <si>
    <t>77</t>
  </si>
  <si>
    <t>914513</t>
  </si>
  <si>
    <t>DOPRAV ZNAČ VELKOPLOŠ OCEL LAMELY FÓLIE TŘ 1 - DEMONTÁŽ</t>
  </si>
  <si>
    <t>demontáž stávající trvalé portálové DZ dle grafické přílohy D.1.4. Situace dopravního značení 
položka včetně demontáže z portálu a likvidace</t>
  </si>
  <si>
    <t>1+1=2.0 [A]</t>
  </si>
  <si>
    <t>78</t>
  </si>
  <si>
    <t>demontáž stávající trvalé portálové DZ dle grafické přílohy D.1.4. Situace dopravního značení 
položka včetně demontáže z portálu a I sloupků, odvozu na deponii pro zpětné osazení</t>
  </si>
  <si>
    <t>79</t>
  </si>
  <si>
    <t>914921</t>
  </si>
  <si>
    <t>SLOUPKY A STOJKY DOPRAVNÍCH ZNAČEK Z OCEL TRUBEK DO PATKY - DODÁVKA A MONTÁŽ</t>
  </si>
  <si>
    <t>nové samostatné sloupky pro SDZ  
položka včetně nákupu, dovozu a montáže sloupku</t>
  </si>
  <si>
    <t>17+1=18.0 [A]</t>
  </si>
  <si>
    <t>položka zahrnuje:  
- sloupky a upevňovací zařízení včetně jejich osazení (betonová patka, zemní práce)</t>
  </si>
  <si>
    <t>80</t>
  </si>
  <si>
    <t>914923</t>
  </si>
  <si>
    <t>SLOUPKY A STOJKY DZ Z OCEL TRUBEK DO PATKY DEMONTÁŽ</t>
  </si>
  <si>
    <t>demontáž sloupků pro trvalé SDZ 
položka včetně odvozu materiálu na místo určené investorem stavby</t>
  </si>
  <si>
    <t>7+6+1=14.0 [A]</t>
  </si>
  <si>
    <t>81</t>
  </si>
  <si>
    <t>914961</t>
  </si>
  <si>
    <t>SLOUPKY A STOJKY DZ Z "I" PROFILŮ OCEL ZABETON DOD A MONT</t>
  </si>
  <si>
    <t>nové samostatné sloupky pro SDZ 
položka včetně nákupu, dovozu a montáže sloupku</t>
  </si>
  <si>
    <t>položka zahrnuje: 
- sloupky a upevňovací zařízení včetně jejich osazení (betonová patka, zemní práce)</t>
  </si>
  <si>
    <t>82</t>
  </si>
  <si>
    <t>914963</t>
  </si>
  <si>
    <t>SLOUPKY A STOJKY DZ Z "I" PROFILŮ OCEL ZABETON DEMONTÁŽ</t>
  </si>
  <si>
    <t>83</t>
  </si>
  <si>
    <t>915111</t>
  </si>
  <si>
    <t>VODOROVNÉ DOPRAVNÍ ZNAČENÍ BARVOU HLADKÉ - DODÁVKA A POKLÁDKA</t>
  </si>
  <si>
    <t>provizorní nové vodorovné dopravní značení v bílé barvě po pokládce asfaltu před provedením trvalého dopravního značení v plastu podrobně dle grafické přílohy Situace dopravního značení  
položka včetně dovozu materiálu a prací souvisejících s pokládkou VDZ</t>
  </si>
  <si>
    <t>V1a: (30+17+33+27+28+55+122+91)*0,125=50.4 [A] 
V1b: (100+53)*2*0,125=38.3 [B] 
V2b (1.5/1.5/0.25): 18.5*0,5*0,25=2.3 [C] 
V2b (1.5/1.5/0.125): (37+28.5)*0,5*0,125=4.1 [D] 
V2b (3.0/1.5/0.125): (19.5+23+37+40+19+26+21+32+30+28.5+24)*0,66*0,125=24.8 [E] 
V4 šířky 0,25: (28+14.5+13+26)*0,25=20.4 [F] 
V5: (13+6.2+6.2+3.2+3.5+6.2+4.6+7.5+3.25+3.25+6.5+3.25+3.25+3.25+3.8+6.5+3.0+3.5)*0,5=45.0 [G] 
V8c: 4.5+12.4+9+3.5=29.4 [H] 
V9a: 1.0*(20+8+16+23)=67.0 [I] 
V11a: 46*2*0,125=11.5 [J] 
V13: 3.0=3.0 [K] 
VPP: ((0,03*6)*10)+((0.03*6)*6.9)+((0.03*6)*12)=5.2 [L] 
Celkem: A+B+C+D+E+F+G+H+I+J+K+L=301.4 [M]</t>
  </si>
  <si>
    <t>položka zahrnuje:  
- dodání a pokládku nátěrového materiálu (měří se pouze natíraná plocha)  
- předznačení a reflexní úpravu</t>
  </si>
  <si>
    <t>84</t>
  </si>
  <si>
    <t>915212</t>
  </si>
  <si>
    <t>VODOROVNÉ DOPRAVNÍ ZNAČENÍ PLASTEM HLADKÉ - ODSTRANĚNÍ</t>
  </si>
  <si>
    <t>odstranění stávajícího VDZ broušením v místě úpravy VDZ  podrobně dle grafické přílohy Situace dopravního značení</t>
  </si>
  <si>
    <t>(6*3.0*0.5)+(6*3.0*0.5)+(13*3.0*0.5)=37.5 [A] 
3.0+2.0+3.5=8.5 [B] 
Celkem: A+B=46.0 [C]</t>
  </si>
  <si>
    <t>zahrnuje odstranění značení bez ohledu na způsob provedení (zatření, zbroušení) a odklizení vzniklé suti</t>
  </si>
  <si>
    <t>85</t>
  </si>
  <si>
    <t>915221</t>
  </si>
  <si>
    <t>VODOR DOPRAV ZNAČ PLASTEM STRUKTURÁLNÍ NEHLUČNÉ - DOD A POKLÁDKA</t>
  </si>
  <si>
    <t>nové vodorovné dopravní značení v bílé barvě podrobně dle grafické přílohy Situace dopravního značení  
položka včetně dovozu materiálu a prací souvisejících s pokládkou VDZ</t>
  </si>
  <si>
    <t>V1a: (30+17+33+27+28+55+122+91)*0,125=50.4 [A] 
V1b: (100+53)*2*0,125=38.3 [B] 
V2b (1.5/1.5/0.25): 18.5*0,5*0,25=2.3 [C] 
V2b (1.5/1.5/0.125): (37+28.5)*0,5*0,125=4.1 [D] 
V2b (3.0/1.5/0.125): (19.5+23+37+40+19+26+21+32+30+28.5+24)*0,66*0,125=24.8 [E] 
V4 šířky 0,25: (28+14.5+13+26)*0,25=20.4 [F] 
V5: (13+6.2+6.2+3.2+3.5+6.2+4.6+7.5+3.25+3.25+6.5+3.25+3.25+3.25+3.8+6.5+3.0+3.5)*0,5=45.0 [G] 
V8c: 4.5+12.4+9+3.5=29.4 [H] 
V9a: 1.0*(20+8+16+23)=67.0 [I] 
V11a: 46*2*0,125=11.5 [J] 
V13: 3.0=3.0 [K] 
Celkem: A+B+C+D+E+F+G+H+I+J+K=296.2 [L]</t>
  </si>
  <si>
    <t>86</t>
  </si>
  <si>
    <t>915231</t>
  </si>
  <si>
    <t>VODOR DOPRAV ZNAČ PLASTEM PROFIL ZVUČÍCÍ - DOD A POKLÁDKA</t>
  </si>
  <si>
    <t>nové vodorovné dopravní značení VPP - vodící pás přechodu v bílé barvě podrobně dle grafické přílohy Situace dopravního značení 
položka včetně dovozu materiálu a prací souvisejících s pokládkou VDZ</t>
  </si>
  <si>
    <t>VPP: ((0,03*6)*10)+((0.03*6)*6.9)+((0.03*6)*12)=5.2 [A]</t>
  </si>
  <si>
    <t>87</t>
  </si>
  <si>
    <t>91552</t>
  </si>
  <si>
    <t>VODOR DOPRAV ZNAČ - PÍSMENA</t>
  </si>
  <si>
    <t>provizorní nové vodorovné dopravní značení v bílé barvě po pokládce asfaltu před provedením trvalého dopravního značení v plastu podrobně dle grafické přílohy Situace dopravního značení 
položka včetně dovozu materiálu a prací souvisejících s pokládkou VDZ</t>
  </si>
  <si>
    <t>nápis BUS: 3*4=12.0 [A]</t>
  </si>
  <si>
    <t>položka zahrnuje:  
- dodání a pokládku nátěrového materiálu  
- předznačení a reflexní úpravu</t>
  </si>
  <si>
    <t>88</t>
  </si>
  <si>
    <t>nové vodorovné dopravní značení v bílé barvě v plastu podrobně dle grafické přílohy Situace dopravního značení 
položka včetně dovozu materiálu a prací souvisejících s pokládkou VDZ</t>
  </si>
  <si>
    <t>89</t>
  </si>
  <si>
    <t>917211</t>
  </si>
  <si>
    <t>ZÁHONOVÉ OBRUBY Z BETONOVÝCH OBRUBNÍKŮ ŠÍŘ 50MM</t>
  </si>
  <si>
    <t>betonový obrubník 50/200/1000 mm do bet. lože C20/25-XF3 tl. 100 mm- včetně 5% rezerva na prořez obrub  
pol. vč. dovozu a osazení obrub</t>
  </si>
  <si>
    <t>(4+4+17+1+1+8.5+5.6+40)*1.05=85.2 [A]</t>
  </si>
  <si>
    <t>Položka zahrnuje:  
dodání a pokládku betonových obrubníků o rozměrech předepsaných zadávací dokumentací  
betonové lože i boční betonovou opěrku.</t>
  </si>
  <si>
    <t>90</t>
  </si>
  <si>
    <t>917224</t>
  </si>
  <si>
    <t>SILNIČNÍ A CHODNÍKOVÉ OBRUBY Z BETONOVÝCH OBRUBNÍKŮ ŠÍŘ 150MM</t>
  </si>
  <si>
    <t>betonový silničiní obrubník 150/250/1000 mm do bet. lože C20/25-XF3 tl. 100 mm- včetně 5% rezerva na prořez obrub 
pol. vč. dovozu a osazení obrub</t>
  </si>
  <si>
    <t>45*1.05=47.3 [A]</t>
  </si>
  <si>
    <t>Položka zahrnuje: 
dodání a pokládku betonových obrubníků o rozměrech předepsaných zadávací dokumentací 
betonové lože i boční betonovou opěrku.</t>
  </si>
  <si>
    <t>91</t>
  </si>
  <si>
    <t>91743</t>
  </si>
  <si>
    <t>CHODNÍKOVÉ OBRUBY Z KAMENNÝCH KRAJNÍKŮ</t>
  </si>
  <si>
    <t>kamenný krajník KS3 13/20 do bet. lože C20/25-XF3 tl. 150 mm - včetně 5% rezerva na prořez  
pol. vč. dovozu a osazení krajníků</t>
  </si>
  <si>
    <t>(101+27+22+42+15+66+16+32+8)*1.05=345.5 [A]</t>
  </si>
  <si>
    <t>Položka zahrnuje: 
dodání a pokládku kamenných krajníků o rozměrech předepsaných zadávací dokumentací 
betonové lože i boční betonovou opěrku.</t>
  </si>
  <si>
    <t>92</t>
  </si>
  <si>
    <t>91783</t>
  </si>
  <si>
    <t>VÝŠKOVÁ ÚPRAVA OBRUB Z KRAJNÍKŮ</t>
  </si>
  <si>
    <t>směrové a výškové narovnání stávajících kamenných krajníků v místě obnovy krytu vozovky, obsahem položky je i případná náhrada za poškozené krajníky 
pol. vč. vyjmutí, očištění, zemních prací pro bet. lože, bet. lože a zpětného osazení</t>
  </si>
  <si>
    <t>35+19+27+161+10=252.0 [A]</t>
  </si>
  <si>
    <t>Položka výšková úprava obrub zahrnuje jejich vytrhání, očištění, manipulaci, nové betonové lože a osazení. Případné nutné doplnění novými obrubami se uvede v položkách 9172 až 9177.</t>
  </si>
  <si>
    <t>93</t>
  </si>
  <si>
    <t>919112</t>
  </si>
  <si>
    <t>ŘEZÁNÍ ASFALTOVÉHO KRYTU VOZOVEK TL DO 100MM</t>
  </si>
  <si>
    <t>řezání na styku nové a staré obrusné vrstvy v místě  křižovatek MK, nového ostrůvku a středová pracovní spára</t>
  </si>
  <si>
    <t>47+9+16+13+14+17+121+63+70+38+38+11+13.5+16.5+17+21+31+32+3.2+4.1+2.8+15+9+17+11+5+2.2=657.3 [A]</t>
  </si>
  <si>
    <t>položka zahrnuje řezání vozovkové vrstvy v předepsané tloušťce, včetně spotřeby vody</t>
  </si>
  <si>
    <t>94</t>
  </si>
  <si>
    <t>řezání na styku nové a staré obrusné vrstvy v místě  křižovatek MK a středové spáry 
od řešené křižovatky v ul. Švermova po SSZ u ul. Mydlářská</t>
  </si>
  <si>
    <t>125+31+10+7=173.0 [A]</t>
  </si>
  <si>
    <t>95</t>
  </si>
  <si>
    <t>93811</t>
  </si>
  <si>
    <t>OČIŠTĚNÍ ASFALTOVÝCH VOZOVEK UMYTÍM VODOU</t>
  </si>
  <si>
    <t>umytí vozovky s AB-krytem v rozsahu hranic úprav- po provedení stavebních prací v rámci obnovy konstrukce vozovky komunikace před provedením postřiku 
položka včetně dovozu a souvisejících prací</t>
  </si>
  <si>
    <t>konstrukce A: (259+155+33+45+10)=502.0 [A] 
konstrukce B: 3180=3 180.0 [B] 
Celkem: A+B=3 682.0 [C]</t>
  </si>
  <si>
    <t>položka zahrnuje očištění předepsaným způsobem včetně odklizení vzniklého odpadu</t>
  </si>
  <si>
    <t>96</t>
  </si>
  <si>
    <t>umytí vozovky s AB-krytem v místě obnovy krytu od řešené křižovatky v ul. Švermova po SSZ u ul. Mydlářská - po provedení stavebních prací v rámci obnovy konstrukce vozovky komunikace před provedením postřiku 
položka včetně dovozu a souvisejících prací</t>
  </si>
  <si>
    <t>konstrukce B: 1740=1 740.0 [A]</t>
  </si>
  <si>
    <t>97</t>
  </si>
  <si>
    <t>96687</t>
  </si>
  <si>
    <t>VYBOURÁNÍ ULIČNÍCH VPUSTÍ KOMPLETNÍCH</t>
  </si>
  <si>
    <t>odstranění uličních vpustí v hranicích úprav  
položka včetně odvozu na skládku - vzdálenost do 20 km- skládkovné v samostatné položce 014101.4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</si>
  <si>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</si>
  <si>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401</t>
  </si>
  <si>
    <t>Veřejné osvětlení</t>
  </si>
  <si>
    <t>00000</t>
  </si>
  <si>
    <t>SOUBOR</t>
  </si>
  <si>
    <t>Objekt:</t>
  </si>
  <si>
    <t>SO 403.1</t>
  </si>
  <si>
    <t>SSZ LB.26 Jungmanova - Žitavská</t>
  </si>
  <si>
    <t>O1</t>
  </si>
  <si>
    <t>403.1.1</t>
  </si>
  <si>
    <t>Ostatní náklady</t>
  </si>
  <si>
    <t xml:space="preserve">  403.1.1</t>
  </si>
  <si>
    <t>VRN1</t>
  </si>
  <si>
    <t>Průzkumné, geodetické a projektové práce</t>
  </si>
  <si>
    <t>010001001R</t>
  </si>
  <si>
    <t>Vytyčení stávajících inženýrských sítí</t>
  </si>
  <si>
    <t>KS</t>
  </si>
  <si>
    <t>CS ÚRS 2019 01</t>
  </si>
  <si>
    <t>010001002R</t>
  </si>
  <si>
    <t>Geodetická činnost – zaměření skutečného provedení sloupů a kabeláže včetně dokumentace</t>
  </si>
  <si>
    <t>013203001R</t>
  </si>
  <si>
    <t>Dokumentace stavby bez rozlišení - řadičová dokumentace</t>
  </si>
  <si>
    <t>013203002R</t>
  </si>
  <si>
    <t>Dokumentace stavby bez rozlišení - projekt dopravního řešení</t>
  </si>
  <si>
    <t>013203004R</t>
  </si>
  <si>
    <t>Dokumentace stavby bez rozlišení - DIO - projekt k SSZ</t>
  </si>
  <si>
    <t>013254000</t>
  </si>
  <si>
    <t>Dokumentace skutečného provedení stavby</t>
  </si>
  <si>
    <t>VRN4</t>
  </si>
  <si>
    <t>Inženýrská činnost</t>
  </si>
  <si>
    <t>044002000</t>
  </si>
  <si>
    <t>Revize elektro</t>
  </si>
  <si>
    <t>045002000</t>
  </si>
  <si>
    <t>Kompletační a koordinační činnost</t>
  </si>
  <si>
    <t>045002001R</t>
  </si>
  <si>
    <t>Realizační inženýring</t>
  </si>
  <si>
    <t>VRN6</t>
  </si>
  <si>
    <t>Územní vlivy</t>
  </si>
  <si>
    <t>065002000</t>
  </si>
  <si>
    <t>Mimostaveništní doprava materiálů</t>
  </si>
  <si>
    <t>065002001R</t>
  </si>
  <si>
    <t>Horizontální přesun materiálu</t>
  </si>
  <si>
    <t>VRN7</t>
  </si>
  <si>
    <t>Provozní vlivy</t>
  </si>
  <si>
    <t>070001000</t>
  </si>
  <si>
    <t>VRN9</t>
  </si>
  <si>
    <t>091003002R</t>
  </si>
  <si>
    <t>Provizorní křižovatka SSZ (při realizaci nové SSZ)</t>
  </si>
  <si>
    <t>092103001</t>
  </si>
  <si>
    <t>Náklady na zkušební provoz (bez SW úpravy)</t>
  </si>
  <si>
    <t>403.1.2</t>
  </si>
  <si>
    <t>Technologie SSZ</t>
  </si>
  <si>
    <t xml:space="preserve">  403.1.2</t>
  </si>
  <si>
    <t>21-M</t>
  </si>
  <si>
    <t>Elektromontáže</t>
  </si>
  <si>
    <t>246215599R</t>
  </si>
  <si>
    <t>barva syntetická vrchní na ocelové konstrukce černá</t>
  </si>
  <si>
    <t>KG</t>
  </si>
  <si>
    <t>R-položka</t>
  </si>
  <si>
    <t>246420300</t>
  </si>
  <si>
    <t>ředidlo olejo-syntetické k nanášení štětcem</t>
  </si>
  <si>
    <t>316740603R</t>
  </si>
  <si>
    <t>výložníkový stožár 4,5 m- středně těžký</t>
  </si>
  <si>
    <t>316740605R</t>
  </si>
  <si>
    <t>výložníkový stožár 5,5 m- středně těžký</t>
  </si>
  <si>
    <t>316740611R</t>
  </si>
  <si>
    <t>stožárová výzbroj - dvířka</t>
  </si>
  <si>
    <t>316740613R</t>
  </si>
  <si>
    <t>základ chodeckého stožáru a RŘ</t>
  </si>
  <si>
    <t>316740614R</t>
  </si>
  <si>
    <t>štítek na označení kabelů</t>
  </si>
  <si>
    <t>316740615R</t>
  </si>
  <si>
    <t>těsnící pěna</t>
  </si>
  <si>
    <t>316740691R</t>
  </si>
  <si>
    <t>svorkovnice stožárová (24 pozic)</t>
  </si>
  <si>
    <t>316740701R</t>
  </si>
  <si>
    <t>výložníkový stožár 6 m- těžký</t>
  </si>
  <si>
    <t>316740702R</t>
  </si>
  <si>
    <t>výložníkový stožár 6,5 m- těžký</t>
  </si>
  <si>
    <t>316740718R</t>
  </si>
  <si>
    <t>chodecký stožár 3,8 m</t>
  </si>
  <si>
    <t>341111300</t>
  </si>
  <si>
    <t>kabel silový s Cu jádrem CYKY 12x1,5 mm2</t>
  </si>
  <si>
    <t>341111650</t>
  </si>
  <si>
    <t>kabel silový s Cu jádrem CYKY 24x1,5 mm2</t>
  </si>
  <si>
    <t>341111692R</t>
  </si>
  <si>
    <t>kabel TCEKFY 2p</t>
  </si>
  <si>
    <t>341111693R</t>
  </si>
  <si>
    <t>kabel TCEKFY 3p</t>
  </si>
  <si>
    <t>341111695R</t>
  </si>
  <si>
    <t>zaslepení mikrotubek pro optické vlákno</t>
  </si>
  <si>
    <t>341432720</t>
  </si>
  <si>
    <t>šňůra s Cu jádrem stíněná CMSM 7x1,50 mm2</t>
  </si>
  <si>
    <t>341432740</t>
  </si>
  <si>
    <t>šňůra s Cu jádrem stíněná CMSM 3x1,50 mm2</t>
  </si>
  <si>
    <t>341433060</t>
  </si>
  <si>
    <t>šňůra s Cu jádrem stíněná CMSM 5x1,50 mm2</t>
  </si>
  <si>
    <t>345713550</t>
  </si>
  <si>
    <t>trubka elektroinstalační ohebná Kopoflex, HDPE+LDPE KF 09110</t>
  </si>
  <si>
    <t>354410739R</t>
  </si>
  <si>
    <t>zemnící drát průměr 10 mm FeZn</t>
  </si>
  <si>
    <t>404452568R</t>
  </si>
  <si>
    <t>svorka SR 02</t>
  </si>
  <si>
    <t>404452569R</t>
  </si>
  <si>
    <t>svorka SR 03</t>
  </si>
  <si>
    <t>404452600</t>
  </si>
  <si>
    <t>páska upínací  ocelová 12,7 x 0,75 mm (50 m)</t>
  </si>
  <si>
    <t>R023</t>
  </si>
  <si>
    <t>Mikrotrubka pro optické vlákno 12/8</t>
  </si>
  <si>
    <t>22-M</t>
  </si>
  <si>
    <t>Montáže technologických zařízení pro dopravní stavby</t>
  </si>
  <si>
    <t>341110900</t>
  </si>
  <si>
    <t>kabel silový s Cu jádrem CYKY 5x1,5 mm2</t>
  </si>
  <si>
    <t>341110940</t>
  </si>
  <si>
    <t>kabel silový s Cu jádrem CYKY 3x2,5 mm2</t>
  </si>
  <si>
    <t>341111500</t>
  </si>
  <si>
    <t>kabel silový s Cu jádrem CYKY 19x1,5 mm2</t>
  </si>
  <si>
    <t>404452701R</t>
  </si>
  <si>
    <t>LED - Chodecké návěstidlo 2 x 210/230V</t>
  </si>
  <si>
    <t>404452703R</t>
  </si>
  <si>
    <t>LED - Dopravní návěstidlo 3 x 300/230V plný signál</t>
  </si>
  <si>
    <t>404452704R</t>
  </si>
  <si>
    <t>LED - Dopravní návěstidlo 3 x 300/230V směrový signál</t>
  </si>
  <si>
    <t>404452705R</t>
  </si>
  <si>
    <t>LED - Dopravní návěstidlo 1 x 300/230V žlutý chodec</t>
  </si>
  <si>
    <t>404452706R</t>
  </si>
  <si>
    <t>LED - Jednokomorové náv. 1x 300/230V vyklizovací zelená šipka  včetně kontrastního rámu</t>
  </si>
  <si>
    <t>404452710R</t>
  </si>
  <si>
    <t>LED návěstidlo 2 x 210/230 V – sym. chodec /cyklista</t>
  </si>
  <si>
    <t>404452711R</t>
  </si>
  <si>
    <t>LED - Dopravní návěstidlo 3 x 210/230V plný signál</t>
  </si>
  <si>
    <t>404452712R</t>
  </si>
  <si>
    <t>LED - Dopravní návěstidlo 3 x 210/230V směrový signál</t>
  </si>
  <si>
    <t>404452713R</t>
  </si>
  <si>
    <t>LED - Jednokomorové náv. 1 x 210/230V zelená šipka</t>
  </si>
  <si>
    <t>404452781R</t>
  </si>
  <si>
    <t>GSM modul</t>
  </si>
  <si>
    <t>CS ÚRS 2017 01</t>
  </si>
  <si>
    <t>404452782R</t>
  </si>
  <si>
    <t>Třmen návěstidla 300 na výložník, pevný</t>
  </si>
  <si>
    <t>404452783R</t>
  </si>
  <si>
    <t>Třmen návěstidla 300 nad jízdní pruhy, pojizdný</t>
  </si>
  <si>
    <t>404452784R</t>
  </si>
  <si>
    <t>Chodecké tlačítko</t>
  </si>
  <si>
    <t>404452788R</t>
  </si>
  <si>
    <t>Akustické návěští pro nevidomé SZN - 1</t>
  </si>
  <si>
    <t>404452789R</t>
  </si>
  <si>
    <t>Radiohodiny DCF</t>
  </si>
  <si>
    <t>404452795R</t>
  </si>
  <si>
    <t>Mikroprocesorový řadič včetně SW</t>
  </si>
  <si>
    <t>404452796R</t>
  </si>
  <si>
    <t>Základ řadiče</t>
  </si>
  <si>
    <t>404452797R</t>
  </si>
  <si>
    <t>Zemnící souprava řadiče</t>
  </si>
  <si>
    <t>404452799R</t>
  </si>
  <si>
    <t>Videosouprava - 2 kamery</t>
  </si>
  <si>
    <t>403.1.3</t>
  </si>
  <si>
    <t>Montážní práce</t>
  </si>
  <si>
    <t xml:space="preserve">  403.1.3</t>
  </si>
  <si>
    <t>210802109</t>
  </si>
  <si>
    <t>Montáž měděných vodičů CMSM, CMFM, A03VV, AO5, CGLU, CYH, CYLY, HO3VV, HO5 3x1,50 mm2 volně</t>
  </si>
  <si>
    <t>210802119</t>
  </si>
  <si>
    <t>Montáž měděných vodičů CMSM, CMFM, A03VV, AO5, CGLU, CYH, CYLY, HO3VV, HO5 5x1,50 mm2 volně</t>
  </si>
  <si>
    <t>210802129</t>
  </si>
  <si>
    <t>Montáž měděných vodičů CMSM, CMFM, A03VV, AO5, CGLU, CYH, CYLY, HO3VV, HO5 7x1,50 mm2 volně</t>
  </si>
  <si>
    <t>220110346</t>
  </si>
  <si>
    <t>Montáž štítku kabelového průběžného</t>
  </si>
  <si>
    <t>220111759R</t>
  </si>
  <si>
    <t>Uzemnění řadičové skříně</t>
  </si>
  <si>
    <t>220111869R</t>
  </si>
  <si>
    <t>Nátěr zemnícího pásku/drátu</t>
  </si>
  <si>
    <t>220300529R</t>
  </si>
  <si>
    <t>Ukončení šňůr lisovací trubičkou</t>
  </si>
  <si>
    <t>220300621</t>
  </si>
  <si>
    <t>Ukončení návěstního kabelu nelepící páskou do 5x1/1,5</t>
  </si>
  <si>
    <t>220300623</t>
  </si>
  <si>
    <t>Ukončení návěstního kabelu nelepící páskou do 12x1/1,5</t>
  </si>
  <si>
    <t>220300624</t>
  </si>
  <si>
    <t>Ukončení návěstního kabelu nelepící páskou do 19x1/1,5</t>
  </si>
  <si>
    <t>220300625</t>
  </si>
  <si>
    <t>Ukončení návěstního kabelu nelepící páskou do 24x1/1,5</t>
  </si>
  <si>
    <t>220300691R</t>
  </si>
  <si>
    <t>Ukončení kabelu nelepící páskou do 5x1/2,5</t>
  </si>
  <si>
    <t>220300694R</t>
  </si>
  <si>
    <t>Ukončení kabelu TCEKFY 2p</t>
  </si>
  <si>
    <t>220300695R</t>
  </si>
  <si>
    <t>Ukončení kabelu TCEKFY 3p</t>
  </si>
  <si>
    <t>220552562R</t>
  </si>
  <si>
    <t>Drátová forma kabelů do 20 vodičů</t>
  </si>
  <si>
    <t>220552563R</t>
  </si>
  <si>
    <t>Drátová forma kabelů do 30 vodičů</t>
  </si>
  <si>
    <t>220860069R</t>
  </si>
  <si>
    <t>Montáž akustické signalizace SZN-1</t>
  </si>
  <si>
    <t>220960005</t>
  </si>
  <si>
    <t>Montáž výložníku na stožár</t>
  </si>
  <si>
    <t>220960006R</t>
  </si>
  <si>
    <t>Montáž třmenu návěstidla na výložníku</t>
  </si>
  <si>
    <t>220960007R</t>
  </si>
  <si>
    <t>Montáž třmenu videodetekce / radar detektoru</t>
  </si>
  <si>
    <t>220960044R</t>
  </si>
  <si>
    <t>Montáž sestaveného návěstidla na výložník</t>
  </si>
  <si>
    <t>220960049R</t>
  </si>
  <si>
    <t>Montáž sestaveného návěstidla na stožár</t>
  </si>
  <si>
    <t>220960122R</t>
  </si>
  <si>
    <t>Montáž a nastavení videokamer / radar detektoru</t>
  </si>
  <si>
    <t>220960126</t>
  </si>
  <si>
    <t>Montáž tlačítka pro chodce na stožár</t>
  </si>
  <si>
    <t>220960129R</t>
  </si>
  <si>
    <t>Montáž dopravního videodetektoru / radar detektoru</t>
  </si>
  <si>
    <t>220960138R</t>
  </si>
  <si>
    <t>Montáž stožárové výzbroje</t>
  </si>
  <si>
    <t>220960139R</t>
  </si>
  <si>
    <t>Montáž stožárové svorkovnice</t>
  </si>
  <si>
    <t>220960185R</t>
  </si>
  <si>
    <t>Montáž mikroprocesorového řadiče</t>
  </si>
  <si>
    <t>220960191</t>
  </si>
  <si>
    <t>Regulace a aktivace první signální skupiny s použitím montážní plošiny</t>
  </si>
  <si>
    <t>220960191R</t>
  </si>
  <si>
    <t>Konfigurace virtuálních detekčních smyček</t>
  </si>
  <si>
    <t>220960192R</t>
  </si>
  <si>
    <t>Doladění pozic smyček, monitoring</t>
  </si>
  <si>
    <t>220960196</t>
  </si>
  <si>
    <t>Regulace a aktivace každé další signální skupiny s použitím montážní plošiny</t>
  </si>
  <si>
    <t>220960197</t>
  </si>
  <si>
    <t>Regulace a aktivace každé další signální skupiny bez použití montážní plošiny</t>
  </si>
  <si>
    <t>220960308R</t>
  </si>
  <si>
    <t>Příprava ke komplexnímu vyzkoušení SSZ</t>
  </si>
  <si>
    <t>HOD</t>
  </si>
  <si>
    <t>220960309R</t>
  </si>
  <si>
    <t>Komplexní vyzkoušení SSZ</t>
  </si>
  <si>
    <t>220960400R</t>
  </si>
  <si>
    <t>Zjištění průchodnosti kabelu SSZ max 7-žilového včetně změření izolačního stavu</t>
  </si>
  <si>
    <t>220960401</t>
  </si>
  <si>
    <t>Zjištění průchodnosti kabelu SSZ 12-žilového včetně změření izolačního stavu</t>
  </si>
  <si>
    <t>220960403</t>
  </si>
  <si>
    <t>Zjištění průchodnosti kabelu SSZ 19-žilového včetně změření izolačního stavu</t>
  </si>
  <si>
    <t>220960404</t>
  </si>
  <si>
    <t>Zjištění průchodnosti kabelu SSZ 24-žilového včetně změření izolačního stavu</t>
  </si>
  <si>
    <t>220960406</t>
  </si>
  <si>
    <t>Zjištění průchodnosti TCEKFY kabelu</t>
  </si>
  <si>
    <t>220960449R</t>
  </si>
  <si>
    <t>Uvedení zařízení SSZ do provozu po přepnutí na blikající žlutou se zajištěním v řadiči</t>
  </si>
  <si>
    <t>22096049R</t>
  </si>
  <si>
    <t>Přepnutí SSZ na blikající žlutou a zajištění v řadiči</t>
  </si>
  <si>
    <t>HZS</t>
  </si>
  <si>
    <t>Hodinové zúčtovací sazby</t>
  </si>
  <si>
    <t>HZS3239R</t>
  </si>
  <si>
    <t>Montážní práce oceněné HZS</t>
  </si>
  <si>
    <t>403.1.4</t>
  </si>
  <si>
    <t>Demontáže</t>
  </si>
  <si>
    <t xml:space="preserve">  403.1.4</t>
  </si>
  <si>
    <t>220111492R</t>
  </si>
  <si>
    <t>Demontáž-drát forma kabelů do 20 vodičů</t>
  </si>
  <si>
    <t>220111493R</t>
  </si>
  <si>
    <t>Demontáž-drát forma kabelů do 30 vodičů</t>
  </si>
  <si>
    <t>220111495R</t>
  </si>
  <si>
    <t>Demontáž videokamery na výložníku</t>
  </si>
  <si>
    <t>220111496R</t>
  </si>
  <si>
    <t>Demontáž infradetektoru na výložníku</t>
  </si>
  <si>
    <t>220182091R</t>
  </si>
  <si>
    <t>Demontáž řadiče</t>
  </si>
  <si>
    <t>220182092R</t>
  </si>
  <si>
    <t>Demontáž uzemnění řadičové skříně</t>
  </si>
  <si>
    <t>220700681R</t>
  </si>
  <si>
    <t>Demontáž chodeckého tlačítka/rozpínacího kontaktu</t>
  </si>
  <si>
    <t>220700691R</t>
  </si>
  <si>
    <t>Demontáž chodeckého stožáru</t>
  </si>
  <si>
    <t>220700692R</t>
  </si>
  <si>
    <t>Demontáž výložníkového stožáru</t>
  </si>
  <si>
    <t>220700693R</t>
  </si>
  <si>
    <t>Demontáž výložníkových ramen</t>
  </si>
  <si>
    <t>220700694R</t>
  </si>
  <si>
    <t>Demontáž návěstidla na stožáru</t>
  </si>
  <si>
    <t>220700695R</t>
  </si>
  <si>
    <t>Demontáž návěstidla na výložníku</t>
  </si>
  <si>
    <t>220700696R</t>
  </si>
  <si>
    <t>Demontáž třmenu návěstidla pro montáž na výložník</t>
  </si>
  <si>
    <t>220700698R</t>
  </si>
  <si>
    <t>Demontáž stožárové svorkovnice</t>
  </si>
  <si>
    <t>220700699R</t>
  </si>
  <si>
    <t>Demontáž kabelu ze stořárové svorkovnice</t>
  </si>
  <si>
    <t>403.1.5</t>
  </si>
  <si>
    <t>Stavebně montážní práce</t>
  </si>
  <si>
    <t xml:space="preserve">  403.1.5</t>
  </si>
  <si>
    <t>141721119R</t>
  </si>
  <si>
    <t>Řízený zemní protlak hloubky do 6 m vnějšího průměru do 125 mm v hornině tř 1 až 4</t>
  </si>
  <si>
    <t>210810010R</t>
  </si>
  <si>
    <t>Montáž kabelu Cu plného nebo laněného do 1 kV do 24x2,5 mm2 (např. CYKY) bez ukončení uloženého volně nebo v liště</t>
  </si>
  <si>
    <t>210810027R</t>
  </si>
  <si>
    <t>protažení kabelů chráničkami pod vozovkou - řízený protlak</t>
  </si>
  <si>
    <t>210810028R</t>
  </si>
  <si>
    <t>protažení kabelů a OTTP chráničkami pod vozovkou</t>
  </si>
  <si>
    <t>220060423</t>
  </si>
  <si>
    <t>Položení ochranné trubky do kabelového lože průměru 110 mm</t>
  </si>
  <si>
    <t>220731519R</t>
  </si>
  <si>
    <t>Montáž uzemění stožárů</t>
  </si>
  <si>
    <t>220960003</t>
  </si>
  <si>
    <t>Montáž stožáru nebo sloupku výložníkového zapušťěného</t>
  </si>
  <si>
    <t>220960091R</t>
  </si>
  <si>
    <t>Montáž základu řadiče vč dodání betonu</t>
  </si>
  <si>
    <t>220960092R</t>
  </si>
  <si>
    <t>Montáž základu chodeckého stožáru vč. betonu + montáž chodeckého stořáru na základ</t>
  </si>
  <si>
    <t>46-M</t>
  </si>
  <si>
    <t>Zemní práce při extr.mont.pracích</t>
  </si>
  <si>
    <t>460010025R</t>
  </si>
  <si>
    <t>Vytyčení trasy vedení kabelového podzemního ve vozovce a podél vozovky</t>
  </si>
  <si>
    <t>KM</t>
  </si>
  <si>
    <t>460050809R</t>
  </si>
  <si>
    <t>Hloubení nezapažených jam pro stožáry ostatních typů ručně v hornině tř 3-4</t>
  </si>
  <si>
    <t>460120019R</t>
  </si>
  <si>
    <t>Zásyp jam ručně v hornině třídy 3-4</t>
  </si>
  <si>
    <t>460150149R</t>
  </si>
  <si>
    <t>Hloubení kabelových zapažených i nezapažených rýh ručně š 35 cm, hl 60 cm, v hornině tř 3-4</t>
  </si>
  <si>
    <t>460150249R</t>
  </si>
  <si>
    <t>Hloubení kabelových zapažených i nezapažených rýh ručně š 50 cm, hl 60 cm, v hornině tř 3-4</t>
  </si>
  <si>
    <t>460150629R</t>
  </si>
  <si>
    <t>Hloubení kabelových zapažených i nezapažených rýh ručně š 65 cm, hl 60 cm, v hornině tř 3-4</t>
  </si>
  <si>
    <t>460421107R</t>
  </si>
  <si>
    <t>Lože kabelů z písku nebo štěrkopísku tl 10 cm nad kabel, bez zakrytí, šířky lože do 35 cm</t>
  </si>
  <si>
    <t>460421108R</t>
  </si>
  <si>
    <t>Lože kabelů z písku nebo štěrkopísku tl 10 cm nad kabel, bez zakrytí, šířky lože do 50 cm</t>
  </si>
  <si>
    <t>460421109R</t>
  </si>
  <si>
    <t>Lože kabelů z písku nebo štěrkopísku tl 10 cm nad kabel, bez zakrytí, šířky lože do 65 cm</t>
  </si>
  <si>
    <t>460560149R</t>
  </si>
  <si>
    <t>Zásyp rýh ručně šířky 35 cm, hloubky 60 cm, z horniny třídy 3-4</t>
  </si>
  <si>
    <t>460560249R</t>
  </si>
  <si>
    <t>Zásyp rýh ručně šířky 50 cm, hloubky 60 cm, z horniny třídy 3-4</t>
  </si>
  <si>
    <t>460560629R</t>
  </si>
  <si>
    <t>Zásyp rýh ručně šířky 65 cm, hloubky 60 cm, z horniny třídy 3-4</t>
  </si>
  <si>
    <t>460600023</t>
  </si>
  <si>
    <t>Vodorovné přemístění horniny jakékoliv třídy do 1000 m</t>
  </si>
  <si>
    <t>460600031</t>
  </si>
  <si>
    <t>Příplatek k vodorovnému přemístění horniny za každých dalších 1000 m</t>
  </si>
  <si>
    <t>460600096R</t>
  </si>
  <si>
    <t>Uložení sypaniny na skládky</t>
  </si>
  <si>
    <t>460600097R</t>
  </si>
  <si>
    <t>Poplatek za uložení odpadu ze sypaniny na skládce (skládkovné)</t>
  </si>
  <si>
    <t>T</t>
  </si>
  <si>
    <t>743</t>
  </si>
  <si>
    <t>Elektromontáže - hrubá montáž</t>
  </si>
  <si>
    <t>743612121</t>
  </si>
  <si>
    <t>Montáž vodič uzemňovací drát nebo lano D do 10 mm v městské zástavbě</t>
  </si>
  <si>
    <t>SO 403.2</t>
  </si>
  <si>
    <t>SSZ LB.27 Švermova - Žitavská</t>
  </si>
  <si>
    <t>403.2.1</t>
  </si>
  <si>
    <t xml:space="preserve">  403.2.1</t>
  </si>
  <si>
    <t>Provizorní úprava SSZ</t>
  </si>
  <si>
    <t>403.2.2</t>
  </si>
  <si>
    <t xml:space="preserve">  403.2.2</t>
  </si>
  <si>
    <t>barva syntetická vrchní na ocelové konstrukce</t>
  </si>
  <si>
    <t>316740601R</t>
  </si>
  <si>
    <t>výložníkový stožár 3,0 m - středně těžký</t>
  </si>
  <si>
    <t>316740704R</t>
  </si>
  <si>
    <t>výložníkový stožár 7,5 m- těžký</t>
  </si>
  <si>
    <t>316740717R</t>
  </si>
  <si>
    <t>chodecký stožár 3,4 m</t>
  </si>
  <si>
    <t>345713510</t>
  </si>
  <si>
    <t>trubka elektroinstalační ohebná Kopoflex, HDPE+LDPE KF 09050</t>
  </si>
  <si>
    <t>páska upínací  ocelova 12,7 x 0,75 mm (50 m)</t>
  </si>
  <si>
    <t>404452714R</t>
  </si>
  <si>
    <t>LED - Jednokomorové náv. 1 x 210/230V žlutý chodec</t>
  </si>
  <si>
    <t>403.2.3</t>
  </si>
  <si>
    <t xml:space="preserve">  403.2.3</t>
  </si>
  <si>
    <t>403.2.4</t>
  </si>
  <si>
    <t xml:space="preserve">  403.2.4</t>
  </si>
  <si>
    <t>220700682R</t>
  </si>
  <si>
    <t>Demontáž akustické signalizace SZN - 1</t>
  </si>
  <si>
    <t>220700683R</t>
  </si>
  <si>
    <t>Demontáž jističe 3/20A</t>
  </si>
  <si>
    <t>403.2.5</t>
  </si>
  <si>
    <t xml:space="preserve">  403.2.5</t>
  </si>
  <si>
    <t>Montáž kabelu Cu plného nebo laněného do 1 kV do 24x1,5 mm2 (např. CYKY) bez ukončení uloženého volně nebo v liště</t>
  </si>
  <si>
    <t>220060429R</t>
  </si>
  <si>
    <t>Položení ochranné trubky do kabelového lože průměru 50 mm</t>
  </si>
  <si>
    <t>Hloubení nezapažených jam pro stožáry ostatních typů a sond ručně v hornině tř 3-4</t>
  </si>
  <si>
    <t>číslo</t>
  </si>
  <si>
    <t>položka</t>
  </si>
  <si>
    <t>množtví</t>
  </si>
  <si>
    <t>jedn</t>
  </si>
  <si>
    <t>materiál</t>
  </si>
  <si>
    <t>montáž</t>
  </si>
  <si>
    <t>cena celk</t>
  </si>
  <si>
    <t>001</t>
  </si>
  <si>
    <t>Demontáž stávajícího svítidla</t>
  </si>
  <si>
    <t>ks</t>
  </si>
  <si>
    <t>002</t>
  </si>
  <si>
    <t>Demontáž stožáru včetně výložníku, odstranění základu</t>
  </si>
  <si>
    <t>003</t>
  </si>
  <si>
    <t>Demontáž stávajícího kabelu</t>
  </si>
  <si>
    <t>m</t>
  </si>
  <si>
    <t>004</t>
  </si>
  <si>
    <t>Stožár třístupňový, 159/208/89mm, celková výška svítidla včetně obloukového výložníku je 10m od komunikace</t>
  </si>
  <si>
    <t>005</t>
  </si>
  <si>
    <t>Výložník obloukový, délky 2m na pr. 89mm</t>
  </si>
  <si>
    <t>006</t>
  </si>
  <si>
    <t>Svítidlo výbojkové 150W vč. výbojky, dle TZ</t>
  </si>
  <si>
    <t>007</t>
  </si>
  <si>
    <t>Výkop pro základ stožáru</t>
  </si>
  <si>
    <t>008</t>
  </si>
  <si>
    <t>Betonový základ pro stožár s pouzdrem</t>
  </si>
  <si>
    <t>009</t>
  </si>
  <si>
    <t xml:space="preserve">Stožárová svorkovnice s jištěním </t>
  </si>
  <si>
    <t>010</t>
  </si>
  <si>
    <t>Kabel CYKY 3x1,5</t>
  </si>
  <si>
    <t>011</t>
  </si>
  <si>
    <t>Kabel CYKY 4x16</t>
  </si>
  <si>
    <t>012</t>
  </si>
  <si>
    <t>Stranová přeložka napojení stožáru, bez výkopů</t>
  </si>
  <si>
    <t>bm</t>
  </si>
  <si>
    <t>013</t>
  </si>
  <si>
    <t>Chránička DN63</t>
  </si>
  <si>
    <t>014</t>
  </si>
  <si>
    <t>Chránička DN50</t>
  </si>
  <si>
    <t>015</t>
  </si>
  <si>
    <t>Zemnící páska FeZn 30x4</t>
  </si>
  <si>
    <t>016</t>
  </si>
  <si>
    <t>Zemnící drát FeZn 10mm/PVC</t>
  </si>
  <si>
    <t>017</t>
  </si>
  <si>
    <t>Oko na zemnící drát, M8</t>
  </si>
  <si>
    <t>018</t>
  </si>
  <si>
    <t>Svorka SK</t>
  </si>
  <si>
    <t>019</t>
  </si>
  <si>
    <t>Výkop 50x80</t>
  </si>
  <si>
    <t>020</t>
  </si>
  <si>
    <t>Zához, hutnění 50x60</t>
  </si>
  <si>
    <t>021</t>
  </si>
  <si>
    <t>Pískové lože 20cm</t>
  </si>
  <si>
    <t>022</t>
  </si>
  <si>
    <t>Provizorní úprava terénu</t>
  </si>
  <si>
    <t>m2</t>
  </si>
  <si>
    <t>023</t>
  </si>
  <si>
    <t>Pomocné stavební a montážní práce</t>
  </si>
  <si>
    <t>hod</t>
  </si>
  <si>
    <t>024</t>
  </si>
  <si>
    <t>Napojení na stávající rozvody</t>
  </si>
  <si>
    <t>025</t>
  </si>
  <si>
    <t>Doprava</t>
  </si>
  <si>
    <t>026</t>
  </si>
  <si>
    <t>Odvoz a likvidace odpadu</t>
  </si>
  <si>
    <t>027</t>
  </si>
  <si>
    <t>Koordinace se správci sítí</t>
  </si>
  <si>
    <t>028</t>
  </si>
  <si>
    <t>Pronájem plošiny</t>
  </si>
  <si>
    <t>029</t>
  </si>
  <si>
    <t>Pronájem jeřábu</t>
  </si>
  <si>
    <t>030</t>
  </si>
  <si>
    <t>Výchozí revize</t>
  </si>
  <si>
    <t>031</t>
  </si>
  <si>
    <t>Geodetické zaměření stavby</t>
  </si>
  <si>
    <t>km</t>
  </si>
  <si>
    <t>032</t>
  </si>
  <si>
    <t>Projektová dokumentace skutečného provedení</t>
  </si>
  <si>
    <t>Celkem bez DPH</t>
  </si>
  <si>
    <t>Pozn.</t>
  </si>
  <si>
    <t>Demontáže a montáže rekonstruovaných povrchů jsou součástí stavení části.</t>
  </si>
  <si>
    <t>Drobný montážní a spojovací materiál je obsažen v ceně materiálu a výrobků.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</si>
</sst>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0" fillId="2" borderId="6" xfId="0" applyFont="1" applyFill="1" applyBorder="1"/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4" fontId="3" fillId="2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1" xfId="0" applyFill="1" applyBorder="1"/>
    <xf numFmtId="49" fontId="0" fillId="0" borderId="0" xfId="0" applyNumberFormat="1"/>
    <xf numFmtId="49" fontId="0" fillId="0" borderId="0" xfId="0" applyNumberFormat="1" applyAlignment="1">
      <alignment wrapText="1"/>
    </xf>
    <xf numFmtId="4" fontId="0" fillId="0" borderId="0" xfId="0" applyNumberFormat="1"/>
    <xf numFmtId="49" fontId="7" fillId="0" borderId="0" xfId="0" applyNumberFormat="1" applyFont="1" applyAlignment="1">
      <alignment wrapText="1"/>
    </xf>
    <xf numFmtId="0" fontId="7" fillId="0" borderId="0" xfId="0" applyFont="1"/>
    <xf numFmtId="4" fontId="7" fillId="0" borderId="0" xfId="0" applyNumberFormat="1" applyFont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  <xf numFmtId="49" fontId="8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 topLeftCell="A1">
      <selection activeCell="H23" sqref="H2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57"/>
      <c r="B1" s="1"/>
      <c r="C1" s="1"/>
      <c r="D1" s="1"/>
      <c r="E1" s="1"/>
    </row>
    <row r="2" spans="1:5" ht="12.75" customHeight="1">
      <c r="A2" s="57"/>
      <c r="B2" s="58" t="s">
        <v>0</v>
      </c>
      <c r="C2" s="1"/>
      <c r="D2" s="1"/>
      <c r="E2" s="1"/>
    </row>
    <row r="3" spans="1:5" ht="20.1" customHeight="1">
      <c r="A3" s="57"/>
      <c r="B3" s="57"/>
      <c r="C3" s="1"/>
      <c r="D3" s="1"/>
      <c r="E3" s="1"/>
    </row>
    <row r="4" spans="1:5" ht="20.1" customHeight="1">
      <c r="A4" s="1"/>
      <c r="B4" s="59" t="s">
        <v>1</v>
      </c>
      <c r="C4" s="57"/>
      <c r="D4" s="57"/>
      <c r="E4" s="1"/>
    </row>
    <row r="5" spans="1:5" ht="12.75" customHeight="1">
      <c r="A5" s="1"/>
      <c r="B5" s="57" t="s">
        <v>2</v>
      </c>
      <c r="C5" s="57"/>
      <c r="D5" s="57"/>
      <c r="E5" s="1"/>
    </row>
    <row r="6" spans="1:5" ht="12.75" customHeight="1">
      <c r="A6" s="1"/>
      <c r="B6" s="3" t="s">
        <v>3</v>
      </c>
      <c r="C6" s="6">
        <f>0+C10+C11+C12+C18</f>
        <v>0</v>
      </c>
      <c r="D6" s="1"/>
      <c r="E6" s="1"/>
    </row>
    <row r="7" spans="1:5" ht="12.75" customHeight="1">
      <c r="A7" s="1"/>
      <c r="B7" s="3" t="s">
        <v>4</v>
      </c>
      <c r="C7" s="6">
        <f>0+E10+E11+E12+E18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37" t="s">
        <v>21</v>
      </c>
      <c r="B10" s="37" t="s">
        <v>22</v>
      </c>
      <c r="C10" s="38">
        <f>'SO 101'!I3</f>
        <v>0</v>
      </c>
      <c r="D10" s="38">
        <f>'SO 101'!O2</f>
        <v>0</v>
      </c>
      <c r="E10" s="38">
        <f>C10+D10</f>
        <v>0</v>
      </c>
    </row>
    <row r="11" spans="1:5" ht="12.75" customHeight="1">
      <c r="A11" s="37" t="s">
        <v>520</v>
      </c>
      <c r="B11" s="37" t="s">
        <v>521</v>
      </c>
      <c r="C11" s="38">
        <f>'SO 401'!I3</f>
        <v>0</v>
      </c>
      <c r="D11" s="38">
        <f>'SO 401'!O2</f>
        <v>0</v>
      </c>
      <c r="E11" s="38">
        <f>C11+D11</f>
        <v>0</v>
      </c>
    </row>
    <row r="12" spans="1:5" ht="12.75" customHeight="1">
      <c r="A12" s="35" t="s">
        <v>525</v>
      </c>
      <c r="B12" s="35" t="s">
        <v>526</v>
      </c>
      <c r="C12" s="36">
        <f>0+C13+C14+C15+C16+C17</f>
        <v>0</v>
      </c>
      <c r="D12" s="36">
        <f>0+D13+D14+D15+D16+D17</f>
        <v>0</v>
      </c>
      <c r="E12" s="36">
        <f>0+E13+E14+E15+E16+E17</f>
        <v>0</v>
      </c>
    </row>
    <row r="13" spans="1:5" ht="12.75" customHeight="1">
      <c r="A13" s="17" t="s">
        <v>530</v>
      </c>
      <c r="B13" s="17" t="s">
        <v>529</v>
      </c>
      <c r="C13" s="18">
        <f>'SO 403.1_403.1.1'!I3</f>
        <v>0</v>
      </c>
      <c r="D13" s="18">
        <f>'SO 403.1_403.1.1'!O2</f>
        <v>0</v>
      </c>
      <c r="E13" s="18">
        <f>C13+D13</f>
        <v>0</v>
      </c>
    </row>
    <row r="14" spans="1:5" ht="12.75" customHeight="1">
      <c r="A14" s="17" t="s">
        <v>571</v>
      </c>
      <c r="B14" s="17" t="s">
        <v>570</v>
      </c>
      <c r="C14" s="18">
        <f>'SO 403.1_403.1.2'!I3</f>
        <v>0</v>
      </c>
      <c r="D14" s="18">
        <f>'SO 403.1_403.1.2'!O2</f>
        <v>0</v>
      </c>
      <c r="E14" s="18">
        <f>C14+D14</f>
        <v>0</v>
      </c>
    </row>
    <row r="15" spans="1:5" ht="12.75" customHeight="1">
      <c r="A15" s="17" t="s">
        <v>677</v>
      </c>
      <c r="B15" s="17" t="s">
        <v>676</v>
      </c>
      <c r="C15" s="18">
        <f>'SO 403.1_403.1.3'!I3</f>
        <v>0</v>
      </c>
      <c r="D15" s="18">
        <f>'SO 403.1_403.1.3'!O2</f>
        <v>0</v>
      </c>
      <c r="E15" s="18">
        <f>C15+D15</f>
        <v>0</v>
      </c>
    </row>
    <row r="16" spans="1:5" ht="12.75" customHeight="1">
      <c r="A16" s="17" t="s">
        <v>769</v>
      </c>
      <c r="B16" s="17" t="s">
        <v>768</v>
      </c>
      <c r="C16" s="18">
        <f>'SO 403.1_403.1.4'!I3</f>
        <v>0</v>
      </c>
      <c r="D16" s="18">
        <f>'SO 403.1_403.1.4'!O2</f>
        <v>0</v>
      </c>
      <c r="E16" s="18">
        <f>C16+D16</f>
        <v>0</v>
      </c>
    </row>
    <row r="17" spans="1:5" ht="12.75" customHeight="1">
      <c r="A17" s="17" t="s">
        <v>802</v>
      </c>
      <c r="B17" s="17" t="s">
        <v>801</v>
      </c>
      <c r="C17" s="18">
        <f>'SO 403.1_403.1.5'!I3</f>
        <v>0</v>
      </c>
      <c r="D17" s="18">
        <f>'SO 403.1_403.1.5'!O2</f>
        <v>0</v>
      </c>
      <c r="E17" s="18">
        <f>C17+D17</f>
        <v>0</v>
      </c>
    </row>
    <row r="18" spans="1:5" ht="12.75" customHeight="1">
      <c r="A18" s="35" t="s">
        <v>861</v>
      </c>
      <c r="B18" s="35" t="s">
        <v>862</v>
      </c>
      <c r="C18" s="36">
        <f>0+C19+C20+C21+C22+C23</f>
        <v>0</v>
      </c>
      <c r="D18" s="36">
        <f>0+D19+D20+D21+D22+D23</f>
        <v>0</v>
      </c>
      <c r="E18" s="36">
        <f>0+E19+E20+E21+E22+E23</f>
        <v>0</v>
      </c>
    </row>
    <row r="19" spans="1:5" ht="12.75" customHeight="1">
      <c r="A19" s="17" t="s">
        <v>864</v>
      </c>
      <c r="B19" s="17" t="s">
        <v>529</v>
      </c>
      <c r="C19" s="18">
        <f>'SO 403.2_403.2.1'!I3</f>
        <v>0</v>
      </c>
      <c r="D19" s="18">
        <f>'SO 403.2_403.2.1'!O2</f>
        <v>0</v>
      </c>
      <c r="E19" s="18">
        <f>C19+D19</f>
        <v>0</v>
      </c>
    </row>
    <row r="20" spans="1:5" ht="12.75" customHeight="1">
      <c r="A20" s="17" t="s">
        <v>867</v>
      </c>
      <c r="B20" s="17" t="s">
        <v>570</v>
      </c>
      <c r="C20" s="18">
        <f>'SO 403.2_403.2.2'!I3</f>
        <v>0</v>
      </c>
      <c r="D20" s="18">
        <f>'SO 403.2_403.2.2'!O2</f>
        <v>0</v>
      </c>
      <c r="E20" s="18">
        <f>C20+D20</f>
        <v>0</v>
      </c>
    </row>
    <row r="21" spans="1:5" ht="12.75" customHeight="1">
      <c r="A21" s="17" t="s">
        <v>881</v>
      </c>
      <c r="B21" s="17" t="s">
        <v>676</v>
      </c>
      <c r="C21" s="18">
        <f>'SO 403.2_403.2.3'!I3</f>
        <v>0</v>
      </c>
      <c r="D21" s="18">
        <f>'SO 403.2_403.2.3'!O2</f>
        <v>0</v>
      </c>
      <c r="E21" s="18">
        <f>C21+D21</f>
        <v>0</v>
      </c>
    </row>
    <row r="22" spans="1:5" ht="12.75" customHeight="1">
      <c r="A22" s="17" t="s">
        <v>883</v>
      </c>
      <c r="B22" s="17" t="s">
        <v>768</v>
      </c>
      <c r="C22" s="18">
        <f>'SO 403.2_403.2.4'!I3</f>
        <v>0</v>
      </c>
      <c r="D22" s="18">
        <f>'SO 403.2_403.2.4'!O2</f>
        <v>0</v>
      </c>
      <c r="E22" s="18">
        <f>C22+D22</f>
        <v>0</v>
      </c>
    </row>
    <row r="23" spans="1:5" ht="12.75" customHeight="1">
      <c r="A23" s="17" t="s">
        <v>889</v>
      </c>
      <c r="B23" s="17" t="s">
        <v>801</v>
      </c>
      <c r="C23" s="18">
        <f>'SO 403.2_403.2.5'!I3</f>
        <v>0</v>
      </c>
      <c r="D23" s="18">
        <f>'SO 403.2_403.2.5'!O2</f>
        <v>0</v>
      </c>
      <c r="E23" s="18">
        <f>C23+D23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2"/>
  <sheetViews>
    <sheetView workbookViewId="0" topLeftCell="B1">
      <pane ySplit="8" topLeftCell="A9" activePane="bottomLeft" state="frozen"/>
      <selection pane="bottomLeft" activeCell="K2" sqref="K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0+O9+O114</f>
        <v>0</v>
      </c>
      <c r="P2" t="s">
        <v>19</v>
      </c>
    </row>
    <row r="3" spans="1:16" ht="15" customHeight="1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866</v>
      </c>
      <c r="I3" s="34">
        <f>0+I9+I114</f>
        <v>0</v>
      </c>
      <c r="J3" s="9"/>
      <c r="O3" t="s">
        <v>18</v>
      </c>
      <c r="P3" t="s">
        <v>20</v>
      </c>
    </row>
    <row r="4" spans="1:16" ht="15" customHeight="1">
      <c r="A4" t="s">
        <v>16</v>
      </c>
      <c r="B4" s="11" t="s">
        <v>524</v>
      </c>
      <c r="C4" s="61" t="s">
        <v>861</v>
      </c>
      <c r="D4" s="57"/>
      <c r="E4" s="12" t="s">
        <v>862</v>
      </c>
      <c r="F4" s="1"/>
      <c r="G4" s="1"/>
      <c r="H4" s="10"/>
      <c r="I4" s="10"/>
      <c r="J4" s="1"/>
      <c r="O4" t="s">
        <v>18</v>
      </c>
      <c r="P4" t="s">
        <v>20</v>
      </c>
    </row>
    <row r="5" spans="1:16" ht="12.75" customHeight="1">
      <c r="A5" t="s">
        <v>527</v>
      </c>
      <c r="B5" s="14" t="s">
        <v>17</v>
      </c>
      <c r="C5" s="62" t="s">
        <v>866</v>
      </c>
      <c r="D5" s="63"/>
      <c r="E5" s="15" t="s">
        <v>570</v>
      </c>
      <c r="F5" s="5"/>
      <c r="G5" s="5"/>
      <c r="H5" s="5"/>
      <c r="I5" s="5"/>
      <c r="J5" s="5"/>
      <c r="O5" t="s">
        <v>18</v>
      </c>
      <c r="P5" t="s">
        <v>20</v>
      </c>
    </row>
    <row r="6" spans="1:10" ht="12.75" customHeight="1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0" ht="12.75" customHeight="1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0" ht="12.75" customHeight="1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>
      <c r="A9" s="16" t="s">
        <v>42</v>
      </c>
      <c r="B9" s="16"/>
      <c r="C9" s="20" t="s">
        <v>572</v>
      </c>
      <c r="D9" s="16"/>
      <c r="E9" s="21" t="s">
        <v>573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0+I10+I14+I18+I22+I26+I30+I34+I38+I42+I46+I50+I54+I58+I62+I66+I70+I74+I78+I82+I86+I90+I94+I98+I102+I106+I110</f>
        <v>0</v>
      </c>
      <c r="R9">
        <f>0+O10+O14+O18+O22+O26+O30+O34+O38+O42+O46+O50+O54+O58+O62+O66+O70+O74+O78+O82+O86+O90+O94+O98+O102+O106+O110</f>
        <v>0</v>
      </c>
    </row>
    <row r="10" spans="1:16" ht="12.75">
      <c r="A10" s="19" t="s">
        <v>44</v>
      </c>
      <c r="B10" s="23" t="s">
        <v>19</v>
      </c>
      <c r="C10" s="23" t="s">
        <v>574</v>
      </c>
      <c r="D10" s="19" t="s">
        <v>62</v>
      </c>
      <c r="E10" s="24" t="s">
        <v>868</v>
      </c>
      <c r="F10" s="25" t="s">
        <v>576</v>
      </c>
      <c r="G10" s="26">
        <v>1</v>
      </c>
      <c r="H10" s="27">
        <v>0</v>
      </c>
      <c r="I10" s="27">
        <f>ROUND(ROUND(H10,2)*ROUND(G10,1),2)</f>
        <v>0</v>
      </c>
      <c r="J10" s="25" t="s">
        <v>577</v>
      </c>
      <c r="O10">
        <f>(I10*21)/100</f>
        <v>0</v>
      </c>
      <c r="P10" t="s">
        <v>20</v>
      </c>
    </row>
    <row r="11" spans="1:5" ht="12.75">
      <c r="A11" s="28" t="s">
        <v>49</v>
      </c>
      <c r="E11" s="29" t="s">
        <v>62</v>
      </c>
    </row>
    <row r="12" spans="1:5" ht="12.75">
      <c r="A12" s="30" t="s">
        <v>51</v>
      </c>
      <c r="E12" s="31" t="s">
        <v>62</v>
      </c>
    </row>
    <row r="13" spans="1:5" ht="12.75">
      <c r="A13" t="s">
        <v>53</v>
      </c>
      <c r="E13" s="29" t="s">
        <v>62</v>
      </c>
    </row>
    <row r="14" spans="1:16" ht="12.75">
      <c r="A14" s="19" t="s">
        <v>44</v>
      </c>
      <c r="B14" s="23" t="s">
        <v>20</v>
      </c>
      <c r="C14" s="23" t="s">
        <v>578</v>
      </c>
      <c r="D14" s="19" t="s">
        <v>62</v>
      </c>
      <c r="E14" s="24" t="s">
        <v>579</v>
      </c>
      <c r="F14" s="25" t="s">
        <v>576</v>
      </c>
      <c r="G14" s="26">
        <v>1</v>
      </c>
      <c r="H14" s="27">
        <v>0</v>
      </c>
      <c r="I14" s="27">
        <f>ROUND(ROUND(H14,2)*ROUND(G14,1),2)</f>
        <v>0</v>
      </c>
      <c r="J14" s="25" t="s">
        <v>577</v>
      </c>
      <c r="O14">
        <f>(I14*21)/100</f>
        <v>0</v>
      </c>
      <c r="P14" t="s">
        <v>20</v>
      </c>
    </row>
    <row r="15" spans="1:5" ht="12.75">
      <c r="A15" s="28" t="s">
        <v>49</v>
      </c>
      <c r="E15" s="29" t="s">
        <v>62</v>
      </c>
    </row>
    <row r="16" spans="1:5" ht="12.75">
      <c r="A16" s="30" t="s">
        <v>51</v>
      </c>
      <c r="E16" s="31" t="s">
        <v>62</v>
      </c>
    </row>
    <row r="17" spans="1:5" ht="12.75">
      <c r="A17" t="s">
        <v>53</v>
      </c>
      <c r="E17" s="29" t="s">
        <v>62</v>
      </c>
    </row>
    <row r="18" spans="1:16" ht="12.75">
      <c r="A18" s="19" t="s">
        <v>44</v>
      </c>
      <c r="B18" s="23" t="s">
        <v>28</v>
      </c>
      <c r="C18" s="23" t="s">
        <v>869</v>
      </c>
      <c r="D18" s="19" t="s">
        <v>62</v>
      </c>
      <c r="E18" s="24" t="s">
        <v>870</v>
      </c>
      <c r="F18" s="25" t="s">
        <v>92</v>
      </c>
      <c r="G18" s="26">
        <v>1</v>
      </c>
      <c r="H18" s="27">
        <v>0</v>
      </c>
      <c r="I18" s="27">
        <f>ROUND(ROUND(H18,2)*ROUND(G18,1),2)</f>
        <v>0</v>
      </c>
      <c r="J18" s="25" t="s">
        <v>577</v>
      </c>
      <c r="O18">
        <f>(I18*21)/100</f>
        <v>0</v>
      </c>
      <c r="P18" t="s">
        <v>20</v>
      </c>
    </row>
    <row r="19" spans="1:5" ht="12.75">
      <c r="A19" s="28" t="s">
        <v>49</v>
      </c>
      <c r="E19" s="29" t="s">
        <v>62</v>
      </c>
    </row>
    <row r="20" spans="1:5" ht="12.75">
      <c r="A20" s="30" t="s">
        <v>51</v>
      </c>
      <c r="E20" s="31" t="s">
        <v>62</v>
      </c>
    </row>
    <row r="21" spans="1:5" ht="12.75">
      <c r="A21" t="s">
        <v>53</v>
      </c>
      <c r="E21" s="29" t="s">
        <v>62</v>
      </c>
    </row>
    <row r="22" spans="1:16" ht="12.75">
      <c r="A22" s="19" t="s">
        <v>44</v>
      </c>
      <c r="B22" s="23" t="s">
        <v>30</v>
      </c>
      <c r="C22" s="23" t="s">
        <v>580</v>
      </c>
      <c r="D22" s="19" t="s">
        <v>62</v>
      </c>
      <c r="E22" s="24" t="s">
        <v>581</v>
      </c>
      <c r="F22" s="25" t="s">
        <v>92</v>
      </c>
      <c r="G22" s="26">
        <v>2</v>
      </c>
      <c r="H22" s="27">
        <v>0</v>
      </c>
      <c r="I22" s="27">
        <f>ROUND(ROUND(H22,2)*ROUND(G22,1),2)</f>
        <v>0</v>
      </c>
      <c r="J22" s="25" t="s">
        <v>577</v>
      </c>
      <c r="O22">
        <f>(I22*21)/100</f>
        <v>0</v>
      </c>
      <c r="P22" t="s">
        <v>20</v>
      </c>
    </row>
    <row r="23" spans="1:5" ht="12.75">
      <c r="A23" s="28" t="s">
        <v>49</v>
      </c>
      <c r="E23" s="29" t="s">
        <v>62</v>
      </c>
    </row>
    <row r="24" spans="1:5" ht="12.75">
      <c r="A24" s="30" t="s">
        <v>51</v>
      </c>
      <c r="E24" s="31" t="s">
        <v>62</v>
      </c>
    </row>
    <row r="25" spans="1:5" ht="12.75">
      <c r="A25" t="s">
        <v>53</v>
      </c>
      <c r="E25" s="29" t="s">
        <v>62</v>
      </c>
    </row>
    <row r="26" spans="1:16" ht="12.75">
      <c r="A26" s="19" t="s">
        <v>44</v>
      </c>
      <c r="B26" s="23" t="s">
        <v>32</v>
      </c>
      <c r="C26" s="23" t="s">
        <v>584</v>
      </c>
      <c r="D26" s="19" t="s">
        <v>62</v>
      </c>
      <c r="E26" s="24" t="s">
        <v>585</v>
      </c>
      <c r="F26" s="25" t="s">
        <v>92</v>
      </c>
      <c r="G26" s="26">
        <v>8</v>
      </c>
      <c r="H26" s="27">
        <v>0</v>
      </c>
      <c r="I26" s="27">
        <f>ROUND(ROUND(H26,2)*ROUND(G26,1),2)</f>
        <v>0</v>
      </c>
      <c r="J26" s="25" t="s">
        <v>577</v>
      </c>
      <c r="O26">
        <f>(I26*21)/100</f>
        <v>0</v>
      </c>
      <c r="P26" t="s">
        <v>20</v>
      </c>
    </row>
    <row r="27" spans="1:5" ht="12.75">
      <c r="A27" s="28" t="s">
        <v>49</v>
      </c>
      <c r="E27" s="29" t="s">
        <v>62</v>
      </c>
    </row>
    <row r="28" spans="1:5" ht="12.75">
      <c r="A28" s="30" t="s">
        <v>51</v>
      </c>
      <c r="E28" s="31" t="s">
        <v>62</v>
      </c>
    </row>
    <row r="29" spans="1:5" ht="12.75">
      <c r="A29" t="s">
        <v>53</v>
      </c>
      <c r="E29" s="29" t="s">
        <v>62</v>
      </c>
    </row>
    <row r="30" spans="1:16" ht="12.75">
      <c r="A30" s="19" t="s">
        <v>44</v>
      </c>
      <c r="B30" s="23" t="s">
        <v>34</v>
      </c>
      <c r="C30" s="23" t="s">
        <v>586</v>
      </c>
      <c r="D30" s="19" t="s">
        <v>62</v>
      </c>
      <c r="E30" s="24" t="s">
        <v>587</v>
      </c>
      <c r="F30" s="25" t="s">
        <v>92</v>
      </c>
      <c r="G30" s="26">
        <v>3</v>
      </c>
      <c r="H30" s="27">
        <v>0</v>
      </c>
      <c r="I30" s="27">
        <f>ROUND(ROUND(H30,2)*ROUND(G30,1),2)</f>
        <v>0</v>
      </c>
      <c r="J30" s="25" t="s">
        <v>577</v>
      </c>
      <c r="O30">
        <f>(I30*21)/100</f>
        <v>0</v>
      </c>
      <c r="P30" t="s">
        <v>20</v>
      </c>
    </row>
    <row r="31" spans="1:5" ht="12.75">
      <c r="A31" s="28" t="s">
        <v>49</v>
      </c>
      <c r="E31" s="29" t="s">
        <v>62</v>
      </c>
    </row>
    <row r="32" spans="1:5" ht="12.75">
      <c r="A32" s="30" t="s">
        <v>51</v>
      </c>
      <c r="E32" s="31" t="s">
        <v>62</v>
      </c>
    </row>
    <row r="33" spans="1:5" ht="12.75">
      <c r="A33" t="s">
        <v>53</v>
      </c>
      <c r="E33" s="29" t="s">
        <v>62</v>
      </c>
    </row>
    <row r="34" spans="1:16" ht="12.75">
      <c r="A34" s="19" t="s">
        <v>44</v>
      </c>
      <c r="B34" s="23" t="s">
        <v>72</v>
      </c>
      <c r="C34" s="23" t="s">
        <v>588</v>
      </c>
      <c r="D34" s="19" t="s">
        <v>62</v>
      </c>
      <c r="E34" s="24" t="s">
        <v>589</v>
      </c>
      <c r="F34" s="25" t="s">
        <v>92</v>
      </c>
      <c r="G34" s="26">
        <v>14</v>
      </c>
      <c r="H34" s="27">
        <v>0</v>
      </c>
      <c r="I34" s="27">
        <f>ROUND(ROUND(H34,2)*ROUND(G34,1),2)</f>
        <v>0</v>
      </c>
      <c r="J34" s="25" t="s">
        <v>577</v>
      </c>
      <c r="O34">
        <f>(I34*21)/100</f>
        <v>0</v>
      </c>
      <c r="P34" t="s">
        <v>20</v>
      </c>
    </row>
    <row r="35" spans="1:5" ht="12.75">
      <c r="A35" s="28" t="s">
        <v>49</v>
      </c>
      <c r="E35" s="29" t="s">
        <v>62</v>
      </c>
    </row>
    <row r="36" spans="1:5" ht="12.75">
      <c r="A36" s="30" t="s">
        <v>51</v>
      </c>
      <c r="E36" s="31" t="s">
        <v>62</v>
      </c>
    </row>
    <row r="37" spans="1:5" ht="12.75">
      <c r="A37" t="s">
        <v>53</v>
      </c>
      <c r="E37" s="29" t="s">
        <v>62</v>
      </c>
    </row>
    <row r="38" spans="1:16" ht="12.75">
      <c r="A38" s="19" t="s">
        <v>44</v>
      </c>
      <c r="B38" s="23" t="s">
        <v>76</v>
      </c>
      <c r="C38" s="23" t="s">
        <v>590</v>
      </c>
      <c r="D38" s="19" t="s">
        <v>62</v>
      </c>
      <c r="E38" s="24" t="s">
        <v>591</v>
      </c>
      <c r="F38" s="25" t="s">
        <v>92</v>
      </c>
      <c r="G38" s="26">
        <v>1</v>
      </c>
      <c r="H38" s="27">
        <v>0</v>
      </c>
      <c r="I38" s="27">
        <f>ROUND(ROUND(H38,2)*ROUND(G38,1),2)</f>
        <v>0</v>
      </c>
      <c r="J38" s="25" t="s">
        <v>577</v>
      </c>
      <c r="O38">
        <f>(I38*21)/100</f>
        <v>0</v>
      </c>
      <c r="P38" t="s">
        <v>20</v>
      </c>
    </row>
    <row r="39" spans="1:5" ht="12.75">
      <c r="A39" s="28" t="s">
        <v>49</v>
      </c>
      <c r="E39" s="29" t="s">
        <v>62</v>
      </c>
    </row>
    <row r="40" spans="1:5" ht="12.75">
      <c r="A40" s="30" t="s">
        <v>51</v>
      </c>
      <c r="E40" s="31" t="s">
        <v>62</v>
      </c>
    </row>
    <row r="41" spans="1:5" ht="12.75">
      <c r="A41" t="s">
        <v>53</v>
      </c>
      <c r="E41" s="29" t="s">
        <v>62</v>
      </c>
    </row>
    <row r="42" spans="1:16" ht="12.75">
      <c r="A42" s="19" t="s">
        <v>44</v>
      </c>
      <c r="B42" s="23" t="s">
        <v>37</v>
      </c>
      <c r="C42" s="23" t="s">
        <v>592</v>
      </c>
      <c r="D42" s="19" t="s">
        <v>62</v>
      </c>
      <c r="E42" s="24" t="s">
        <v>593</v>
      </c>
      <c r="F42" s="25" t="s">
        <v>92</v>
      </c>
      <c r="G42" s="26">
        <v>8</v>
      </c>
      <c r="H42" s="27">
        <v>0</v>
      </c>
      <c r="I42" s="27">
        <f>ROUND(ROUND(H42,2)*ROUND(G42,1),2)</f>
        <v>0</v>
      </c>
      <c r="J42" s="25" t="s">
        <v>577</v>
      </c>
      <c r="O42">
        <f>(I42*21)/100</f>
        <v>0</v>
      </c>
      <c r="P42" t="s">
        <v>20</v>
      </c>
    </row>
    <row r="43" spans="1:5" ht="12.75">
      <c r="A43" s="28" t="s">
        <v>49</v>
      </c>
      <c r="E43" s="29" t="s">
        <v>62</v>
      </c>
    </row>
    <row r="44" spans="1:5" ht="12.75">
      <c r="A44" s="30" t="s">
        <v>51</v>
      </c>
      <c r="E44" s="31" t="s">
        <v>62</v>
      </c>
    </row>
    <row r="45" spans="1:5" ht="12.75">
      <c r="A45" t="s">
        <v>53</v>
      </c>
      <c r="E45" s="29" t="s">
        <v>62</v>
      </c>
    </row>
    <row r="46" spans="1:16" ht="12.75">
      <c r="A46" s="19" t="s">
        <v>44</v>
      </c>
      <c r="B46" s="23" t="s">
        <v>39</v>
      </c>
      <c r="C46" s="23" t="s">
        <v>594</v>
      </c>
      <c r="D46" s="19" t="s">
        <v>62</v>
      </c>
      <c r="E46" s="24" t="s">
        <v>595</v>
      </c>
      <c r="F46" s="25" t="s">
        <v>92</v>
      </c>
      <c r="G46" s="26">
        <v>1</v>
      </c>
      <c r="H46" s="27">
        <v>0</v>
      </c>
      <c r="I46" s="27">
        <f>ROUND(ROUND(H46,2)*ROUND(G46,1),2)</f>
        <v>0</v>
      </c>
      <c r="J46" s="25" t="s">
        <v>577</v>
      </c>
      <c r="O46">
        <f>(I46*21)/100</f>
        <v>0</v>
      </c>
      <c r="P46" t="s">
        <v>20</v>
      </c>
    </row>
    <row r="47" spans="1:5" ht="12.75">
      <c r="A47" s="28" t="s">
        <v>49</v>
      </c>
      <c r="E47" s="29" t="s">
        <v>62</v>
      </c>
    </row>
    <row r="48" spans="1:5" ht="12.75">
      <c r="A48" s="30" t="s">
        <v>51</v>
      </c>
      <c r="E48" s="31" t="s">
        <v>62</v>
      </c>
    </row>
    <row r="49" spans="1:5" ht="12.75">
      <c r="A49" t="s">
        <v>53</v>
      </c>
      <c r="E49" s="29" t="s">
        <v>62</v>
      </c>
    </row>
    <row r="50" spans="1:16" ht="12.75">
      <c r="A50" s="19" t="s">
        <v>44</v>
      </c>
      <c r="B50" s="23" t="s">
        <v>41</v>
      </c>
      <c r="C50" s="23" t="s">
        <v>871</v>
      </c>
      <c r="D50" s="19" t="s">
        <v>62</v>
      </c>
      <c r="E50" s="24" t="s">
        <v>872</v>
      </c>
      <c r="F50" s="25" t="s">
        <v>92</v>
      </c>
      <c r="G50" s="26">
        <v>1</v>
      </c>
      <c r="H50" s="27">
        <v>0</v>
      </c>
      <c r="I50" s="27">
        <f>ROUND(ROUND(H50,2)*ROUND(G50,1),2)</f>
        <v>0</v>
      </c>
      <c r="J50" s="25" t="s">
        <v>577</v>
      </c>
      <c r="O50">
        <f>(I50*21)/100</f>
        <v>0</v>
      </c>
      <c r="P50" t="s">
        <v>20</v>
      </c>
    </row>
    <row r="51" spans="1:5" ht="12.75">
      <c r="A51" s="28" t="s">
        <v>49</v>
      </c>
      <c r="E51" s="29" t="s">
        <v>62</v>
      </c>
    </row>
    <row r="52" spans="1:5" ht="12.75">
      <c r="A52" s="30" t="s">
        <v>51</v>
      </c>
      <c r="E52" s="31" t="s">
        <v>62</v>
      </c>
    </row>
    <row r="53" spans="1:5" ht="12.75">
      <c r="A53" t="s">
        <v>53</v>
      </c>
      <c r="E53" s="29" t="s">
        <v>62</v>
      </c>
    </row>
    <row r="54" spans="1:16" ht="12.75">
      <c r="A54" s="19" t="s">
        <v>44</v>
      </c>
      <c r="B54" s="23" t="s">
        <v>89</v>
      </c>
      <c r="C54" s="23" t="s">
        <v>873</v>
      </c>
      <c r="D54" s="19" t="s">
        <v>62</v>
      </c>
      <c r="E54" s="24" t="s">
        <v>874</v>
      </c>
      <c r="F54" s="25" t="s">
        <v>92</v>
      </c>
      <c r="G54" s="26">
        <v>1</v>
      </c>
      <c r="H54" s="27">
        <v>0</v>
      </c>
      <c r="I54" s="27">
        <f>ROUND(ROUND(H54,2)*ROUND(G54,1),2)</f>
        <v>0</v>
      </c>
      <c r="J54" s="25" t="s">
        <v>577</v>
      </c>
      <c r="O54">
        <f>(I54*21)/100</f>
        <v>0</v>
      </c>
      <c r="P54" t="s">
        <v>20</v>
      </c>
    </row>
    <row r="55" spans="1:5" ht="12.75">
      <c r="A55" s="28" t="s">
        <v>49</v>
      </c>
      <c r="E55" s="29" t="s">
        <v>62</v>
      </c>
    </row>
    <row r="56" spans="1:5" ht="12.75">
      <c r="A56" s="30" t="s">
        <v>51</v>
      </c>
      <c r="E56" s="31" t="s">
        <v>62</v>
      </c>
    </row>
    <row r="57" spans="1:5" ht="12.75">
      <c r="A57" t="s">
        <v>53</v>
      </c>
      <c r="E57" s="29" t="s">
        <v>62</v>
      </c>
    </row>
    <row r="58" spans="1:16" ht="12.75">
      <c r="A58" s="19" t="s">
        <v>44</v>
      </c>
      <c r="B58" s="23" t="s">
        <v>95</v>
      </c>
      <c r="C58" s="23" t="s">
        <v>598</v>
      </c>
      <c r="D58" s="19" t="s">
        <v>62</v>
      </c>
      <c r="E58" s="24" t="s">
        <v>599</v>
      </c>
      <c r="F58" s="25" t="s">
        <v>92</v>
      </c>
      <c r="G58" s="26">
        <v>2</v>
      </c>
      <c r="H58" s="27">
        <v>0</v>
      </c>
      <c r="I58" s="27">
        <f>ROUND(ROUND(H58,2)*ROUND(G58,1),2)</f>
        <v>0</v>
      </c>
      <c r="J58" s="25" t="s">
        <v>577</v>
      </c>
      <c r="O58">
        <f>(I58*21)/100</f>
        <v>0</v>
      </c>
      <c r="P58" t="s">
        <v>20</v>
      </c>
    </row>
    <row r="59" spans="1:5" ht="12.75">
      <c r="A59" s="28" t="s">
        <v>49</v>
      </c>
      <c r="E59" s="29" t="s">
        <v>62</v>
      </c>
    </row>
    <row r="60" spans="1:5" ht="12.75">
      <c r="A60" s="30" t="s">
        <v>51</v>
      </c>
      <c r="E60" s="31" t="s">
        <v>62</v>
      </c>
    </row>
    <row r="61" spans="1:5" ht="12.75">
      <c r="A61" t="s">
        <v>53</v>
      </c>
      <c r="E61" s="29" t="s">
        <v>62</v>
      </c>
    </row>
    <row r="62" spans="1:16" ht="12.75">
      <c r="A62" s="19" t="s">
        <v>44</v>
      </c>
      <c r="B62" s="23" t="s">
        <v>100</v>
      </c>
      <c r="C62" s="23" t="s">
        <v>600</v>
      </c>
      <c r="D62" s="19" t="s">
        <v>62</v>
      </c>
      <c r="E62" s="24" t="s">
        <v>601</v>
      </c>
      <c r="F62" s="25" t="s">
        <v>153</v>
      </c>
      <c r="G62" s="26">
        <v>21</v>
      </c>
      <c r="H62" s="27">
        <v>0</v>
      </c>
      <c r="I62" s="27">
        <f>ROUND(ROUND(H62,2)*ROUND(G62,1),2)</f>
        <v>0</v>
      </c>
      <c r="J62" s="25" t="s">
        <v>577</v>
      </c>
      <c r="O62">
        <f>(I62*21)/100</f>
        <v>0</v>
      </c>
      <c r="P62" t="s">
        <v>20</v>
      </c>
    </row>
    <row r="63" spans="1:5" ht="12.75">
      <c r="A63" s="28" t="s">
        <v>49</v>
      </c>
      <c r="E63" s="29" t="s">
        <v>62</v>
      </c>
    </row>
    <row r="64" spans="1:5" ht="12.75">
      <c r="A64" s="30" t="s">
        <v>51</v>
      </c>
      <c r="E64" s="31" t="s">
        <v>62</v>
      </c>
    </row>
    <row r="65" spans="1:5" ht="12.75">
      <c r="A65" t="s">
        <v>53</v>
      </c>
      <c r="E65" s="29" t="s">
        <v>62</v>
      </c>
    </row>
    <row r="66" spans="1:16" ht="12.75">
      <c r="A66" s="19" t="s">
        <v>44</v>
      </c>
      <c r="B66" s="23" t="s">
        <v>107</v>
      </c>
      <c r="C66" s="23" t="s">
        <v>602</v>
      </c>
      <c r="D66" s="19" t="s">
        <v>62</v>
      </c>
      <c r="E66" s="24" t="s">
        <v>603</v>
      </c>
      <c r="F66" s="25" t="s">
        <v>153</v>
      </c>
      <c r="G66" s="26">
        <v>202</v>
      </c>
      <c r="H66" s="27">
        <v>0</v>
      </c>
      <c r="I66" s="27">
        <f>ROUND(ROUND(H66,2)*ROUND(G66,1),2)</f>
        <v>0</v>
      </c>
      <c r="J66" s="25" t="s">
        <v>577</v>
      </c>
      <c r="O66">
        <f>(I66*21)/100</f>
        <v>0</v>
      </c>
      <c r="P66" t="s">
        <v>20</v>
      </c>
    </row>
    <row r="67" spans="1:5" ht="12.75">
      <c r="A67" s="28" t="s">
        <v>49</v>
      </c>
      <c r="E67" s="29" t="s">
        <v>62</v>
      </c>
    </row>
    <row r="68" spans="1:5" ht="12.75">
      <c r="A68" s="30" t="s">
        <v>51</v>
      </c>
      <c r="E68" s="31" t="s">
        <v>62</v>
      </c>
    </row>
    <row r="69" spans="1:5" ht="12.75">
      <c r="A69" t="s">
        <v>53</v>
      </c>
      <c r="E69" s="29" t="s">
        <v>62</v>
      </c>
    </row>
    <row r="70" spans="1:16" ht="12.75">
      <c r="A70" s="19" t="s">
        <v>44</v>
      </c>
      <c r="B70" s="23" t="s">
        <v>113</v>
      </c>
      <c r="C70" s="23" t="s">
        <v>604</v>
      </c>
      <c r="D70" s="19" t="s">
        <v>62</v>
      </c>
      <c r="E70" s="24" t="s">
        <v>605</v>
      </c>
      <c r="F70" s="25" t="s">
        <v>153</v>
      </c>
      <c r="G70" s="26">
        <v>103</v>
      </c>
      <c r="H70" s="27">
        <v>0</v>
      </c>
      <c r="I70" s="27">
        <f>ROUND(ROUND(H70,2)*ROUND(G70,1),2)</f>
        <v>0</v>
      </c>
      <c r="J70" s="25"/>
      <c r="O70">
        <f>(I70*21)/100</f>
        <v>0</v>
      </c>
      <c r="P70" t="s">
        <v>20</v>
      </c>
    </row>
    <row r="71" spans="1:5" ht="12.75">
      <c r="A71" s="28" t="s">
        <v>49</v>
      </c>
      <c r="E71" s="29" t="s">
        <v>62</v>
      </c>
    </row>
    <row r="72" spans="1:5" ht="12.75">
      <c r="A72" s="30" t="s">
        <v>51</v>
      </c>
      <c r="E72" s="31" t="s">
        <v>62</v>
      </c>
    </row>
    <row r="73" spans="1:5" ht="12.75">
      <c r="A73" t="s">
        <v>53</v>
      </c>
      <c r="E73" s="29" t="s">
        <v>62</v>
      </c>
    </row>
    <row r="74" spans="1:16" ht="12.75">
      <c r="A74" s="19" t="s">
        <v>44</v>
      </c>
      <c r="B74" s="23" t="s">
        <v>119</v>
      </c>
      <c r="C74" s="23" t="s">
        <v>606</v>
      </c>
      <c r="D74" s="19" t="s">
        <v>62</v>
      </c>
      <c r="E74" s="24" t="s">
        <v>607</v>
      </c>
      <c r="F74" s="25" t="s">
        <v>153</v>
      </c>
      <c r="G74" s="26">
        <v>370</v>
      </c>
      <c r="H74" s="27">
        <v>0</v>
      </c>
      <c r="I74" s="27">
        <f>ROUND(ROUND(H74,2)*ROUND(G74,1),2)</f>
        <v>0</v>
      </c>
      <c r="J74" s="25"/>
      <c r="O74">
        <f>(I74*21)/100</f>
        <v>0</v>
      </c>
      <c r="P74" t="s">
        <v>20</v>
      </c>
    </row>
    <row r="75" spans="1:5" ht="12.75">
      <c r="A75" s="28" t="s">
        <v>49</v>
      </c>
      <c r="E75" s="29" t="s">
        <v>62</v>
      </c>
    </row>
    <row r="76" spans="1:5" ht="12.75">
      <c r="A76" s="30" t="s">
        <v>51</v>
      </c>
      <c r="E76" s="31" t="s">
        <v>62</v>
      </c>
    </row>
    <row r="77" spans="1:5" ht="12.75">
      <c r="A77" t="s">
        <v>53</v>
      </c>
      <c r="E77" s="29" t="s">
        <v>62</v>
      </c>
    </row>
    <row r="78" spans="1:16" ht="12.75">
      <c r="A78" s="19" t="s">
        <v>44</v>
      </c>
      <c r="B78" s="23" t="s">
        <v>124</v>
      </c>
      <c r="C78" s="23" t="s">
        <v>610</v>
      </c>
      <c r="D78" s="19" t="s">
        <v>62</v>
      </c>
      <c r="E78" s="24" t="s">
        <v>611</v>
      </c>
      <c r="F78" s="25" t="s">
        <v>153</v>
      </c>
      <c r="G78" s="26">
        <v>10</v>
      </c>
      <c r="H78" s="27">
        <v>0</v>
      </c>
      <c r="I78" s="27">
        <f>ROUND(ROUND(H78,2)*ROUND(G78,1),2)</f>
        <v>0</v>
      </c>
      <c r="J78" s="25" t="s">
        <v>536</v>
      </c>
      <c r="O78">
        <f>(I78*21)/100</f>
        <v>0</v>
      </c>
      <c r="P78" t="s">
        <v>20</v>
      </c>
    </row>
    <row r="79" spans="1:5" ht="12.75">
      <c r="A79" s="28" t="s">
        <v>49</v>
      </c>
      <c r="E79" s="29" t="s">
        <v>62</v>
      </c>
    </row>
    <row r="80" spans="1:5" ht="12.75">
      <c r="A80" s="30" t="s">
        <v>51</v>
      </c>
      <c r="E80" s="31" t="s">
        <v>62</v>
      </c>
    </row>
    <row r="81" spans="1:5" ht="12.75">
      <c r="A81" t="s">
        <v>53</v>
      </c>
      <c r="E81" s="29" t="s">
        <v>62</v>
      </c>
    </row>
    <row r="82" spans="1:16" ht="12.75">
      <c r="A82" s="19" t="s">
        <v>44</v>
      </c>
      <c r="B82" s="23" t="s">
        <v>129</v>
      </c>
      <c r="C82" s="23" t="s">
        <v>612</v>
      </c>
      <c r="D82" s="19" t="s">
        <v>62</v>
      </c>
      <c r="E82" s="24" t="s">
        <v>613</v>
      </c>
      <c r="F82" s="25" t="s">
        <v>153</v>
      </c>
      <c r="G82" s="26">
        <v>25</v>
      </c>
      <c r="H82" s="27">
        <v>0</v>
      </c>
      <c r="I82" s="27">
        <f>ROUND(ROUND(H82,2)*ROUND(G82,1),2)</f>
        <v>0</v>
      </c>
      <c r="J82" s="25" t="s">
        <v>536</v>
      </c>
      <c r="O82">
        <f>(I82*21)/100</f>
        <v>0</v>
      </c>
      <c r="P82" t="s">
        <v>20</v>
      </c>
    </row>
    <row r="83" spans="1:5" ht="12.75">
      <c r="A83" s="28" t="s">
        <v>49</v>
      </c>
      <c r="E83" s="29" t="s">
        <v>62</v>
      </c>
    </row>
    <row r="84" spans="1:5" ht="12.75">
      <c r="A84" s="30" t="s">
        <v>51</v>
      </c>
      <c r="E84" s="31" t="s">
        <v>62</v>
      </c>
    </row>
    <row r="85" spans="1:5" ht="12.75">
      <c r="A85" t="s">
        <v>53</v>
      </c>
      <c r="E85" s="29" t="s">
        <v>62</v>
      </c>
    </row>
    <row r="86" spans="1:16" ht="12.75">
      <c r="A86" s="19" t="s">
        <v>44</v>
      </c>
      <c r="B86" s="23" t="s">
        <v>132</v>
      </c>
      <c r="C86" s="23" t="s">
        <v>614</v>
      </c>
      <c r="D86" s="19" t="s">
        <v>62</v>
      </c>
      <c r="E86" s="24" t="s">
        <v>615</v>
      </c>
      <c r="F86" s="25" t="s">
        <v>153</v>
      </c>
      <c r="G86" s="26">
        <v>140</v>
      </c>
      <c r="H86" s="27">
        <v>0</v>
      </c>
      <c r="I86" s="27">
        <f>ROUND(ROUND(H86,2)*ROUND(G86,1),2)</f>
        <v>0</v>
      </c>
      <c r="J86" s="25" t="s">
        <v>536</v>
      </c>
      <c r="O86">
        <f>(I86*21)/100</f>
        <v>0</v>
      </c>
      <c r="P86" t="s">
        <v>20</v>
      </c>
    </row>
    <row r="87" spans="1:5" ht="12.75">
      <c r="A87" s="28" t="s">
        <v>49</v>
      </c>
      <c r="E87" s="29" t="s">
        <v>62</v>
      </c>
    </row>
    <row r="88" spans="1:5" ht="12.75">
      <c r="A88" s="30" t="s">
        <v>51</v>
      </c>
      <c r="E88" s="31" t="s">
        <v>62</v>
      </c>
    </row>
    <row r="89" spans="1:5" ht="12.75">
      <c r="A89" t="s">
        <v>53</v>
      </c>
      <c r="E89" s="29" t="s">
        <v>62</v>
      </c>
    </row>
    <row r="90" spans="1:16" ht="12.75">
      <c r="A90" s="19" t="s">
        <v>44</v>
      </c>
      <c r="B90" s="23" t="s">
        <v>135</v>
      </c>
      <c r="C90" s="23" t="s">
        <v>875</v>
      </c>
      <c r="D90" s="19" t="s">
        <v>62</v>
      </c>
      <c r="E90" s="24" t="s">
        <v>876</v>
      </c>
      <c r="F90" s="25" t="s">
        <v>153</v>
      </c>
      <c r="G90" s="26">
        <v>15</v>
      </c>
      <c r="H90" s="27">
        <v>0</v>
      </c>
      <c r="I90" s="27">
        <f>ROUND(ROUND(H90,2)*ROUND(G90,1),2)</f>
        <v>0</v>
      </c>
      <c r="J90" s="25" t="s">
        <v>577</v>
      </c>
      <c r="O90">
        <f>(I90*21)/100</f>
        <v>0</v>
      </c>
      <c r="P90" t="s">
        <v>20</v>
      </c>
    </row>
    <row r="91" spans="1:5" ht="12.75">
      <c r="A91" s="28" t="s">
        <v>49</v>
      </c>
      <c r="E91" s="29" t="s">
        <v>62</v>
      </c>
    </row>
    <row r="92" spans="1:5" ht="12.75">
      <c r="A92" s="30" t="s">
        <v>51</v>
      </c>
      <c r="E92" s="31" t="s">
        <v>62</v>
      </c>
    </row>
    <row r="93" spans="1:5" ht="12.75">
      <c r="A93" t="s">
        <v>53</v>
      </c>
      <c r="E93" s="29" t="s">
        <v>62</v>
      </c>
    </row>
    <row r="94" spans="1:16" ht="12.75">
      <c r="A94" s="19" t="s">
        <v>44</v>
      </c>
      <c r="B94" s="23" t="s">
        <v>140</v>
      </c>
      <c r="C94" s="23" t="s">
        <v>616</v>
      </c>
      <c r="D94" s="19" t="s">
        <v>62</v>
      </c>
      <c r="E94" s="24" t="s">
        <v>617</v>
      </c>
      <c r="F94" s="25" t="s">
        <v>153</v>
      </c>
      <c r="G94" s="26">
        <v>123</v>
      </c>
      <c r="H94" s="27">
        <v>0</v>
      </c>
      <c r="I94" s="27">
        <f>ROUND(ROUND(H94,2)*ROUND(G94,1),2)</f>
        <v>0</v>
      </c>
      <c r="J94" s="25" t="s">
        <v>577</v>
      </c>
      <c r="O94">
        <f>(I94*21)/100</f>
        <v>0</v>
      </c>
      <c r="P94" t="s">
        <v>20</v>
      </c>
    </row>
    <row r="95" spans="1:5" ht="12.75">
      <c r="A95" s="28" t="s">
        <v>49</v>
      </c>
      <c r="E95" s="29" t="s">
        <v>62</v>
      </c>
    </row>
    <row r="96" spans="1:5" ht="12.75">
      <c r="A96" s="30" t="s">
        <v>51</v>
      </c>
      <c r="E96" s="31" t="s">
        <v>62</v>
      </c>
    </row>
    <row r="97" spans="1:5" ht="12.75">
      <c r="A97" t="s">
        <v>53</v>
      </c>
      <c r="E97" s="29" t="s">
        <v>62</v>
      </c>
    </row>
    <row r="98" spans="1:16" ht="12.75">
      <c r="A98" s="19" t="s">
        <v>44</v>
      </c>
      <c r="B98" s="23" t="s">
        <v>145</v>
      </c>
      <c r="C98" s="23" t="s">
        <v>618</v>
      </c>
      <c r="D98" s="19" t="s">
        <v>62</v>
      </c>
      <c r="E98" s="24" t="s">
        <v>619</v>
      </c>
      <c r="F98" s="25" t="s">
        <v>153</v>
      </c>
      <c r="G98" s="26">
        <v>90</v>
      </c>
      <c r="H98" s="27">
        <v>0</v>
      </c>
      <c r="I98" s="27">
        <f>ROUND(ROUND(H98,2)*ROUND(G98,1),2)</f>
        <v>0</v>
      </c>
      <c r="J98" s="25" t="s">
        <v>577</v>
      </c>
      <c r="O98">
        <f>(I98*21)/100</f>
        <v>0</v>
      </c>
      <c r="P98" t="s">
        <v>20</v>
      </c>
    </row>
    <row r="99" spans="1:5" ht="12.75">
      <c r="A99" s="28" t="s">
        <v>49</v>
      </c>
      <c r="E99" s="29" t="s">
        <v>62</v>
      </c>
    </row>
    <row r="100" spans="1:5" ht="12.75">
      <c r="A100" s="30" t="s">
        <v>51</v>
      </c>
      <c r="E100" s="31" t="s">
        <v>62</v>
      </c>
    </row>
    <row r="101" spans="1:5" ht="12.75">
      <c r="A101" t="s">
        <v>53</v>
      </c>
      <c r="E101" s="29" t="s">
        <v>62</v>
      </c>
    </row>
    <row r="102" spans="1:16" ht="12.75">
      <c r="A102" s="19" t="s">
        <v>44</v>
      </c>
      <c r="B102" s="23" t="s">
        <v>150</v>
      </c>
      <c r="C102" s="23" t="s">
        <v>620</v>
      </c>
      <c r="D102" s="19" t="s">
        <v>62</v>
      </c>
      <c r="E102" s="24" t="s">
        <v>621</v>
      </c>
      <c r="F102" s="25" t="s">
        <v>92</v>
      </c>
      <c r="G102" s="26">
        <v>5</v>
      </c>
      <c r="H102" s="27">
        <v>0</v>
      </c>
      <c r="I102" s="27">
        <f>ROUND(ROUND(H102,2)*ROUND(G102,1),2)</f>
        <v>0</v>
      </c>
      <c r="J102" s="25" t="s">
        <v>577</v>
      </c>
      <c r="O102">
        <f>(I102*21)/100</f>
        <v>0</v>
      </c>
      <c r="P102" t="s">
        <v>20</v>
      </c>
    </row>
    <row r="103" spans="1:5" ht="12.75">
      <c r="A103" s="28" t="s">
        <v>49</v>
      </c>
      <c r="E103" s="29" t="s">
        <v>62</v>
      </c>
    </row>
    <row r="104" spans="1:5" ht="12.75">
      <c r="A104" s="30" t="s">
        <v>51</v>
      </c>
      <c r="E104" s="31" t="s">
        <v>62</v>
      </c>
    </row>
    <row r="105" spans="1:5" ht="12.75">
      <c r="A105" t="s">
        <v>53</v>
      </c>
      <c r="E105" s="29" t="s">
        <v>62</v>
      </c>
    </row>
    <row r="106" spans="1:16" ht="12.75">
      <c r="A106" s="19" t="s">
        <v>44</v>
      </c>
      <c r="B106" s="23" t="s">
        <v>156</v>
      </c>
      <c r="C106" s="23" t="s">
        <v>622</v>
      </c>
      <c r="D106" s="19" t="s">
        <v>62</v>
      </c>
      <c r="E106" s="24" t="s">
        <v>623</v>
      </c>
      <c r="F106" s="25" t="s">
        <v>92</v>
      </c>
      <c r="G106" s="26">
        <v>4</v>
      </c>
      <c r="H106" s="27">
        <v>0</v>
      </c>
      <c r="I106" s="27">
        <f>ROUND(ROUND(H106,2)*ROUND(G106,1),2)</f>
        <v>0</v>
      </c>
      <c r="J106" s="25" t="s">
        <v>577</v>
      </c>
      <c r="O106">
        <f>(I106*21)/100</f>
        <v>0</v>
      </c>
      <c r="P106" t="s">
        <v>20</v>
      </c>
    </row>
    <row r="107" spans="1:5" ht="12.75">
      <c r="A107" s="28" t="s">
        <v>49</v>
      </c>
      <c r="E107" s="29" t="s">
        <v>62</v>
      </c>
    </row>
    <row r="108" spans="1:5" ht="12.75">
      <c r="A108" s="30" t="s">
        <v>51</v>
      </c>
      <c r="E108" s="31" t="s">
        <v>62</v>
      </c>
    </row>
    <row r="109" spans="1:5" ht="12.75">
      <c r="A109" t="s">
        <v>53</v>
      </c>
      <c r="E109" s="29" t="s">
        <v>62</v>
      </c>
    </row>
    <row r="110" spans="1:16" ht="12.75">
      <c r="A110" s="19" t="s">
        <v>44</v>
      </c>
      <c r="B110" s="23" t="s">
        <v>161</v>
      </c>
      <c r="C110" s="23" t="s">
        <v>624</v>
      </c>
      <c r="D110" s="19" t="s">
        <v>62</v>
      </c>
      <c r="E110" s="24" t="s">
        <v>877</v>
      </c>
      <c r="F110" s="25" t="s">
        <v>153</v>
      </c>
      <c r="G110" s="26">
        <v>17</v>
      </c>
      <c r="H110" s="27">
        <v>0</v>
      </c>
      <c r="I110" s="27">
        <f>ROUND(ROUND(H110,2)*ROUND(G110,1),2)</f>
        <v>0</v>
      </c>
      <c r="J110" s="25" t="s">
        <v>577</v>
      </c>
      <c r="O110">
        <f>(I110*21)/100</f>
        <v>0</v>
      </c>
      <c r="P110" t="s">
        <v>20</v>
      </c>
    </row>
    <row r="111" spans="1:5" ht="12.75">
      <c r="A111" s="28" t="s">
        <v>49</v>
      </c>
      <c r="E111" s="29" t="s">
        <v>62</v>
      </c>
    </row>
    <row r="112" spans="1:5" ht="12.75">
      <c r="A112" s="30" t="s">
        <v>51</v>
      </c>
      <c r="E112" s="31" t="s">
        <v>62</v>
      </c>
    </row>
    <row r="113" spans="1:5" ht="12.75">
      <c r="A113" t="s">
        <v>53</v>
      </c>
      <c r="E113" s="29" t="s">
        <v>62</v>
      </c>
    </row>
    <row r="114" spans="1:18" ht="12.75" customHeight="1">
      <c r="A114" s="5" t="s">
        <v>42</v>
      </c>
      <c r="B114" s="5"/>
      <c r="C114" s="32" t="s">
        <v>628</v>
      </c>
      <c r="D114" s="5"/>
      <c r="E114" s="21" t="s">
        <v>629</v>
      </c>
      <c r="F114" s="5"/>
      <c r="G114" s="5"/>
      <c r="H114" s="5"/>
      <c r="I114" s="33">
        <f>0+Q114</f>
        <v>0</v>
      </c>
      <c r="J114" s="5"/>
      <c r="O114">
        <f>0+R114</f>
        <v>0</v>
      </c>
      <c r="Q114">
        <f>0+I115+I119+I123+I127+I131+I135+I139+I143+I147+I151+I155+I159+I163+I167+I171+I175+I179</f>
        <v>0</v>
      </c>
      <c r="R114">
        <f>0+O115+O119+O123+O127+O131+O135+O139+O143+O147+O151+O155+O159+O163+O167+O171+O175+O179</f>
        <v>0</v>
      </c>
    </row>
    <row r="115" spans="1:16" ht="12.75">
      <c r="A115" s="19" t="s">
        <v>44</v>
      </c>
      <c r="B115" s="23" t="s">
        <v>165</v>
      </c>
      <c r="C115" s="23" t="s">
        <v>638</v>
      </c>
      <c r="D115" s="19" t="s">
        <v>62</v>
      </c>
      <c r="E115" s="24" t="s">
        <v>639</v>
      </c>
      <c r="F115" s="25" t="s">
        <v>92</v>
      </c>
      <c r="G115" s="26">
        <v>2</v>
      </c>
      <c r="H115" s="27">
        <v>0</v>
      </c>
      <c r="I115" s="27">
        <f>ROUND(ROUND(H115,2)*ROUND(G115,1),2)</f>
        <v>0</v>
      </c>
      <c r="J115" s="25" t="s">
        <v>577</v>
      </c>
      <c r="O115">
        <f>(I115*21)/100</f>
        <v>0</v>
      </c>
      <c r="P115" t="s">
        <v>20</v>
      </c>
    </row>
    <row r="116" spans="1:5" ht="12.75">
      <c r="A116" s="28" t="s">
        <v>49</v>
      </c>
      <c r="E116" s="29" t="s">
        <v>62</v>
      </c>
    </row>
    <row r="117" spans="1:5" ht="12.75">
      <c r="A117" s="30" t="s">
        <v>51</v>
      </c>
      <c r="E117" s="31" t="s">
        <v>62</v>
      </c>
    </row>
    <row r="118" spans="1:5" ht="12.75">
      <c r="A118" t="s">
        <v>53</v>
      </c>
      <c r="E118" s="29" t="s">
        <v>62</v>
      </c>
    </row>
    <row r="119" spans="1:16" ht="12.75">
      <c r="A119" s="19" t="s">
        <v>44</v>
      </c>
      <c r="B119" s="23" t="s">
        <v>170</v>
      </c>
      <c r="C119" s="23" t="s">
        <v>640</v>
      </c>
      <c r="D119" s="19" t="s">
        <v>62</v>
      </c>
      <c r="E119" s="24" t="s">
        <v>641</v>
      </c>
      <c r="F119" s="25" t="s">
        <v>92</v>
      </c>
      <c r="G119" s="26">
        <v>4</v>
      </c>
      <c r="H119" s="27">
        <v>0</v>
      </c>
      <c r="I119" s="27">
        <f>ROUND(ROUND(H119,2)*ROUND(G119,1),2)</f>
        <v>0</v>
      </c>
      <c r="J119" s="25" t="s">
        <v>577</v>
      </c>
      <c r="O119">
        <f>(I119*21)/100</f>
        <v>0</v>
      </c>
      <c r="P119" t="s">
        <v>20</v>
      </c>
    </row>
    <row r="120" spans="1:5" ht="12.75">
      <c r="A120" s="28" t="s">
        <v>49</v>
      </c>
      <c r="E120" s="29" t="s">
        <v>62</v>
      </c>
    </row>
    <row r="121" spans="1:5" ht="12.75">
      <c r="A121" s="30" t="s">
        <v>51</v>
      </c>
      <c r="E121" s="31" t="s">
        <v>62</v>
      </c>
    </row>
    <row r="122" spans="1:5" ht="12.75">
      <c r="A122" t="s">
        <v>53</v>
      </c>
      <c r="E122" s="29" t="s">
        <v>62</v>
      </c>
    </row>
    <row r="123" spans="1:16" ht="25.5">
      <c r="A123" s="19" t="s">
        <v>44</v>
      </c>
      <c r="B123" s="23" t="s">
        <v>175</v>
      </c>
      <c r="C123" s="23" t="s">
        <v>644</v>
      </c>
      <c r="D123" s="19" t="s">
        <v>62</v>
      </c>
      <c r="E123" s="24" t="s">
        <v>645</v>
      </c>
      <c r="F123" s="25" t="s">
        <v>92</v>
      </c>
      <c r="G123" s="26">
        <v>1</v>
      </c>
      <c r="H123" s="27">
        <v>0</v>
      </c>
      <c r="I123" s="27">
        <f>ROUND(ROUND(H123,2)*ROUND(G123,1),2)</f>
        <v>0</v>
      </c>
      <c r="J123" s="25" t="s">
        <v>577</v>
      </c>
      <c r="O123">
        <f>(I123*21)/100</f>
        <v>0</v>
      </c>
      <c r="P123" t="s">
        <v>20</v>
      </c>
    </row>
    <row r="124" spans="1:5" ht="12.75">
      <c r="A124" s="28" t="s">
        <v>49</v>
      </c>
      <c r="E124" s="29" t="s">
        <v>62</v>
      </c>
    </row>
    <row r="125" spans="1:5" ht="12.75">
      <c r="A125" s="30" t="s">
        <v>51</v>
      </c>
      <c r="E125" s="31" t="s">
        <v>62</v>
      </c>
    </row>
    <row r="126" spans="1:5" ht="12.75">
      <c r="A126" t="s">
        <v>53</v>
      </c>
      <c r="E126" s="29" t="s">
        <v>62</v>
      </c>
    </row>
    <row r="127" spans="1:16" ht="12.75">
      <c r="A127" s="19" t="s">
        <v>44</v>
      </c>
      <c r="B127" s="23" t="s">
        <v>180</v>
      </c>
      <c r="C127" s="23" t="s">
        <v>646</v>
      </c>
      <c r="D127" s="19" t="s">
        <v>62</v>
      </c>
      <c r="E127" s="24" t="s">
        <v>647</v>
      </c>
      <c r="F127" s="25" t="s">
        <v>92</v>
      </c>
      <c r="G127" s="26">
        <v>2</v>
      </c>
      <c r="H127" s="27">
        <v>0</v>
      </c>
      <c r="I127" s="27">
        <f>ROUND(ROUND(H127,2)*ROUND(G127,1),2)</f>
        <v>0</v>
      </c>
      <c r="J127" s="25" t="s">
        <v>577</v>
      </c>
      <c r="O127">
        <f>(I127*21)/100</f>
        <v>0</v>
      </c>
      <c r="P127" t="s">
        <v>20</v>
      </c>
    </row>
    <row r="128" spans="1:5" ht="12.75">
      <c r="A128" s="28" t="s">
        <v>49</v>
      </c>
      <c r="E128" s="29" t="s">
        <v>62</v>
      </c>
    </row>
    <row r="129" spans="1:5" ht="12.75">
      <c r="A129" s="30" t="s">
        <v>51</v>
      </c>
      <c r="E129" s="31" t="s">
        <v>62</v>
      </c>
    </row>
    <row r="130" spans="1:5" ht="12.75">
      <c r="A130" t="s">
        <v>53</v>
      </c>
      <c r="E130" s="29" t="s">
        <v>62</v>
      </c>
    </row>
    <row r="131" spans="1:16" ht="12.75">
      <c r="A131" s="19" t="s">
        <v>44</v>
      </c>
      <c r="B131" s="23" t="s">
        <v>183</v>
      </c>
      <c r="C131" s="23" t="s">
        <v>648</v>
      </c>
      <c r="D131" s="19" t="s">
        <v>62</v>
      </c>
      <c r="E131" s="24" t="s">
        <v>649</v>
      </c>
      <c r="F131" s="25" t="s">
        <v>92</v>
      </c>
      <c r="G131" s="26">
        <v>3</v>
      </c>
      <c r="H131" s="27">
        <v>0</v>
      </c>
      <c r="I131" s="27">
        <f>ROUND(ROUND(H131,2)*ROUND(G131,1),2)</f>
        <v>0</v>
      </c>
      <c r="J131" s="25" t="s">
        <v>577</v>
      </c>
      <c r="O131">
        <f>(I131*21)/100</f>
        <v>0</v>
      </c>
      <c r="P131" t="s">
        <v>20</v>
      </c>
    </row>
    <row r="132" spans="1:5" ht="12.75">
      <c r="A132" s="28" t="s">
        <v>49</v>
      </c>
      <c r="E132" s="29" t="s">
        <v>62</v>
      </c>
    </row>
    <row r="133" spans="1:5" ht="12.75">
      <c r="A133" s="30" t="s">
        <v>51</v>
      </c>
      <c r="E133" s="31" t="s">
        <v>62</v>
      </c>
    </row>
    <row r="134" spans="1:5" ht="12.75">
      <c r="A134" t="s">
        <v>53</v>
      </c>
      <c r="E134" s="29" t="s">
        <v>62</v>
      </c>
    </row>
    <row r="135" spans="1:16" ht="12.75">
      <c r="A135" s="19" t="s">
        <v>44</v>
      </c>
      <c r="B135" s="23" t="s">
        <v>189</v>
      </c>
      <c r="C135" s="23" t="s">
        <v>650</v>
      </c>
      <c r="D135" s="19" t="s">
        <v>62</v>
      </c>
      <c r="E135" s="24" t="s">
        <v>651</v>
      </c>
      <c r="F135" s="25" t="s">
        <v>92</v>
      </c>
      <c r="G135" s="26">
        <v>7</v>
      </c>
      <c r="H135" s="27">
        <v>0</v>
      </c>
      <c r="I135" s="27">
        <f>ROUND(ROUND(H135,2)*ROUND(G135,1),2)</f>
        <v>0</v>
      </c>
      <c r="J135" s="25" t="s">
        <v>577</v>
      </c>
      <c r="O135">
        <f>(I135*21)/100</f>
        <v>0</v>
      </c>
      <c r="P135" t="s">
        <v>20</v>
      </c>
    </row>
    <row r="136" spans="1:5" ht="12.75">
      <c r="A136" s="28" t="s">
        <v>49</v>
      </c>
      <c r="E136" s="29" t="s">
        <v>62</v>
      </c>
    </row>
    <row r="137" spans="1:5" ht="12.75">
      <c r="A137" s="30" t="s">
        <v>51</v>
      </c>
      <c r="E137" s="31" t="s">
        <v>62</v>
      </c>
    </row>
    <row r="138" spans="1:5" ht="12.75">
      <c r="A138" t="s">
        <v>53</v>
      </c>
      <c r="E138" s="29" t="s">
        <v>62</v>
      </c>
    </row>
    <row r="139" spans="1:16" ht="12.75">
      <c r="A139" s="19" t="s">
        <v>44</v>
      </c>
      <c r="B139" s="23" t="s">
        <v>195</v>
      </c>
      <c r="C139" s="23" t="s">
        <v>652</v>
      </c>
      <c r="D139" s="19" t="s">
        <v>62</v>
      </c>
      <c r="E139" s="24" t="s">
        <v>653</v>
      </c>
      <c r="F139" s="25" t="s">
        <v>92</v>
      </c>
      <c r="G139" s="26">
        <v>2</v>
      </c>
      <c r="H139" s="27">
        <v>0</v>
      </c>
      <c r="I139" s="27">
        <f>ROUND(ROUND(H139,2)*ROUND(G139,1),2)</f>
        <v>0</v>
      </c>
      <c r="J139" s="25" t="s">
        <v>577</v>
      </c>
      <c r="O139">
        <f>(I139*21)/100</f>
        <v>0</v>
      </c>
      <c r="P139" t="s">
        <v>20</v>
      </c>
    </row>
    <row r="140" spans="1:5" ht="12.75">
      <c r="A140" s="28" t="s">
        <v>49</v>
      </c>
      <c r="E140" s="29" t="s">
        <v>62</v>
      </c>
    </row>
    <row r="141" spans="1:5" ht="12.75">
      <c r="A141" s="30" t="s">
        <v>51</v>
      </c>
      <c r="E141" s="31" t="s">
        <v>62</v>
      </c>
    </row>
    <row r="142" spans="1:5" ht="12.75">
      <c r="A142" t="s">
        <v>53</v>
      </c>
      <c r="E142" s="29" t="s">
        <v>62</v>
      </c>
    </row>
    <row r="143" spans="1:16" ht="12.75">
      <c r="A143" s="19" t="s">
        <v>44</v>
      </c>
      <c r="B143" s="23" t="s">
        <v>201</v>
      </c>
      <c r="C143" s="23" t="s">
        <v>878</v>
      </c>
      <c r="D143" s="19" t="s">
        <v>62</v>
      </c>
      <c r="E143" s="24" t="s">
        <v>879</v>
      </c>
      <c r="F143" s="25" t="s">
        <v>92</v>
      </c>
      <c r="G143" s="26">
        <v>2</v>
      </c>
      <c r="H143" s="27">
        <v>0</v>
      </c>
      <c r="I143" s="27">
        <f>ROUND(ROUND(H143,2)*ROUND(G143,1),2)</f>
        <v>0</v>
      </c>
      <c r="J143" s="25" t="s">
        <v>577</v>
      </c>
      <c r="O143">
        <f>(I143*21)/100</f>
        <v>0</v>
      </c>
      <c r="P143" t="s">
        <v>20</v>
      </c>
    </row>
    <row r="144" spans="1:5" ht="12.75">
      <c r="A144" s="28" t="s">
        <v>49</v>
      </c>
      <c r="E144" s="29" t="s">
        <v>62</v>
      </c>
    </row>
    <row r="145" spans="1:5" ht="12.75">
      <c r="A145" s="30" t="s">
        <v>51</v>
      </c>
      <c r="E145" s="31" t="s">
        <v>62</v>
      </c>
    </row>
    <row r="146" spans="1:5" ht="12.75">
      <c r="A146" t="s">
        <v>53</v>
      </c>
      <c r="E146" s="29" t="s">
        <v>62</v>
      </c>
    </row>
    <row r="147" spans="1:16" ht="12.75">
      <c r="A147" s="19" t="s">
        <v>44</v>
      </c>
      <c r="B147" s="23" t="s">
        <v>207</v>
      </c>
      <c r="C147" s="23" t="s">
        <v>654</v>
      </c>
      <c r="D147" s="19" t="s">
        <v>62</v>
      </c>
      <c r="E147" s="24" t="s">
        <v>655</v>
      </c>
      <c r="F147" s="25" t="s">
        <v>92</v>
      </c>
      <c r="G147" s="26">
        <v>1</v>
      </c>
      <c r="H147" s="27">
        <v>0</v>
      </c>
      <c r="I147" s="27">
        <f>ROUND(ROUND(H147,2)*ROUND(G147,1),2)</f>
        <v>0</v>
      </c>
      <c r="J147" s="25" t="s">
        <v>656</v>
      </c>
      <c r="O147">
        <f>(I147*21)/100</f>
        <v>0</v>
      </c>
      <c r="P147" t="s">
        <v>20</v>
      </c>
    </row>
    <row r="148" spans="1:5" ht="12.75">
      <c r="A148" s="28" t="s">
        <v>49</v>
      </c>
      <c r="E148" s="29" t="s">
        <v>62</v>
      </c>
    </row>
    <row r="149" spans="1:5" ht="12.75">
      <c r="A149" s="30" t="s">
        <v>51</v>
      </c>
      <c r="E149" s="31" t="s">
        <v>62</v>
      </c>
    </row>
    <row r="150" spans="1:5" ht="12.75">
      <c r="A150" t="s">
        <v>53</v>
      </c>
      <c r="E150" s="29" t="s">
        <v>62</v>
      </c>
    </row>
    <row r="151" spans="1:16" ht="12.75">
      <c r="A151" s="19" t="s">
        <v>44</v>
      </c>
      <c r="B151" s="23" t="s">
        <v>213</v>
      </c>
      <c r="C151" s="23" t="s">
        <v>657</v>
      </c>
      <c r="D151" s="19" t="s">
        <v>62</v>
      </c>
      <c r="E151" s="24" t="s">
        <v>658</v>
      </c>
      <c r="F151" s="25" t="s">
        <v>92</v>
      </c>
      <c r="G151" s="26">
        <v>5</v>
      </c>
      <c r="H151" s="27">
        <v>0</v>
      </c>
      <c r="I151" s="27">
        <f>ROUND(ROUND(H151,2)*ROUND(G151,1),2)</f>
        <v>0</v>
      </c>
      <c r="J151" s="25" t="s">
        <v>656</v>
      </c>
      <c r="O151">
        <f>(I151*21)/100</f>
        <v>0</v>
      </c>
      <c r="P151" t="s">
        <v>20</v>
      </c>
    </row>
    <row r="152" spans="1:5" ht="12.75">
      <c r="A152" s="28" t="s">
        <v>49</v>
      </c>
      <c r="E152" s="29" t="s">
        <v>62</v>
      </c>
    </row>
    <row r="153" spans="1:5" ht="12.75">
      <c r="A153" s="30" t="s">
        <v>51</v>
      </c>
      <c r="E153" s="31" t="s">
        <v>62</v>
      </c>
    </row>
    <row r="154" spans="1:5" ht="12.75">
      <c r="A154" t="s">
        <v>53</v>
      </c>
      <c r="E154" s="29" t="s">
        <v>62</v>
      </c>
    </row>
    <row r="155" spans="1:16" ht="12.75">
      <c r="A155" s="19" t="s">
        <v>44</v>
      </c>
      <c r="B155" s="23" t="s">
        <v>219</v>
      </c>
      <c r="C155" s="23" t="s">
        <v>659</v>
      </c>
      <c r="D155" s="19" t="s">
        <v>62</v>
      </c>
      <c r="E155" s="24" t="s">
        <v>660</v>
      </c>
      <c r="F155" s="25" t="s">
        <v>92</v>
      </c>
      <c r="G155" s="26">
        <v>1</v>
      </c>
      <c r="H155" s="27">
        <v>0</v>
      </c>
      <c r="I155" s="27">
        <f>ROUND(ROUND(H155,2)*ROUND(G155,1),2)</f>
        <v>0</v>
      </c>
      <c r="J155" s="25" t="s">
        <v>656</v>
      </c>
      <c r="O155">
        <f>(I155*21)/100</f>
        <v>0</v>
      </c>
      <c r="P155" t="s">
        <v>20</v>
      </c>
    </row>
    <row r="156" spans="1:5" ht="12.75">
      <c r="A156" s="28" t="s">
        <v>49</v>
      </c>
      <c r="E156" s="29" t="s">
        <v>62</v>
      </c>
    </row>
    <row r="157" spans="1:5" ht="12.75">
      <c r="A157" s="30" t="s">
        <v>51</v>
      </c>
      <c r="E157" s="31" t="s">
        <v>62</v>
      </c>
    </row>
    <row r="158" spans="1:5" ht="12.75">
      <c r="A158" t="s">
        <v>53</v>
      </c>
      <c r="E158" s="29" t="s">
        <v>62</v>
      </c>
    </row>
    <row r="159" spans="1:16" ht="12.75">
      <c r="A159" s="19" t="s">
        <v>44</v>
      </c>
      <c r="B159" s="23" t="s">
        <v>224</v>
      </c>
      <c r="C159" s="23" t="s">
        <v>663</v>
      </c>
      <c r="D159" s="19" t="s">
        <v>62</v>
      </c>
      <c r="E159" s="24" t="s">
        <v>664</v>
      </c>
      <c r="F159" s="25" t="s">
        <v>92</v>
      </c>
      <c r="G159" s="26">
        <v>2</v>
      </c>
      <c r="H159" s="27">
        <v>0</v>
      </c>
      <c r="I159" s="27">
        <f>ROUND(ROUND(H159,2)*ROUND(G159,1),2)</f>
        <v>0</v>
      </c>
      <c r="J159" s="25" t="s">
        <v>656</v>
      </c>
      <c r="O159">
        <f>(I159*21)/100</f>
        <v>0</v>
      </c>
      <c r="P159" t="s">
        <v>20</v>
      </c>
    </row>
    <row r="160" spans="1:5" ht="12.75">
      <c r="A160" s="28" t="s">
        <v>49</v>
      </c>
      <c r="E160" s="29" t="s">
        <v>62</v>
      </c>
    </row>
    <row r="161" spans="1:5" ht="12.75">
      <c r="A161" s="30" t="s">
        <v>51</v>
      </c>
      <c r="E161" s="31" t="s">
        <v>62</v>
      </c>
    </row>
    <row r="162" spans="1:5" ht="12.75">
      <c r="A162" t="s">
        <v>53</v>
      </c>
      <c r="E162" s="29" t="s">
        <v>62</v>
      </c>
    </row>
    <row r="163" spans="1:16" ht="12.75">
      <c r="A163" s="19" t="s">
        <v>44</v>
      </c>
      <c r="B163" s="23" t="s">
        <v>230</v>
      </c>
      <c r="C163" s="23" t="s">
        <v>665</v>
      </c>
      <c r="D163" s="19" t="s">
        <v>62</v>
      </c>
      <c r="E163" s="24" t="s">
        <v>666</v>
      </c>
      <c r="F163" s="25" t="s">
        <v>92</v>
      </c>
      <c r="G163" s="26">
        <v>1</v>
      </c>
      <c r="H163" s="27">
        <v>0</v>
      </c>
      <c r="I163" s="27">
        <f>ROUND(ROUND(H163,2)*ROUND(G163,1),2)</f>
        <v>0</v>
      </c>
      <c r="J163" s="25" t="s">
        <v>656</v>
      </c>
      <c r="O163">
        <f>(I163*21)/100</f>
        <v>0</v>
      </c>
      <c r="P163" t="s">
        <v>20</v>
      </c>
    </row>
    <row r="164" spans="1:5" ht="12.75">
      <c r="A164" s="28" t="s">
        <v>49</v>
      </c>
      <c r="E164" s="29" t="s">
        <v>62</v>
      </c>
    </row>
    <row r="165" spans="1:5" ht="12.75">
      <c r="A165" s="30" t="s">
        <v>51</v>
      </c>
      <c r="E165" s="31" t="s">
        <v>62</v>
      </c>
    </row>
    <row r="166" spans="1:5" ht="12.75">
      <c r="A166" t="s">
        <v>53</v>
      </c>
      <c r="E166" s="29" t="s">
        <v>62</v>
      </c>
    </row>
    <row r="167" spans="1:16" ht="12.75">
      <c r="A167" s="19" t="s">
        <v>44</v>
      </c>
      <c r="B167" s="23" t="s">
        <v>236</v>
      </c>
      <c r="C167" s="23" t="s">
        <v>667</v>
      </c>
      <c r="D167" s="19" t="s">
        <v>62</v>
      </c>
      <c r="E167" s="24" t="s">
        <v>668</v>
      </c>
      <c r="F167" s="25" t="s">
        <v>92</v>
      </c>
      <c r="G167" s="26">
        <v>1</v>
      </c>
      <c r="H167" s="27">
        <v>0</v>
      </c>
      <c r="I167" s="27">
        <f>ROUND(ROUND(H167,2)*ROUND(G167,1),2)</f>
        <v>0</v>
      </c>
      <c r="J167" s="25" t="s">
        <v>577</v>
      </c>
      <c r="O167">
        <f>(I167*21)/100</f>
        <v>0</v>
      </c>
      <c r="P167" t="s">
        <v>20</v>
      </c>
    </row>
    <row r="168" spans="1:5" ht="12.75">
      <c r="A168" s="28" t="s">
        <v>49</v>
      </c>
      <c r="E168" s="29" t="s">
        <v>62</v>
      </c>
    </row>
    <row r="169" spans="1:5" ht="12.75">
      <c r="A169" s="30" t="s">
        <v>51</v>
      </c>
      <c r="E169" s="31" t="s">
        <v>62</v>
      </c>
    </row>
    <row r="170" spans="1:5" ht="12.75">
      <c r="A170" t="s">
        <v>53</v>
      </c>
      <c r="E170" s="29" t="s">
        <v>62</v>
      </c>
    </row>
    <row r="171" spans="1:16" ht="12.75">
      <c r="A171" s="19" t="s">
        <v>44</v>
      </c>
      <c r="B171" s="23" t="s">
        <v>242</v>
      </c>
      <c r="C171" s="23" t="s">
        <v>669</v>
      </c>
      <c r="D171" s="19" t="s">
        <v>62</v>
      </c>
      <c r="E171" s="24" t="s">
        <v>670</v>
      </c>
      <c r="F171" s="25" t="s">
        <v>92</v>
      </c>
      <c r="G171" s="26">
        <v>1</v>
      </c>
      <c r="H171" s="27">
        <v>0</v>
      </c>
      <c r="I171" s="27">
        <f>ROUND(ROUND(H171,2)*ROUND(G171,1),2)</f>
        <v>0</v>
      </c>
      <c r="J171" s="25" t="s">
        <v>577</v>
      </c>
      <c r="O171">
        <f>(I171*21)/100</f>
        <v>0</v>
      </c>
      <c r="P171" t="s">
        <v>20</v>
      </c>
    </row>
    <row r="172" spans="1:5" ht="12.75">
      <c r="A172" s="28" t="s">
        <v>49</v>
      </c>
      <c r="E172" s="29" t="s">
        <v>62</v>
      </c>
    </row>
    <row r="173" spans="1:5" ht="12.75">
      <c r="A173" s="30" t="s">
        <v>51</v>
      </c>
      <c r="E173" s="31" t="s">
        <v>62</v>
      </c>
    </row>
    <row r="174" spans="1:5" ht="12.75">
      <c r="A174" t="s">
        <v>53</v>
      </c>
      <c r="E174" s="29" t="s">
        <v>62</v>
      </c>
    </row>
    <row r="175" spans="1:16" ht="12.75">
      <c r="A175" s="19" t="s">
        <v>44</v>
      </c>
      <c r="B175" s="23" t="s">
        <v>246</v>
      </c>
      <c r="C175" s="23" t="s">
        <v>671</v>
      </c>
      <c r="D175" s="19" t="s">
        <v>62</v>
      </c>
      <c r="E175" s="24" t="s">
        <v>672</v>
      </c>
      <c r="F175" s="25" t="s">
        <v>92</v>
      </c>
      <c r="G175" s="26">
        <v>1</v>
      </c>
      <c r="H175" s="27">
        <v>0</v>
      </c>
      <c r="I175" s="27">
        <f>ROUND(ROUND(H175,2)*ROUND(G175,1),2)</f>
        <v>0</v>
      </c>
      <c r="J175" s="25" t="s">
        <v>577</v>
      </c>
      <c r="O175">
        <f>(I175*21)/100</f>
        <v>0</v>
      </c>
      <c r="P175" t="s">
        <v>20</v>
      </c>
    </row>
    <row r="176" spans="1:5" ht="12.75">
      <c r="A176" s="28" t="s">
        <v>49</v>
      </c>
      <c r="E176" s="29" t="s">
        <v>62</v>
      </c>
    </row>
    <row r="177" spans="1:5" ht="12.75">
      <c r="A177" s="30" t="s">
        <v>51</v>
      </c>
      <c r="E177" s="31" t="s">
        <v>62</v>
      </c>
    </row>
    <row r="178" spans="1:5" ht="12.75">
      <c r="A178" t="s">
        <v>53</v>
      </c>
      <c r="E178" s="29" t="s">
        <v>62</v>
      </c>
    </row>
    <row r="179" spans="1:16" ht="12.75">
      <c r="A179" s="19" t="s">
        <v>44</v>
      </c>
      <c r="B179" s="23" t="s">
        <v>252</v>
      </c>
      <c r="C179" s="23" t="s">
        <v>673</v>
      </c>
      <c r="D179" s="19" t="s">
        <v>62</v>
      </c>
      <c r="E179" s="24" t="s">
        <v>674</v>
      </c>
      <c r="F179" s="25" t="s">
        <v>92</v>
      </c>
      <c r="G179" s="26">
        <v>4</v>
      </c>
      <c r="H179" s="27">
        <v>0</v>
      </c>
      <c r="I179" s="27">
        <f>ROUND(ROUND(H179,2)*ROUND(G179,1),2)</f>
        <v>0</v>
      </c>
      <c r="J179" s="25" t="s">
        <v>577</v>
      </c>
      <c r="O179">
        <f>(I179*21)/100</f>
        <v>0</v>
      </c>
      <c r="P179" t="s">
        <v>20</v>
      </c>
    </row>
    <row r="180" spans="1:5" ht="12.75">
      <c r="A180" s="28" t="s">
        <v>49</v>
      </c>
      <c r="E180" s="29" t="s">
        <v>62</v>
      </c>
    </row>
    <row r="181" spans="1:5" ht="12.75">
      <c r="A181" s="30" t="s">
        <v>51</v>
      </c>
      <c r="E181" s="31" t="s">
        <v>62</v>
      </c>
    </row>
    <row r="182" spans="1:5" ht="12.75">
      <c r="A182" t="s">
        <v>53</v>
      </c>
      <c r="E182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"/>
  <sheetViews>
    <sheetView workbookViewId="0" topLeftCell="B1">
      <pane ySplit="8" topLeftCell="A9" activePane="bottomLeft" state="frozen"/>
      <selection pane="bottomLeft" activeCell="K2" sqref="K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0+O9+O22+O155</f>
        <v>0</v>
      </c>
      <c r="P2" t="s">
        <v>19</v>
      </c>
    </row>
    <row r="3" spans="1:16" ht="15" customHeight="1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880</v>
      </c>
      <c r="I3" s="34">
        <f>0+I9+I22+I155</f>
        <v>0</v>
      </c>
      <c r="J3" s="9"/>
      <c r="O3" t="s">
        <v>18</v>
      </c>
      <c r="P3" t="s">
        <v>20</v>
      </c>
    </row>
    <row r="4" spans="1:16" ht="15" customHeight="1">
      <c r="A4" t="s">
        <v>16</v>
      </c>
      <c r="B4" s="11" t="s">
        <v>524</v>
      </c>
      <c r="C4" s="61" t="s">
        <v>861</v>
      </c>
      <c r="D4" s="57"/>
      <c r="E4" s="12" t="s">
        <v>862</v>
      </c>
      <c r="F4" s="1"/>
      <c r="G4" s="1"/>
      <c r="H4" s="10"/>
      <c r="I4" s="10"/>
      <c r="J4" s="1"/>
      <c r="O4" t="s">
        <v>18</v>
      </c>
      <c r="P4" t="s">
        <v>20</v>
      </c>
    </row>
    <row r="5" spans="1:16" ht="12.75" customHeight="1">
      <c r="A5" t="s">
        <v>527</v>
      </c>
      <c r="B5" s="14" t="s">
        <v>17</v>
      </c>
      <c r="C5" s="62" t="s">
        <v>880</v>
      </c>
      <c r="D5" s="63"/>
      <c r="E5" s="15" t="s">
        <v>676</v>
      </c>
      <c r="F5" s="5"/>
      <c r="G5" s="5"/>
      <c r="H5" s="5"/>
      <c r="I5" s="5"/>
      <c r="J5" s="5"/>
      <c r="O5" t="s">
        <v>18</v>
      </c>
      <c r="P5" t="s">
        <v>20</v>
      </c>
    </row>
    <row r="6" spans="1:10" ht="12.75" customHeight="1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0" ht="12.75" customHeight="1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0" ht="12.75" customHeight="1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>
      <c r="A9" s="16" t="s">
        <v>42</v>
      </c>
      <c r="B9" s="16"/>
      <c r="C9" s="20" t="s">
        <v>572</v>
      </c>
      <c r="D9" s="16"/>
      <c r="E9" s="21" t="s">
        <v>573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</f>
        <v>0</v>
      </c>
      <c r="R9">
        <f>0+O10+O14+O18</f>
        <v>0</v>
      </c>
    </row>
    <row r="10" spans="1:16" ht="25.5">
      <c r="A10" s="19" t="s">
        <v>44</v>
      </c>
      <c r="B10" s="23" t="s">
        <v>19</v>
      </c>
      <c r="C10" s="23" t="s">
        <v>678</v>
      </c>
      <c r="D10" s="19" t="s">
        <v>62</v>
      </c>
      <c r="E10" s="24" t="s">
        <v>679</v>
      </c>
      <c r="F10" s="25" t="s">
        <v>153</v>
      </c>
      <c r="G10" s="26">
        <v>25</v>
      </c>
      <c r="H10" s="27">
        <v>0</v>
      </c>
      <c r="I10" s="27">
        <f>ROUND(ROUND(H10,2)*ROUND(G10,1),2)</f>
        <v>0</v>
      </c>
      <c r="J10" s="25" t="s">
        <v>536</v>
      </c>
      <c r="O10">
        <f>(I10*21)/100</f>
        <v>0</v>
      </c>
      <c r="P10" t="s">
        <v>20</v>
      </c>
    </row>
    <row r="11" spans="1:5" ht="12.75">
      <c r="A11" s="28" t="s">
        <v>49</v>
      </c>
      <c r="E11" s="29" t="s">
        <v>62</v>
      </c>
    </row>
    <row r="12" spans="1:5" ht="12.75">
      <c r="A12" s="30" t="s">
        <v>51</v>
      </c>
      <c r="E12" s="31" t="s">
        <v>62</v>
      </c>
    </row>
    <row r="13" spans="1:5" ht="12.75">
      <c r="A13" t="s">
        <v>53</v>
      </c>
      <c r="E13" s="29" t="s">
        <v>62</v>
      </c>
    </row>
    <row r="14" spans="1:16" ht="25.5">
      <c r="A14" s="19" t="s">
        <v>44</v>
      </c>
      <c r="B14" s="23" t="s">
        <v>20</v>
      </c>
      <c r="C14" s="23" t="s">
        <v>680</v>
      </c>
      <c r="D14" s="19" t="s">
        <v>62</v>
      </c>
      <c r="E14" s="24" t="s">
        <v>681</v>
      </c>
      <c r="F14" s="25" t="s">
        <v>153</v>
      </c>
      <c r="G14" s="26">
        <v>140</v>
      </c>
      <c r="H14" s="27">
        <v>0</v>
      </c>
      <c r="I14" s="27">
        <f>ROUND(ROUND(H14,2)*ROUND(G14,1),2)</f>
        <v>0</v>
      </c>
      <c r="J14" s="25"/>
      <c r="O14">
        <f>(I14*21)/100</f>
        <v>0</v>
      </c>
      <c r="P14" t="s">
        <v>20</v>
      </c>
    </row>
    <row r="15" spans="1:5" ht="12.75">
      <c r="A15" s="28" t="s">
        <v>49</v>
      </c>
      <c r="E15" s="29" t="s">
        <v>62</v>
      </c>
    </row>
    <row r="16" spans="1:5" ht="12.75">
      <c r="A16" s="30" t="s">
        <v>51</v>
      </c>
      <c r="E16" s="31" t="s">
        <v>62</v>
      </c>
    </row>
    <row r="17" spans="1:5" ht="12.75">
      <c r="A17" t="s">
        <v>53</v>
      </c>
      <c r="E17" s="29" t="s">
        <v>62</v>
      </c>
    </row>
    <row r="18" spans="1:16" ht="25.5">
      <c r="A18" s="19" t="s">
        <v>44</v>
      </c>
      <c r="B18" s="23" t="s">
        <v>28</v>
      </c>
      <c r="C18" s="23" t="s">
        <v>682</v>
      </c>
      <c r="D18" s="19" t="s">
        <v>62</v>
      </c>
      <c r="E18" s="24" t="s">
        <v>683</v>
      </c>
      <c r="F18" s="25" t="s">
        <v>153</v>
      </c>
      <c r="G18" s="26">
        <v>10</v>
      </c>
      <c r="H18" s="27">
        <v>0</v>
      </c>
      <c r="I18" s="27">
        <f>ROUND(ROUND(H18,2)*ROUND(G18,1),2)</f>
        <v>0</v>
      </c>
      <c r="J18" s="25" t="s">
        <v>536</v>
      </c>
      <c r="O18">
        <f>(I18*21)/100</f>
        <v>0</v>
      </c>
      <c r="P18" t="s">
        <v>20</v>
      </c>
    </row>
    <row r="19" spans="1:5" ht="12.75">
      <c r="A19" s="28" t="s">
        <v>49</v>
      </c>
      <c r="E19" s="29" t="s">
        <v>62</v>
      </c>
    </row>
    <row r="20" spans="1:5" ht="12.75">
      <c r="A20" s="30" t="s">
        <v>51</v>
      </c>
      <c r="E20" s="31" t="s">
        <v>62</v>
      </c>
    </row>
    <row r="21" spans="1:5" ht="12.75">
      <c r="A21" t="s">
        <v>53</v>
      </c>
      <c r="E21" s="29" t="s">
        <v>62</v>
      </c>
    </row>
    <row r="22" spans="1:18" ht="12.75" customHeight="1">
      <c r="A22" s="5" t="s">
        <v>42</v>
      </c>
      <c r="B22" s="5"/>
      <c r="C22" s="32" t="s">
        <v>628</v>
      </c>
      <c r="D22" s="5"/>
      <c r="E22" s="21" t="s">
        <v>629</v>
      </c>
      <c r="F22" s="5"/>
      <c r="G22" s="5"/>
      <c r="H22" s="5"/>
      <c r="I22" s="33">
        <f>0+Q22</f>
        <v>0</v>
      </c>
      <c r="J22" s="5"/>
      <c r="O22">
        <f>0+R22</f>
        <v>0</v>
      </c>
      <c r="Q22">
        <f>0+I23+I27+I31+I35+I39+I43+I47+I51+I55+I59+I63+I67+I71+I75+I79+I83+I87+I91+I95+I99+I103+I107+I111+I115+I119+I123+I127+I131+I135+I139+I143+I147+I151</f>
        <v>0</v>
      </c>
      <c r="R22">
        <f>0+O23+O27+O31+O35+O39+O43+O47+O51+O55+O59+O63+O67+O71+O75+O79+O83+O87+O91+O95+O99+O103+O107+O111+O115+O119+O123+O127+O131+O135+O139+O143+O147+O151</f>
        <v>0</v>
      </c>
    </row>
    <row r="23" spans="1:16" ht="12.75">
      <c r="A23" s="19" t="s">
        <v>44</v>
      </c>
      <c r="B23" s="23" t="s">
        <v>30</v>
      </c>
      <c r="C23" s="23" t="s">
        <v>684</v>
      </c>
      <c r="D23" s="19" t="s">
        <v>62</v>
      </c>
      <c r="E23" s="24" t="s">
        <v>685</v>
      </c>
      <c r="F23" s="25" t="s">
        <v>92</v>
      </c>
      <c r="G23" s="26">
        <v>14</v>
      </c>
      <c r="H23" s="27">
        <v>0</v>
      </c>
      <c r="I23" s="27">
        <f>ROUND(ROUND(H23,2)*ROUND(G23,1),2)</f>
        <v>0</v>
      </c>
      <c r="J23" s="25" t="s">
        <v>536</v>
      </c>
      <c r="O23">
        <f>(I23*21)/100</f>
        <v>0</v>
      </c>
      <c r="P23" t="s">
        <v>20</v>
      </c>
    </row>
    <row r="24" spans="1:5" ht="12.75">
      <c r="A24" s="28" t="s">
        <v>49</v>
      </c>
      <c r="E24" s="29" t="s">
        <v>62</v>
      </c>
    </row>
    <row r="25" spans="1:5" ht="12.75">
      <c r="A25" s="30" t="s">
        <v>51</v>
      </c>
      <c r="E25" s="31" t="s">
        <v>62</v>
      </c>
    </row>
    <row r="26" spans="1:5" ht="12.75">
      <c r="A26" t="s">
        <v>53</v>
      </c>
      <c r="E26" s="29" t="s">
        <v>62</v>
      </c>
    </row>
    <row r="27" spans="1:16" ht="12.75">
      <c r="A27" s="19" t="s">
        <v>44</v>
      </c>
      <c r="B27" s="23" t="s">
        <v>32</v>
      </c>
      <c r="C27" s="23" t="s">
        <v>686</v>
      </c>
      <c r="D27" s="19" t="s">
        <v>62</v>
      </c>
      <c r="E27" s="24" t="s">
        <v>687</v>
      </c>
      <c r="F27" s="25" t="s">
        <v>92</v>
      </c>
      <c r="G27" s="26">
        <v>1</v>
      </c>
      <c r="H27" s="27">
        <v>0</v>
      </c>
      <c r="I27" s="27">
        <f>ROUND(ROUND(H27,2)*ROUND(G27,1),2)</f>
        <v>0</v>
      </c>
      <c r="J27" s="25" t="s">
        <v>536</v>
      </c>
      <c r="O27">
        <f>(I27*21)/100</f>
        <v>0</v>
      </c>
      <c r="P27" t="s">
        <v>20</v>
      </c>
    </row>
    <row r="28" spans="1:5" ht="12.75">
      <c r="A28" s="28" t="s">
        <v>49</v>
      </c>
      <c r="E28" s="29" t="s">
        <v>62</v>
      </c>
    </row>
    <row r="29" spans="1:5" ht="12.75">
      <c r="A29" s="30" t="s">
        <v>51</v>
      </c>
      <c r="E29" s="31" t="s">
        <v>62</v>
      </c>
    </row>
    <row r="30" spans="1:5" ht="12.75">
      <c r="A30" t="s">
        <v>53</v>
      </c>
      <c r="E30" s="29" t="s">
        <v>62</v>
      </c>
    </row>
    <row r="31" spans="1:16" ht="12.75">
      <c r="A31" s="19" t="s">
        <v>44</v>
      </c>
      <c r="B31" s="23" t="s">
        <v>34</v>
      </c>
      <c r="C31" s="23" t="s">
        <v>688</v>
      </c>
      <c r="D31" s="19" t="s">
        <v>62</v>
      </c>
      <c r="E31" s="24" t="s">
        <v>689</v>
      </c>
      <c r="F31" s="25" t="s">
        <v>92</v>
      </c>
      <c r="G31" s="26">
        <v>8</v>
      </c>
      <c r="H31" s="27">
        <v>0</v>
      </c>
      <c r="I31" s="27">
        <f>ROUND(ROUND(H31,2)*ROUND(G31,1),2)</f>
        <v>0</v>
      </c>
      <c r="J31" s="25" t="s">
        <v>577</v>
      </c>
      <c r="O31">
        <f>(I31*21)/100</f>
        <v>0</v>
      </c>
      <c r="P31" t="s">
        <v>20</v>
      </c>
    </row>
    <row r="32" spans="1:5" ht="12.75">
      <c r="A32" s="28" t="s">
        <v>49</v>
      </c>
      <c r="E32" s="29" t="s">
        <v>62</v>
      </c>
    </row>
    <row r="33" spans="1:5" ht="12.75">
      <c r="A33" s="30" t="s">
        <v>51</v>
      </c>
      <c r="E33" s="31" t="s">
        <v>62</v>
      </c>
    </row>
    <row r="34" spans="1:5" ht="12.75">
      <c r="A34" t="s">
        <v>53</v>
      </c>
      <c r="E34" s="29" t="s">
        <v>62</v>
      </c>
    </row>
    <row r="35" spans="1:16" ht="12.75">
      <c r="A35" s="19" t="s">
        <v>44</v>
      </c>
      <c r="B35" s="23" t="s">
        <v>72</v>
      </c>
      <c r="C35" s="23" t="s">
        <v>690</v>
      </c>
      <c r="D35" s="19" t="s">
        <v>62</v>
      </c>
      <c r="E35" s="24" t="s">
        <v>691</v>
      </c>
      <c r="F35" s="25" t="s">
        <v>92</v>
      </c>
      <c r="G35" s="26">
        <v>109</v>
      </c>
      <c r="H35" s="27">
        <v>0</v>
      </c>
      <c r="I35" s="27">
        <f>ROUND(ROUND(H35,2)*ROUND(G35,1),2)</f>
        <v>0</v>
      </c>
      <c r="J35" s="25" t="s">
        <v>577</v>
      </c>
      <c r="O35">
        <f>(I35*21)/100</f>
        <v>0</v>
      </c>
      <c r="P35" t="s">
        <v>20</v>
      </c>
    </row>
    <row r="36" spans="1:5" ht="12.75">
      <c r="A36" s="28" t="s">
        <v>49</v>
      </c>
      <c r="E36" s="29" t="s">
        <v>62</v>
      </c>
    </row>
    <row r="37" spans="1:5" ht="12.75">
      <c r="A37" s="30" t="s">
        <v>51</v>
      </c>
      <c r="E37" s="31" t="s">
        <v>62</v>
      </c>
    </row>
    <row r="38" spans="1:5" ht="12.75">
      <c r="A38" t="s">
        <v>53</v>
      </c>
      <c r="E38" s="29" t="s">
        <v>62</v>
      </c>
    </row>
    <row r="39" spans="1:16" ht="12.75">
      <c r="A39" s="19" t="s">
        <v>44</v>
      </c>
      <c r="B39" s="23" t="s">
        <v>76</v>
      </c>
      <c r="C39" s="23" t="s">
        <v>694</v>
      </c>
      <c r="D39" s="19" t="s">
        <v>62</v>
      </c>
      <c r="E39" s="24" t="s">
        <v>695</v>
      </c>
      <c r="F39" s="25" t="s">
        <v>92</v>
      </c>
      <c r="G39" s="26">
        <v>2</v>
      </c>
      <c r="H39" s="27">
        <v>0</v>
      </c>
      <c r="I39" s="27">
        <f>ROUND(ROUND(H39,2)*ROUND(G39,1),2)</f>
        <v>0</v>
      </c>
      <c r="J39" s="25" t="s">
        <v>536</v>
      </c>
      <c r="O39">
        <f>(I39*21)/100</f>
        <v>0</v>
      </c>
      <c r="P39" t="s">
        <v>20</v>
      </c>
    </row>
    <row r="40" spans="1:5" ht="12.75">
      <c r="A40" s="28" t="s">
        <v>49</v>
      </c>
      <c r="E40" s="29" t="s">
        <v>62</v>
      </c>
    </row>
    <row r="41" spans="1:5" ht="12.75">
      <c r="A41" s="30" t="s">
        <v>51</v>
      </c>
      <c r="E41" s="31" t="s">
        <v>62</v>
      </c>
    </row>
    <row r="42" spans="1:5" ht="12.75">
      <c r="A42" t="s">
        <v>53</v>
      </c>
      <c r="E42" s="29" t="s">
        <v>62</v>
      </c>
    </row>
    <row r="43" spans="1:16" ht="12.75">
      <c r="A43" s="19" t="s">
        <v>44</v>
      </c>
      <c r="B43" s="23" t="s">
        <v>37</v>
      </c>
      <c r="C43" s="23" t="s">
        <v>698</v>
      </c>
      <c r="D43" s="19" t="s">
        <v>62</v>
      </c>
      <c r="E43" s="24" t="s">
        <v>699</v>
      </c>
      <c r="F43" s="25" t="s">
        <v>92</v>
      </c>
      <c r="G43" s="26">
        <v>10</v>
      </c>
      <c r="H43" s="27">
        <v>0</v>
      </c>
      <c r="I43" s="27">
        <f>ROUND(ROUND(H43,2)*ROUND(G43,1),2)</f>
        <v>0</v>
      </c>
      <c r="J43" s="25" t="s">
        <v>536</v>
      </c>
      <c r="O43">
        <f>(I43*21)/100</f>
        <v>0</v>
      </c>
      <c r="P43" t="s">
        <v>20</v>
      </c>
    </row>
    <row r="44" spans="1:5" ht="12.75">
      <c r="A44" s="28" t="s">
        <v>49</v>
      </c>
      <c r="E44" s="29" t="s">
        <v>62</v>
      </c>
    </row>
    <row r="45" spans="1:5" ht="12.75">
      <c r="A45" s="30" t="s">
        <v>51</v>
      </c>
      <c r="E45" s="31" t="s">
        <v>62</v>
      </c>
    </row>
    <row r="46" spans="1:5" ht="12.75">
      <c r="A46" t="s">
        <v>53</v>
      </c>
      <c r="E46" s="29" t="s">
        <v>62</v>
      </c>
    </row>
    <row r="47" spans="1:16" ht="12.75">
      <c r="A47" s="19" t="s">
        <v>44</v>
      </c>
      <c r="B47" s="23" t="s">
        <v>39</v>
      </c>
      <c r="C47" s="23" t="s">
        <v>702</v>
      </c>
      <c r="D47" s="19" t="s">
        <v>62</v>
      </c>
      <c r="E47" s="24" t="s">
        <v>703</v>
      </c>
      <c r="F47" s="25" t="s">
        <v>92</v>
      </c>
      <c r="G47" s="26">
        <v>12</v>
      </c>
      <c r="H47" s="27">
        <v>0</v>
      </c>
      <c r="I47" s="27">
        <f>ROUND(ROUND(H47,2)*ROUND(G47,1),2)</f>
        <v>0</v>
      </c>
      <c r="J47" s="25"/>
      <c r="O47">
        <f>(I47*21)/100</f>
        <v>0</v>
      </c>
      <c r="P47" t="s">
        <v>20</v>
      </c>
    </row>
    <row r="48" spans="1:5" ht="12.75">
      <c r="A48" s="28" t="s">
        <v>49</v>
      </c>
      <c r="E48" s="29" t="s">
        <v>62</v>
      </c>
    </row>
    <row r="49" spans="1:5" ht="12.75">
      <c r="A49" s="30" t="s">
        <v>51</v>
      </c>
      <c r="E49" s="31" t="s">
        <v>62</v>
      </c>
    </row>
    <row r="50" spans="1:5" ht="12.75">
      <c r="A50" t="s">
        <v>53</v>
      </c>
      <c r="E50" s="29" t="s">
        <v>62</v>
      </c>
    </row>
    <row r="51" spans="1:16" ht="12.75">
      <c r="A51" s="19" t="s">
        <v>44</v>
      </c>
      <c r="B51" s="23" t="s">
        <v>41</v>
      </c>
      <c r="C51" s="23" t="s">
        <v>704</v>
      </c>
      <c r="D51" s="19" t="s">
        <v>62</v>
      </c>
      <c r="E51" s="24" t="s">
        <v>705</v>
      </c>
      <c r="F51" s="25" t="s">
        <v>92</v>
      </c>
      <c r="G51" s="26">
        <v>4</v>
      </c>
      <c r="H51" s="27">
        <v>0</v>
      </c>
      <c r="I51" s="27">
        <f>ROUND(ROUND(H51,2)*ROUND(G51,1),2)</f>
        <v>0</v>
      </c>
      <c r="J51" s="25"/>
      <c r="O51">
        <f>(I51*21)/100</f>
        <v>0</v>
      </c>
      <c r="P51" t="s">
        <v>20</v>
      </c>
    </row>
    <row r="52" spans="1:5" ht="12.75">
      <c r="A52" s="28" t="s">
        <v>49</v>
      </c>
      <c r="E52" s="29" t="s">
        <v>62</v>
      </c>
    </row>
    <row r="53" spans="1:5" ht="12.75">
      <c r="A53" s="30" t="s">
        <v>51</v>
      </c>
      <c r="E53" s="31" t="s">
        <v>62</v>
      </c>
    </row>
    <row r="54" spans="1:5" ht="12.75">
      <c r="A54" t="s">
        <v>53</v>
      </c>
      <c r="E54" s="29" t="s">
        <v>62</v>
      </c>
    </row>
    <row r="55" spans="1:16" ht="12.75">
      <c r="A55" s="19" t="s">
        <v>44</v>
      </c>
      <c r="B55" s="23" t="s">
        <v>89</v>
      </c>
      <c r="C55" s="23" t="s">
        <v>706</v>
      </c>
      <c r="D55" s="19" t="s">
        <v>62</v>
      </c>
      <c r="E55" s="24" t="s">
        <v>707</v>
      </c>
      <c r="F55" s="25" t="s">
        <v>92</v>
      </c>
      <c r="G55" s="26">
        <v>1</v>
      </c>
      <c r="H55" s="27">
        <v>0</v>
      </c>
      <c r="I55" s="27">
        <f>ROUND(ROUND(H55,2)*ROUND(G55,1),2)</f>
        <v>0</v>
      </c>
      <c r="J55" s="25" t="s">
        <v>656</v>
      </c>
      <c r="O55">
        <f>(I55*21)/100</f>
        <v>0</v>
      </c>
      <c r="P55" t="s">
        <v>20</v>
      </c>
    </row>
    <row r="56" spans="1:5" ht="12.75">
      <c r="A56" s="28" t="s">
        <v>49</v>
      </c>
      <c r="E56" s="29" t="s">
        <v>62</v>
      </c>
    </row>
    <row r="57" spans="1:5" ht="12.75">
      <c r="A57" s="30" t="s">
        <v>51</v>
      </c>
      <c r="E57" s="31" t="s">
        <v>62</v>
      </c>
    </row>
    <row r="58" spans="1:5" ht="12.75">
      <c r="A58" t="s">
        <v>53</v>
      </c>
      <c r="E58" s="29" t="s">
        <v>62</v>
      </c>
    </row>
    <row r="59" spans="1:16" ht="12.75">
      <c r="A59" s="19" t="s">
        <v>44</v>
      </c>
      <c r="B59" s="23" t="s">
        <v>95</v>
      </c>
      <c r="C59" s="23" t="s">
        <v>708</v>
      </c>
      <c r="D59" s="19" t="s">
        <v>62</v>
      </c>
      <c r="E59" s="24" t="s">
        <v>709</v>
      </c>
      <c r="F59" s="25" t="s">
        <v>92</v>
      </c>
      <c r="G59" s="26">
        <v>5</v>
      </c>
      <c r="H59" s="27">
        <v>0</v>
      </c>
      <c r="I59" s="27">
        <f>ROUND(ROUND(H59,2)*ROUND(G59,1),2)</f>
        <v>0</v>
      </c>
      <c r="J59" s="25" t="s">
        <v>656</v>
      </c>
      <c r="O59">
        <f>(I59*21)/100</f>
        <v>0</v>
      </c>
      <c r="P59" t="s">
        <v>20</v>
      </c>
    </row>
    <row r="60" spans="1:5" ht="12.75">
      <c r="A60" s="28" t="s">
        <v>49</v>
      </c>
      <c r="E60" s="29" t="s">
        <v>62</v>
      </c>
    </row>
    <row r="61" spans="1:5" ht="12.75">
      <c r="A61" s="30" t="s">
        <v>51</v>
      </c>
      <c r="E61" s="31" t="s">
        <v>62</v>
      </c>
    </row>
    <row r="62" spans="1:5" ht="12.75">
      <c r="A62" t="s">
        <v>53</v>
      </c>
      <c r="E62" s="29" t="s">
        <v>62</v>
      </c>
    </row>
    <row r="63" spans="1:16" ht="12.75">
      <c r="A63" s="19" t="s">
        <v>44</v>
      </c>
      <c r="B63" s="23" t="s">
        <v>100</v>
      </c>
      <c r="C63" s="23" t="s">
        <v>710</v>
      </c>
      <c r="D63" s="19" t="s">
        <v>62</v>
      </c>
      <c r="E63" s="24" t="s">
        <v>711</v>
      </c>
      <c r="F63" s="25" t="s">
        <v>92</v>
      </c>
      <c r="G63" s="26">
        <v>2</v>
      </c>
      <c r="H63" s="27">
        <v>0</v>
      </c>
      <c r="I63" s="27">
        <f>ROUND(ROUND(H63,2)*ROUND(G63,1),2)</f>
        <v>0</v>
      </c>
      <c r="J63" s="25" t="s">
        <v>656</v>
      </c>
      <c r="O63">
        <f>(I63*21)/100</f>
        <v>0</v>
      </c>
      <c r="P63" t="s">
        <v>20</v>
      </c>
    </row>
    <row r="64" spans="1:5" ht="12.75">
      <c r="A64" s="28" t="s">
        <v>49</v>
      </c>
      <c r="E64" s="29" t="s">
        <v>62</v>
      </c>
    </row>
    <row r="65" spans="1:5" ht="12.75">
      <c r="A65" s="30" t="s">
        <v>51</v>
      </c>
      <c r="E65" s="31" t="s">
        <v>62</v>
      </c>
    </row>
    <row r="66" spans="1:5" ht="12.75">
      <c r="A66" t="s">
        <v>53</v>
      </c>
      <c r="E66" s="29" t="s">
        <v>62</v>
      </c>
    </row>
    <row r="67" spans="1:16" ht="12.75">
      <c r="A67" s="19" t="s">
        <v>44</v>
      </c>
      <c r="B67" s="23" t="s">
        <v>107</v>
      </c>
      <c r="C67" s="23" t="s">
        <v>712</v>
      </c>
      <c r="D67" s="19" t="s">
        <v>62</v>
      </c>
      <c r="E67" s="24" t="s">
        <v>713</v>
      </c>
      <c r="F67" s="25" t="s">
        <v>92</v>
      </c>
      <c r="G67" s="26">
        <v>5</v>
      </c>
      <c r="H67" s="27">
        <v>0</v>
      </c>
      <c r="I67" s="27">
        <f>ROUND(ROUND(H67,2)*ROUND(G67,1),2)</f>
        <v>0</v>
      </c>
      <c r="J67" s="25" t="s">
        <v>536</v>
      </c>
      <c r="O67">
        <f>(I67*21)/100</f>
        <v>0</v>
      </c>
      <c r="P67" t="s">
        <v>20</v>
      </c>
    </row>
    <row r="68" spans="1:5" ht="12.75">
      <c r="A68" s="28" t="s">
        <v>49</v>
      </c>
      <c r="E68" s="29" t="s">
        <v>62</v>
      </c>
    </row>
    <row r="69" spans="1:5" ht="12.75">
      <c r="A69" s="30" t="s">
        <v>51</v>
      </c>
      <c r="E69" s="31" t="s">
        <v>62</v>
      </c>
    </row>
    <row r="70" spans="1:5" ht="12.75">
      <c r="A70" t="s">
        <v>53</v>
      </c>
      <c r="E70" s="29" t="s">
        <v>62</v>
      </c>
    </row>
    <row r="71" spans="1:16" ht="12.75">
      <c r="A71" s="19" t="s">
        <v>44</v>
      </c>
      <c r="B71" s="23" t="s">
        <v>113</v>
      </c>
      <c r="C71" s="23" t="s">
        <v>714</v>
      </c>
      <c r="D71" s="19" t="s">
        <v>62</v>
      </c>
      <c r="E71" s="24" t="s">
        <v>715</v>
      </c>
      <c r="F71" s="25" t="s">
        <v>92</v>
      </c>
      <c r="G71" s="26">
        <v>6</v>
      </c>
      <c r="H71" s="27">
        <v>0</v>
      </c>
      <c r="I71" s="27">
        <f>ROUND(ROUND(H71,2)*ROUND(G71,1),2)</f>
        <v>0</v>
      </c>
      <c r="J71" s="25" t="s">
        <v>656</v>
      </c>
      <c r="O71">
        <f>(I71*21)/100</f>
        <v>0</v>
      </c>
      <c r="P71" t="s">
        <v>20</v>
      </c>
    </row>
    <row r="72" spans="1:5" ht="12.75">
      <c r="A72" s="28" t="s">
        <v>49</v>
      </c>
      <c r="E72" s="29" t="s">
        <v>62</v>
      </c>
    </row>
    <row r="73" spans="1:5" ht="12.75">
      <c r="A73" s="30" t="s">
        <v>51</v>
      </c>
      <c r="E73" s="31" t="s">
        <v>62</v>
      </c>
    </row>
    <row r="74" spans="1:5" ht="12.75">
      <c r="A74" t="s">
        <v>53</v>
      </c>
      <c r="E74" s="29" t="s">
        <v>62</v>
      </c>
    </row>
    <row r="75" spans="1:16" ht="12.75">
      <c r="A75" s="19" t="s">
        <v>44</v>
      </c>
      <c r="B75" s="23" t="s">
        <v>119</v>
      </c>
      <c r="C75" s="23" t="s">
        <v>716</v>
      </c>
      <c r="D75" s="19" t="s">
        <v>62</v>
      </c>
      <c r="E75" s="24" t="s">
        <v>717</v>
      </c>
      <c r="F75" s="25" t="s">
        <v>92</v>
      </c>
      <c r="G75" s="26">
        <v>8</v>
      </c>
      <c r="H75" s="27">
        <v>0</v>
      </c>
      <c r="I75" s="27">
        <f>ROUND(ROUND(H75,2)*ROUND(G75,1),2)</f>
        <v>0</v>
      </c>
      <c r="J75" s="25" t="s">
        <v>656</v>
      </c>
      <c r="O75">
        <f>(I75*21)/100</f>
        <v>0</v>
      </c>
      <c r="P75" t="s">
        <v>20</v>
      </c>
    </row>
    <row r="76" spans="1:5" ht="12.75">
      <c r="A76" s="28" t="s">
        <v>49</v>
      </c>
      <c r="E76" s="29" t="s">
        <v>62</v>
      </c>
    </row>
    <row r="77" spans="1:5" ht="12.75">
      <c r="A77" s="30" t="s">
        <v>51</v>
      </c>
      <c r="E77" s="31" t="s">
        <v>62</v>
      </c>
    </row>
    <row r="78" spans="1:5" ht="12.75">
      <c r="A78" t="s">
        <v>53</v>
      </c>
      <c r="E78" s="29" t="s">
        <v>62</v>
      </c>
    </row>
    <row r="79" spans="1:16" ht="12.75">
      <c r="A79" s="19" t="s">
        <v>44</v>
      </c>
      <c r="B79" s="23" t="s">
        <v>124</v>
      </c>
      <c r="C79" s="23" t="s">
        <v>718</v>
      </c>
      <c r="D79" s="19" t="s">
        <v>62</v>
      </c>
      <c r="E79" s="24" t="s">
        <v>719</v>
      </c>
      <c r="F79" s="25" t="s">
        <v>92</v>
      </c>
      <c r="G79" s="26">
        <v>6</v>
      </c>
      <c r="H79" s="27">
        <v>0</v>
      </c>
      <c r="I79" s="27">
        <f>ROUND(ROUND(H79,2)*ROUND(G79,1),2)</f>
        <v>0</v>
      </c>
      <c r="J79" s="25" t="s">
        <v>656</v>
      </c>
      <c r="O79">
        <f>(I79*21)/100</f>
        <v>0</v>
      </c>
      <c r="P79" t="s">
        <v>20</v>
      </c>
    </row>
    <row r="80" spans="1:5" ht="12.75">
      <c r="A80" s="28" t="s">
        <v>49</v>
      </c>
      <c r="E80" s="29" t="s">
        <v>62</v>
      </c>
    </row>
    <row r="81" spans="1:5" ht="12.75">
      <c r="A81" s="30" t="s">
        <v>51</v>
      </c>
      <c r="E81" s="31" t="s">
        <v>62</v>
      </c>
    </row>
    <row r="82" spans="1:5" ht="12.75">
      <c r="A82" t="s">
        <v>53</v>
      </c>
      <c r="E82" s="29" t="s">
        <v>62</v>
      </c>
    </row>
    <row r="83" spans="1:16" ht="12.75">
      <c r="A83" s="19" t="s">
        <v>44</v>
      </c>
      <c r="B83" s="23" t="s">
        <v>129</v>
      </c>
      <c r="C83" s="23" t="s">
        <v>720</v>
      </c>
      <c r="D83" s="19" t="s">
        <v>62</v>
      </c>
      <c r="E83" s="24" t="s">
        <v>721</v>
      </c>
      <c r="F83" s="25" t="s">
        <v>92</v>
      </c>
      <c r="G83" s="26">
        <v>17</v>
      </c>
      <c r="H83" s="27">
        <v>0</v>
      </c>
      <c r="I83" s="27">
        <f>ROUND(ROUND(H83,2)*ROUND(G83,1),2)</f>
        <v>0</v>
      </c>
      <c r="J83" s="25" t="s">
        <v>656</v>
      </c>
      <c r="O83">
        <f>(I83*21)/100</f>
        <v>0</v>
      </c>
      <c r="P83" t="s">
        <v>20</v>
      </c>
    </row>
    <row r="84" spans="1:5" ht="12.75">
      <c r="A84" s="28" t="s">
        <v>49</v>
      </c>
      <c r="E84" s="29" t="s">
        <v>62</v>
      </c>
    </row>
    <row r="85" spans="1:5" ht="12.75">
      <c r="A85" s="30" t="s">
        <v>51</v>
      </c>
      <c r="E85" s="31" t="s">
        <v>62</v>
      </c>
    </row>
    <row r="86" spans="1:5" ht="12.75">
      <c r="A86" t="s">
        <v>53</v>
      </c>
      <c r="E86" s="29" t="s">
        <v>62</v>
      </c>
    </row>
    <row r="87" spans="1:16" ht="12.75">
      <c r="A87" s="19" t="s">
        <v>44</v>
      </c>
      <c r="B87" s="23" t="s">
        <v>132</v>
      </c>
      <c r="C87" s="23" t="s">
        <v>722</v>
      </c>
      <c r="D87" s="19" t="s">
        <v>62</v>
      </c>
      <c r="E87" s="24" t="s">
        <v>723</v>
      </c>
      <c r="F87" s="25" t="s">
        <v>92</v>
      </c>
      <c r="G87" s="26">
        <v>8</v>
      </c>
      <c r="H87" s="27">
        <v>0</v>
      </c>
      <c r="I87" s="27">
        <f>ROUND(ROUND(H87,2)*ROUND(G87,1),2)</f>
        <v>0</v>
      </c>
      <c r="J87" s="25" t="s">
        <v>656</v>
      </c>
      <c r="O87">
        <f>(I87*21)/100</f>
        <v>0</v>
      </c>
      <c r="P87" t="s">
        <v>20</v>
      </c>
    </row>
    <row r="88" spans="1:5" ht="12.75">
      <c r="A88" s="28" t="s">
        <v>49</v>
      </c>
      <c r="E88" s="29" t="s">
        <v>62</v>
      </c>
    </row>
    <row r="89" spans="1:5" ht="12.75">
      <c r="A89" s="30" t="s">
        <v>51</v>
      </c>
      <c r="E89" s="31" t="s">
        <v>62</v>
      </c>
    </row>
    <row r="90" spans="1:5" ht="12.75">
      <c r="A90" t="s">
        <v>53</v>
      </c>
      <c r="E90" s="29" t="s">
        <v>62</v>
      </c>
    </row>
    <row r="91" spans="1:16" ht="12.75">
      <c r="A91" s="19" t="s">
        <v>44</v>
      </c>
      <c r="B91" s="23" t="s">
        <v>135</v>
      </c>
      <c r="C91" s="23" t="s">
        <v>726</v>
      </c>
      <c r="D91" s="19" t="s">
        <v>62</v>
      </c>
      <c r="E91" s="24" t="s">
        <v>727</v>
      </c>
      <c r="F91" s="25" t="s">
        <v>92</v>
      </c>
      <c r="G91" s="26">
        <v>4</v>
      </c>
      <c r="H91" s="27">
        <v>0</v>
      </c>
      <c r="I91" s="27">
        <f>ROUND(ROUND(H91,2)*ROUND(G91,1),2)</f>
        <v>0</v>
      </c>
      <c r="J91" s="25" t="s">
        <v>656</v>
      </c>
      <c r="O91">
        <f>(I91*21)/100</f>
        <v>0</v>
      </c>
      <c r="P91" t="s">
        <v>20</v>
      </c>
    </row>
    <row r="92" spans="1:5" ht="12.75">
      <c r="A92" s="28" t="s">
        <v>49</v>
      </c>
      <c r="E92" s="29" t="s">
        <v>62</v>
      </c>
    </row>
    <row r="93" spans="1:5" ht="12.75">
      <c r="A93" s="30" t="s">
        <v>51</v>
      </c>
      <c r="E93" s="31" t="s">
        <v>62</v>
      </c>
    </row>
    <row r="94" spans="1:5" ht="12.75">
      <c r="A94" t="s">
        <v>53</v>
      </c>
      <c r="E94" s="29" t="s">
        <v>62</v>
      </c>
    </row>
    <row r="95" spans="1:16" ht="12.75">
      <c r="A95" s="19" t="s">
        <v>44</v>
      </c>
      <c r="B95" s="23" t="s">
        <v>140</v>
      </c>
      <c r="C95" s="23" t="s">
        <v>728</v>
      </c>
      <c r="D95" s="19" t="s">
        <v>62</v>
      </c>
      <c r="E95" s="24" t="s">
        <v>729</v>
      </c>
      <c r="F95" s="25" t="s">
        <v>92</v>
      </c>
      <c r="G95" s="26">
        <v>8</v>
      </c>
      <c r="H95" s="27">
        <v>0</v>
      </c>
      <c r="I95" s="27">
        <f>ROUND(ROUND(H95,2)*ROUND(G95,1),2)</f>
        <v>0</v>
      </c>
      <c r="J95" s="25" t="s">
        <v>656</v>
      </c>
      <c r="O95">
        <f>(I95*21)/100</f>
        <v>0</v>
      </c>
      <c r="P95" t="s">
        <v>20</v>
      </c>
    </row>
    <row r="96" spans="1:5" ht="12.75">
      <c r="A96" s="28" t="s">
        <v>49</v>
      </c>
      <c r="E96" s="29" t="s">
        <v>62</v>
      </c>
    </row>
    <row r="97" spans="1:5" ht="12.75">
      <c r="A97" s="30" t="s">
        <v>51</v>
      </c>
      <c r="E97" s="31" t="s">
        <v>62</v>
      </c>
    </row>
    <row r="98" spans="1:5" ht="12.75">
      <c r="A98" t="s">
        <v>53</v>
      </c>
      <c r="E98" s="29" t="s">
        <v>62</v>
      </c>
    </row>
    <row r="99" spans="1:16" ht="12.75">
      <c r="A99" s="19" t="s">
        <v>44</v>
      </c>
      <c r="B99" s="23" t="s">
        <v>145</v>
      </c>
      <c r="C99" s="23" t="s">
        <v>730</v>
      </c>
      <c r="D99" s="19" t="s">
        <v>62</v>
      </c>
      <c r="E99" s="24" t="s">
        <v>731</v>
      </c>
      <c r="F99" s="25" t="s">
        <v>92</v>
      </c>
      <c r="G99" s="26">
        <v>8</v>
      </c>
      <c r="H99" s="27">
        <v>0</v>
      </c>
      <c r="I99" s="27">
        <f>ROUND(ROUND(H99,2)*ROUND(G99,1),2)</f>
        <v>0</v>
      </c>
      <c r="J99" s="25" t="s">
        <v>656</v>
      </c>
      <c r="O99">
        <f>(I99*21)/100</f>
        <v>0</v>
      </c>
      <c r="P99" t="s">
        <v>20</v>
      </c>
    </row>
    <row r="100" spans="1:5" ht="12.75">
      <c r="A100" s="28" t="s">
        <v>49</v>
      </c>
      <c r="E100" s="29" t="s">
        <v>62</v>
      </c>
    </row>
    <row r="101" spans="1:5" ht="12.75">
      <c r="A101" s="30" t="s">
        <v>51</v>
      </c>
      <c r="E101" s="31" t="s">
        <v>62</v>
      </c>
    </row>
    <row r="102" spans="1:5" ht="12.75">
      <c r="A102" t="s">
        <v>53</v>
      </c>
      <c r="E102" s="29" t="s">
        <v>62</v>
      </c>
    </row>
    <row r="103" spans="1:16" ht="12.75">
      <c r="A103" s="19" t="s">
        <v>44</v>
      </c>
      <c r="B103" s="23" t="s">
        <v>150</v>
      </c>
      <c r="C103" s="23" t="s">
        <v>732</v>
      </c>
      <c r="D103" s="19" t="s">
        <v>62</v>
      </c>
      <c r="E103" s="24" t="s">
        <v>733</v>
      </c>
      <c r="F103" s="25" t="s">
        <v>92</v>
      </c>
      <c r="G103" s="26">
        <v>1</v>
      </c>
      <c r="H103" s="27">
        <v>0</v>
      </c>
      <c r="I103" s="27">
        <f>ROUND(ROUND(H103,2)*ROUND(G103,1),2)</f>
        <v>0</v>
      </c>
      <c r="J103" s="25" t="s">
        <v>656</v>
      </c>
      <c r="O103">
        <f>(I103*21)/100</f>
        <v>0</v>
      </c>
      <c r="P103" t="s">
        <v>20</v>
      </c>
    </row>
    <row r="104" spans="1:5" ht="12.75">
      <c r="A104" s="28" t="s">
        <v>49</v>
      </c>
      <c r="E104" s="29" t="s">
        <v>62</v>
      </c>
    </row>
    <row r="105" spans="1:5" ht="12.75">
      <c r="A105" s="30" t="s">
        <v>51</v>
      </c>
      <c r="E105" s="31" t="s">
        <v>62</v>
      </c>
    </row>
    <row r="106" spans="1:5" ht="12.75">
      <c r="A106" t="s">
        <v>53</v>
      </c>
      <c r="E106" s="29" t="s">
        <v>62</v>
      </c>
    </row>
    <row r="107" spans="1:16" ht="12.75">
      <c r="A107" s="19" t="s">
        <v>44</v>
      </c>
      <c r="B107" s="23" t="s">
        <v>156</v>
      </c>
      <c r="C107" s="23" t="s">
        <v>734</v>
      </c>
      <c r="D107" s="19" t="s">
        <v>62</v>
      </c>
      <c r="E107" s="24" t="s">
        <v>735</v>
      </c>
      <c r="F107" s="25" t="s">
        <v>92</v>
      </c>
      <c r="G107" s="26">
        <v>1</v>
      </c>
      <c r="H107" s="27">
        <v>0</v>
      </c>
      <c r="I107" s="27">
        <f>ROUND(ROUND(H107,2)*ROUND(G107,1),2)</f>
        <v>0</v>
      </c>
      <c r="J107" s="25" t="s">
        <v>656</v>
      </c>
      <c r="O107">
        <f>(I107*21)/100</f>
        <v>0</v>
      </c>
      <c r="P107" t="s">
        <v>20</v>
      </c>
    </row>
    <row r="108" spans="1:5" ht="12.75">
      <c r="A108" s="28" t="s">
        <v>49</v>
      </c>
      <c r="E108" s="29" t="s">
        <v>62</v>
      </c>
    </row>
    <row r="109" spans="1:5" ht="12.75">
      <c r="A109" s="30" t="s">
        <v>51</v>
      </c>
      <c r="E109" s="31" t="s">
        <v>62</v>
      </c>
    </row>
    <row r="110" spans="1:5" ht="12.75">
      <c r="A110" t="s">
        <v>53</v>
      </c>
      <c r="E110" s="29" t="s">
        <v>62</v>
      </c>
    </row>
    <row r="111" spans="1:16" ht="12.75">
      <c r="A111" s="19" t="s">
        <v>44</v>
      </c>
      <c r="B111" s="23" t="s">
        <v>161</v>
      </c>
      <c r="C111" s="23" t="s">
        <v>736</v>
      </c>
      <c r="D111" s="19" t="s">
        <v>62</v>
      </c>
      <c r="E111" s="24" t="s">
        <v>737</v>
      </c>
      <c r="F111" s="25" t="s">
        <v>92</v>
      </c>
      <c r="G111" s="26">
        <v>22</v>
      </c>
      <c r="H111" s="27">
        <v>0</v>
      </c>
      <c r="I111" s="27">
        <f>ROUND(ROUND(H111,2)*ROUND(G111,1),2)</f>
        <v>0</v>
      </c>
      <c r="J111" s="25" t="s">
        <v>656</v>
      </c>
      <c r="O111">
        <f>(I111*21)/100</f>
        <v>0</v>
      </c>
      <c r="P111" t="s">
        <v>20</v>
      </c>
    </row>
    <row r="112" spans="1:5" ht="12.75">
      <c r="A112" s="28" t="s">
        <v>49</v>
      </c>
      <c r="E112" s="29" t="s">
        <v>62</v>
      </c>
    </row>
    <row r="113" spans="1:5" ht="12.75">
      <c r="A113" s="30" t="s">
        <v>51</v>
      </c>
      <c r="E113" s="31" t="s">
        <v>62</v>
      </c>
    </row>
    <row r="114" spans="1:5" ht="12.75">
      <c r="A114" t="s">
        <v>53</v>
      </c>
      <c r="E114" s="29" t="s">
        <v>62</v>
      </c>
    </row>
    <row r="115" spans="1:16" ht="12.75">
      <c r="A115" s="19" t="s">
        <v>44</v>
      </c>
      <c r="B115" s="23" t="s">
        <v>165</v>
      </c>
      <c r="C115" s="23" t="s">
        <v>738</v>
      </c>
      <c r="D115" s="19" t="s">
        <v>62</v>
      </c>
      <c r="E115" s="24" t="s">
        <v>739</v>
      </c>
      <c r="F115" s="25" t="s">
        <v>92</v>
      </c>
      <c r="G115" s="26">
        <v>22</v>
      </c>
      <c r="H115" s="27">
        <v>0</v>
      </c>
      <c r="I115" s="27">
        <f>ROUND(ROUND(H115,2)*ROUND(G115,1),2)</f>
        <v>0</v>
      </c>
      <c r="J115" s="25" t="s">
        <v>656</v>
      </c>
      <c r="O115">
        <f>(I115*21)/100</f>
        <v>0</v>
      </c>
      <c r="P115" t="s">
        <v>20</v>
      </c>
    </row>
    <row r="116" spans="1:5" ht="12.75">
      <c r="A116" s="28" t="s">
        <v>49</v>
      </c>
      <c r="E116" s="29" t="s">
        <v>62</v>
      </c>
    </row>
    <row r="117" spans="1:5" ht="12.75">
      <c r="A117" s="30" t="s">
        <v>51</v>
      </c>
      <c r="E117" s="31" t="s">
        <v>62</v>
      </c>
    </row>
    <row r="118" spans="1:5" ht="12.75">
      <c r="A118" t="s">
        <v>53</v>
      </c>
      <c r="E118" s="29" t="s">
        <v>62</v>
      </c>
    </row>
    <row r="119" spans="1:16" ht="12.75">
      <c r="A119" s="19" t="s">
        <v>44</v>
      </c>
      <c r="B119" s="23" t="s">
        <v>170</v>
      </c>
      <c r="C119" s="23" t="s">
        <v>740</v>
      </c>
      <c r="D119" s="19" t="s">
        <v>62</v>
      </c>
      <c r="E119" s="24" t="s">
        <v>741</v>
      </c>
      <c r="F119" s="25" t="s">
        <v>92</v>
      </c>
      <c r="G119" s="26">
        <v>5</v>
      </c>
      <c r="H119" s="27">
        <v>0</v>
      </c>
      <c r="I119" s="27">
        <f>ROUND(ROUND(H119,2)*ROUND(G119,1),2)</f>
        <v>0</v>
      </c>
      <c r="J119" s="25" t="s">
        <v>536</v>
      </c>
      <c r="O119">
        <f>(I119*21)/100</f>
        <v>0</v>
      </c>
      <c r="P119" t="s">
        <v>20</v>
      </c>
    </row>
    <row r="120" spans="1:5" ht="12.75">
      <c r="A120" s="28" t="s">
        <v>49</v>
      </c>
      <c r="E120" s="29" t="s">
        <v>62</v>
      </c>
    </row>
    <row r="121" spans="1:5" ht="12.75">
      <c r="A121" s="30" t="s">
        <v>51</v>
      </c>
      <c r="E121" s="31" t="s">
        <v>62</v>
      </c>
    </row>
    <row r="122" spans="1:5" ht="12.75">
      <c r="A122" t="s">
        <v>53</v>
      </c>
      <c r="E122" s="29" t="s">
        <v>62</v>
      </c>
    </row>
    <row r="123" spans="1:16" ht="12.75">
      <c r="A123" s="19" t="s">
        <v>44</v>
      </c>
      <c r="B123" s="23" t="s">
        <v>175</v>
      </c>
      <c r="C123" s="23" t="s">
        <v>742</v>
      </c>
      <c r="D123" s="19" t="s">
        <v>62</v>
      </c>
      <c r="E123" s="24" t="s">
        <v>743</v>
      </c>
      <c r="F123" s="25" t="s">
        <v>92</v>
      </c>
      <c r="G123" s="26">
        <v>6</v>
      </c>
      <c r="H123" s="27">
        <v>0</v>
      </c>
      <c r="I123" s="27">
        <f>ROUND(ROUND(H123,2)*ROUND(G123,1),2)</f>
        <v>0</v>
      </c>
      <c r="J123" s="25" t="s">
        <v>536</v>
      </c>
      <c r="O123">
        <f>(I123*21)/100</f>
        <v>0</v>
      </c>
      <c r="P123" t="s">
        <v>20</v>
      </c>
    </row>
    <row r="124" spans="1:5" ht="12.75">
      <c r="A124" s="28" t="s">
        <v>49</v>
      </c>
      <c r="E124" s="29" t="s">
        <v>62</v>
      </c>
    </row>
    <row r="125" spans="1:5" ht="12.75">
      <c r="A125" s="30" t="s">
        <v>51</v>
      </c>
      <c r="E125" s="31" t="s">
        <v>62</v>
      </c>
    </row>
    <row r="126" spans="1:5" ht="12.75">
      <c r="A126" t="s">
        <v>53</v>
      </c>
      <c r="E126" s="29" t="s">
        <v>62</v>
      </c>
    </row>
    <row r="127" spans="1:16" ht="12.75">
      <c r="A127" s="19" t="s">
        <v>44</v>
      </c>
      <c r="B127" s="23" t="s">
        <v>180</v>
      </c>
      <c r="C127" s="23" t="s">
        <v>744</v>
      </c>
      <c r="D127" s="19" t="s">
        <v>62</v>
      </c>
      <c r="E127" s="24" t="s">
        <v>745</v>
      </c>
      <c r="F127" s="25" t="s">
        <v>746</v>
      </c>
      <c r="G127" s="26">
        <v>8</v>
      </c>
      <c r="H127" s="27">
        <v>0</v>
      </c>
      <c r="I127" s="27">
        <f>ROUND(ROUND(H127,2)*ROUND(G127,1),2)</f>
        <v>0</v>
      </c>
      <c r="J127" s="25" t="s">
        <v>656</v>
      </c>
      <c r="O127">
        <f>(I127*21)/100</f>
        <v>0</v>
      </c>
      <c r="P127" t="s">
        <v>20</v>
      </c>
    </row>
    <row r="128" spans="1:5" ht="12.75">
      <c r="A128" s="28" t="s">
        <v>49</v>
      </c>
      <c r="E128" s="29" t="s">
        <v>62</v>
      </c>
    </row>
    <row r="129" spans="1:5" ht="12.75">
      <c r="A129" s="30" t="s">
        <v>51</v>
      </c>
      <c r="E129" s="31" t="s">
        <v>62</v>
      </c>
    </row>
    <row r="130" spans="1:5" ht="12.75">
      <c r="A130" t="s">
        <v>53</v>
      </c>
      <c r="E130" s="29" t="s">
        <v>62</v>
      </c>
    </row>
    <row r="131" spans="1:16" ht="12.75">
      <c r="A131" s="19" t="s">
        <v>44</v>
      </c>
      <c r="B131" s="23" t="s">
        <v>183</v>
      </c>
      <c r="C131" s="23" t="s">
        <v>747</v>
      </c>
      <c r="D131" s="19" t="s">
        <v>62</v>
      </c>
      <c r="E131" s="24" t="s">
        <v>748</v>
      </c>
      <c r="F131" s="25" t="s">
        <v>92</v>
      </c>
      <c r="G131" s="26">
        <v>1</v>
      </c>
      <c r="H131" s="27">
        <v>0</v>
      </c>
      <c r="I131" s="27">
        <f>ROUND(ROUND(H131,2)*ROUND(G131,1),2)</f>
        <v>0</v>
      </c>
      <c r="J131" s="25" t="s">
        <v>656</v>
      </c>
      <c r="O131">
        <f>(I131*21)/100</f>
        <v>0</v>
      </c>
      <c r="P131" t="s">
        <v>20</v>
      </c>
    </row>
    <row r="132" spans="1:5" ht="12.75">
      <c r="A132" s="28" t="s">
        <v>49</v>
      </c>
      <c r="E132" s="29" t="s">
        <v>62</v>
      </c>
    </row>
    <row r="133" spans="1:5" ht="12.75">
      <c r="A133" s="30" t="s">
        <v>51</v>
      </c>
      <c r="E133" s="31" t="s">
        <v>62</v>
      </c>
    </row>
    <row r="134" spans="1:5" ht="12.75">
      <c r="A134" t="s">
        <v>53</v>
      </c>
      <c r="E134" s="29" t="s">
        <v>62</v>
      </c>
    </row>
    <row r="135" spans="1:16" ht="12.75">
      <c r="A135" s="19" t="s">
        <v>44</v>
      </c>
      <c r="B135" s="23" t="s">
        <v>189</v>
      </c>
      <c r="C135" s="23" t="s">
        <v>751</v>
      </c>
      <c r="D135" s="19" t="s">
        <v>62</v>
      </c>
      <c r="E135" s="24" t="s">
        <v>752</v>
      </c>
      <c r="F135" s="25" t="s">
        <v>92</v>
      </c>
      <c r="G135" s="26">
        <v>1</v>
      </c>
      <c r="H135" s="27">
        <v>0</v>
      </c>
      <c r="I135" s="27">
        <f>ROUND(ROUND(H135,2)*ROUND(G135,1),2)</f>
        <v>0</v>
      </c>
      <c r="J135" s="25" t="s">
        <v>536</v>
      </c>
      <c r="O135">
        <f>(I135*21)/100</f>
        <v>0</v>
      </c>
      <c r="P135" t="s">
        <v>20</v>
      </c>
    </row>
    <row r="136" spans="1:5" ht="12.75">
      <c r="A136" s="28" t="s">
        <v>49</v>
      </c>
      <c r="E136" s="29" t="s">
        <v>62</v>
      </c>
    </row>
    <row r="137" spans="1:5" ht="12.75">
      <c r="A137" s="30" t="s">
        <v>51</v>
      </c>
      <c r="E137" s="31" t="s">
        <v>62</v>
      </c>
    </row>
    <row r="138" spans="1:5" ht="12.75">
      <c r="A138" t="s">
        <v>53</v>
      </c>
      <c r="E138" s="29" t="s">
        <v>62</v>
      </c>
    </row>
    <row r="139" spans="1:16" ht="12.75">
      <c r="A139" s="19" t="s">
        <v>44</v>
      </c>
      <c r="B139" s="23" t="s">
        <v>195</v>
      </c>
      <c r="C139" s="23" t="s">
        <v>755</v>
      </c>
      <c r="D139" s="19" t="s">
        <v>62</v>
      </c>
      <c r="E139" s="24" t="s">
        <v>756</v>
      </c>
      <c r="F139" s="25" t="s">
        <v>92</v>
      </c>
      <c r="G139" s="26">
        <v>5</v>
      </c>
      <c r="H139" s="27">
        <v>0</v>
      </c>
      <c r="I139" s="27">
        <f>ROUND(ROUND(H139,2)*ROUND(G139,1),2)</f>
        <v>0</v>
      </c>
      <c r="J139" s="25" t="s">
        <v>536</v>
      </c>
      <c r="O139">
        <f>(I139*21)/100</f>
        <v>0</v>
      </c>
      <c r="P139" t="s">
        <v>20</v>
      </c>
    </row>
    <row r="140" spans="1:5" ht="12.75">
      <c r="A140" s="28" t="s">
        <v>49</v>
      </c>
      <c r="E140" s="29" t="s">
        <v>62</v>
      </c>
    </row>
    <row r="141" spans="1:5" ht="12.75">
      <c r="A141" s="30" t="s">
        <v>51</v>
      </c>
      <c r="E141" s="31" t="s">
        <v>62</v>
      </c>
    </row>
    <row r="142" spans="1:5" ht="12.75">
      <c r="A142" t="s">
        <v>53</v>
      </c>
      <c r="E142" s="29" t="s">
        <v>62</v>
      </c>
    </row>
    <row r="143" spans="1:16" ht="12.75">
      <c r="A143" s="19" t="s">
        <v>44</v>
      </c>
      <c r="B143" s="23" t="s">
        <v>201</v>
      </c>
      <c r="C143" s="23" t="s">
        <v>757</v>
      </c>
      <c r="D143" s="19" t="s">
        <v>62</v>
      </c>
      <c r="E143" s="24" t="s">
        <v>758</v>
      </c>
      <c r="F143" s="25" t="s">
        <v>92</v>
      </c>
      <c r="G143" s="26">
        <v>8</v>
      </c>
      <c r="H143" s="27">
        <v>0</v>
      </c>
      <c r="I143" s="27">
        <f>ROUND(ROUND(H143,2)*ROUND(G143,1),2)</f>
        <v>0</v>
      </c>
      <c r="J143" s="25"/>
      <c r="O143">
        <f>(I143*21)/100</f>
        <v>0</v>
      </c>
      <c r="P143" t="s">
        <v>20</v>
      </c>
    </row>
    <row r="144" spans="1:5" ht="12.75">
      <c r="A144" s="28" t="s">
        <v>49</v>
      </c>
      <c r="E144" s="29" t="s">
        <v>62</v>
      </c>
    </row>
    <row r="145" spans="1:5" ht="12.75">
      <c r="A145" s="30" t="s">
        <v>51</v>
      </c>
      <c r="E145" s="31" t="s">
        <v>62</v>
      </c>
    </row>
    <row r="146" spans="1:5" ht="12.75">
      <c r="A146" t="s">
        <v>53</v>
      </c>
      <c r="E146" s="29" t="s">
        <v>62</v>
      </c>
    </row>
    <row r="147" spans="1:16" ht="25.5">
      <c r="A147" s="19" t="s">
        <v>44</v>
      </c>
      <c r="B147" s="23" t="s">
        <v>207</v>
      </c>
      <c r="C147" s="23" t="s">
        <v>759</v>
      </c>
      <c r="D147" s="19" t="s">
        <v>62</v>
      </c>
      <c r="E147" s="24" t="s">
        <v>760</v>
      </c>
      <c r="F147" s="25" t="s">
        <v>92</v>
      </c>
      <c r="G147" s="26">
        <v>1</v>
      </c>
      <c r="H147" s="27">
        <v>0</v>
      </c>
      <c r="I147" s="27">
        <f>ROUND(ROUND(H147,2)*ROUND(G147,1),2)</f>
        <v>0</v>
      </c>
      <c r="J147" s="25" t="s">
        <v>656</v>
      </c>
      <c r="O147">
        <f>(I147*21)/100</f>
        <v>0</v>
      </c>
      <c r="P147" t="s">
        <v>20</v>
      </c>
    </row>
    <row r="148" spans="1:5" ht="12.75">
      <c r="A148" s="28" t="s">
        <v>49</v>
      </c>
      <c r="E148" s="29" t="s">
        <v>62</v>
      </c>
    </row>
    <row r="149" spans="1:5" ht="12.75">
      <c r="A149" s="30" t="s">
        <v>51</v>
      </c>
      <c r="E149" s="31" t="s">
        <v>62</v>
      </c>
    </row>
    <row r="150" spans="1:5" ht="12.75">
      <c r="A150" t="s">
        <v>53</v>
      </c>
      <c r="E150" s="29" t="s">
        <v>62</v>
      </c>
    </row>
    <row r="151" spans="1:16" ht="12.75">
      <c r="A151" s="19" t="s">
        <v>44</v>
      </c>
      <c r="B151" s="23" t="s">
        <v>213</v>
      </c>
      <c r="C151" s="23" t="s">
        <v>761</v>
      </c>
      <c r="D151" s="19" t="s">
        <v>62</v>
      </c>
      <c r="E151" s="24" t="s">
        <v>762</v>
      </c>
      <c r="F151" s="25" t="s">
        <v>92</v>
      </c>
      <c r="G151" s="26">
        <v>1</v>
      </c>
      <c r="H151" s="27">
        <v>0</v>
      </c>
      <c r="I151" s="27">
        <f>ROUND(ROUND(H151,2)*ROUND(G151,1),2)</f>
        <v>0</v>
      </c>
      <c r="J151" s="25" t="s">
        <v>656</v>
      </c>
      <c r="O151">
        <f>(I151*21)/100</f>
        <v>0</v>
      </c>
      <c r="P151" t="s">
        <v>20</v>
      </c>
    </row>
    <row r="152" spans="1:5" ht="12.75">
      <c r="A152" s="28" t="s">
        <v>49</v>
      </c>
      <c r="E152" s="29" t="s">
        <v>62</v>
      </c>
    </row>
    <row r="153" spans="1:5" ht="12.75">
      <c r="A153" s="30" t="s">
        <v>51</v>
      </c>
      <c r="E153" s="31" t="s">
        <v>62</v>
      </c>
    </row>
    <row r="154" spans="1:5" ht="12.75">
      <c r="A154" t="s">
        <v>53</v>
      </c>
      <c r="E154" s="29" t="s">
        <v>62</v>
      </c>
    </row>
    <row r="155" spans="1:18" ht="12.75" customHeight="1">
      <c r="A155" s="5" t="s">
        <v>42</v>
      </c>
      <c r="B155" s="5"/>
      <c r="C155" s="32" t="s">
        <v>763</v>
      </c>
      <c r="D155" s="5"/>
      <c r="E155" s="21" t="s">
        <v>764</v>
      </c>
      <c r="F155" s="5"/>
      <c r="G155" s="5"/>
      <c r="H155" s="5"/>
      <c r="I155" s="33">
        <f>0+Q155</f>
        <v>0</v>
      </c>
      <c r="J155" s="5"/>
      <c r="O155">
        <f>0+R155</f>
        <v>0</v>
      </c>
      <c r="Q155">
        <f>0+I156</f>
        <v>0</v>
      </c>
      <c r="R155">
        <f>0+O156</f>
        <v>0</v>
      </c>
    </row>
    <row r="156" spans="1:16" ht="12.75">
      <c r="A156" s="19" t="s">
        <v>44</v>
      </c>
      <c r="B156" s="23" t="s">
        <v>219</v>
      </c>
      <c r="C156" s="23" t="s">
        <v>765</v>
      </c>
      <c r="D156" s="19" t="s">
        <v>62</v>
      </c>
      <c r="E156" s="24" t="s">
        <v>766</v>
      </c>
      <c r="F156" s="25" t="s">
        <v>746</v>
      </c>
      <c r="G156" s="26">
        <v>1</v>
      </c>
      <c r="H156" s="27">
        <v>0</v>
      </c>
      <c r="I156" s="27">
        <f>ROUND(ROUND(H156,2)*ROUND(G156,1),2)</f>
        <v>0</v>
      </c>
      <c r="J156" s="25" t="s">
        <v>656</v>
      </c>
      <c r="O156">
        <f>(I156*21)/100</f>
        <v>0</v>
      </c>
      <c r="P156" t="s">
        <v>20</v>
      </c>
    </row>
    <row r="157" spans="1:5" ht="12.75">
      <c r="A157" s="28" t="s">
        <v>49</v>
      </c>
      <c r="E157" s="29" t="s">
        <v>62</v>
      </c>
    </row>
    <row r="158" spans="1:5" ht="12.75">
      <c r="A158" s="30" t="s">
        <v>51</v>
      </c>
      <c r="E158" s="31" t="s">
        <v>62</v>
      </c>
    </row>
    <row r="159" spans="1:5" ht="12.75">
      <c r="A159" t="s">
        <v>53</v>
      </c>
      <c r="E159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workbookViewId="0" topLeftCell="B1">
      <pane ySplit="8" topLeftCell="A9" activePane="bottomLeft" state="frozen"/>
      <selection pane="bottomLeft" activeCell="K2" sqref="K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</f>
        <v>0</v>
      </c>
      <c r="P2" t="s">
        <v>19</v>
      </c>
    </row>
    <row r="3" spans="1:16" ht="15" customHeight="1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882</v>
      </c>
      <c r="I3" s="34">
        <f>0+I9</f>
        <v>0</v>
      </c>
      <c r="J3" s="9"/>
      <c r="O3" t="s">
        <v>18</v>
      </c>
      <c r="P3" t="s">
        <v>20</v>
      </c>
    </row>
    <row r="4" spans="1:16" ht="15" customHeight="1">
      <c r="A4" t="s">
        <v>16</v>
      </c>
      <c r="B4" s="11" t="s">
        <v>524</v>
      </c>
      <c r="C4" s="61" t="s">
        <v>861</v>
      </c>
      <c r="D4" s="57"/>
      <c r="E4" s="12" t="s">
        <v>862</v>
      </c>
      <c r="F4" s="1"/>
      <c r="G4" s="1"/>
      <c r="H4" s="10"/>
      <c r="I4" s="10"/>
      <c r="J4" s="1"/>
      <c r="O4" t="s">
        <v>18</v>
      </c>
      <c r="P4" t="s">
        <v>20</v>
      </c>
    </row>
    <row r="5" spans="1:16" ht="12.75" customHeight="1">
      <c r="A5" t="s">
        <v>527</v>
      </c>
      <c r="B5" s="14" t="s">
        <v>17</v>
      </c>
      <c r="C5" s="62" t="s">
        <v>882</v>
      </c>
      <c r="D5" s="63"/>
      <c r="E5" s="15" t="s">
        <v>768</v>
      </c>
      <c r="F5" s="5"/>
      <c r="G5" s="5"/>
      <c r="H5" s="5"/>
      <c r="I5" s="5"/>
      <c r="J5" s="5"/>
      <c r="O5" t="s">
        <v>18</v>
      </c>
      <c r="P5" t="s">
        <v>20</v>
      </c>
    </row>
    <row r="6" spans="1:10" ht="12.75" customHeight="1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0" ht="12.75" customHeight="1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0" ht="12.75" customHeight="1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>
      <c r="A9" s="16" t="s">
        <v>42</v>
      </c>
      <c r="B9" s="16"/>
      <c r="C9" s="20" t="s">
        <v>628</v>
      </c>
      <c r="D9" s="16"/>
      <c r="E9" s="21" t="s">
        <v>629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0+I10+I14+I18+I22+I26+I30+I34+I38+I42+I46+I50+I54+I58+I62+I66+I70+I74</f>
        <v>0</v>
      </c>
      <c r="R9">
        <f>0+O10+O14+O18+O22+O26+O30+O34+O38+O42+O46+O50+O54+O58+O62+O66+O70+O74</f>
        <v>0</v>
      </c>
    </row>
    <row r="10" spans="1:16" ht="12.75">
      <c r="A10" s="19" t="s">
        <v>44</v>
      </c>
      <c r="B10" s="23" t="s">
        <v>19</v>
      </c>
      <c r="C10" s="23" t="s">
        <v>770</v>
      </c>
      <c r="D10" s="19" t="s">
        <v>62</v>
      </c>
      <c r="E10" s="24" t="s">
        <v>771</v>
      </c>
      <c r="F10" s="25" t="s">
        <v>92</v>
      </c>
      <c r="G10" s="26">
        <v>1</v>
      </c>
      <c r="H10" s="27">
        <v>0</v>
      </c>
      <c r="I10" s="27">
        <f>ROUND(ROUND(H10,2)*ROUND(G10,1),2)</f>
        <v>0</v>
      </c>
      <c r="J10" s="25" t="s">
        <v>656</v>
      </c>
      <c r="O10">
        <f>(I10*21)/100</f>
        <v>0</v>
      </c>
      <c r="P10" t="s">
        <v>20</v>
      </c>
    </row>
    <row r="11" spans="1:5" ht="12.75">
      <c r="A11" s="28" t="s">
        <v>49</v>
      </c>
      <c r="E11" s="29" t="s">
        <v>62</v>
      </c>
    </row>
    <row r="12" spans="1:5" ht="12.75">
      <c r="A12" s="30" t="s">
        <v>51</v>
      </c>
      <c r="E12" s="31" t="s">
        <v>62</v>
      </c>
    </row>
    <row r="13" spans="1:5" ht="12.75">
      <c r="A13" t="s">
        <v>53</v>
      </c>
      <c r="E13" s="29" t="s">
        <v>62</v>
      </c>
    </row>
    <row r="14" spans="1:16" ht="12.75">
      <c r="A14" s="19" t="s">
        <v>44</v>
      </c>
      <c r="B14" s="23" t="s">
        <v>20</v>
      </c>
      <c r="C14" s="23" t="s">
        <v>772</v>
      </c>
      <c r="D14" s="19" t="s">
        <v>62</v>
      </c>
      <c r="E14" s="24" t="s">
        <v>773</v>
      </c>
      <c r="F14" s="25" t="s">
        <v>92</v>
      </c>
      <c r="G14" s="26">
        <v>5</v>
      </c>
      <c r="H14" s="27">
        <v>0</v>
      </c>
      <c r="I14" s="27">
        <f>ROUND(ROUND(H14,2)*ROUND(G14,1),2)</f>
        <v>0</v>
      </c>
      <c r="J14" s="25" t="s">
        <v>656</v>
      </c>
      <c r="O14">
        <f>(I14*21)/100</f>
        <v>0</v>
      </c>
      <c r="P14" t="s">
        <v>20</v>
      </c>
    </row>
    <row r="15" spans="1:5" ht="12.75">
      <c r="A15" s="28" t="s">
        <v>49</v>
      </c>
      <c r="E15" s="29" t="s">
        <v>62</v>
      </c>
    </row>
    <row r="16" spans="1:5" ht="12.75">
      <c r="A16" s="30" t="s">
        <v>51</v>
      </c>
      <c r="E16" s="31" t="s">
        <v>62</v>
      </c>
    </row>
    <row r="17" spans="1:5" ht="12.75">
      <c r="A17" t="s">
        <v>53</v>
      </c>
      <c r="E17" s="29" t="s">
        <v>62</v>
      </c>
    </row>
    <row r="18" spans="1:16" ht="12.75">
      <c r="A18" s="19" t="s">
        <v>44</v>
      </c>
      <c r="B18" s="23" t="s">
        <v>28</v>
      </c>
      <c r="C18" s="23" t="s">
        <v>774</v>
      </c>
      <c r="D18" s="19" t="s">
        <v>62</v>
      </c>
      <c r="E18" s="24" t="s">
        <v>775</v>
      </c>
      <c r="F18" s="25" t="s">
        <v>92</v>
      </c>
      <c r="G18" s="26">
        <v>5</v>
      </c>
      <c r="H18" s="27">
        <v>0</v>
      </c>
      <c r="I18" s="27">
        <f>ROUND(ROUND(H18,2)*ROUND(G18,1),2)</f>
        <v>0</v>
      </c>
      <c r="J18" s="25" t="s">
        <v>656</v>
      </c>
      <c r="O18">
        <f>(I18*21)/100</f>
        <v>0</v>
      </c>
      <c r="P18" t="s">
        <v>20</v>
      </c>
    </row>
    <row r="19" spans="1:5" ht="12.75">
      <c r="A19" s="28" t="s">
        <v>49</v>
      </c>
      <c r="E19" s="29" t="s">
        <v>62</v>
      </c>
    </row>
    <row r="20" spans="1:5" ht="12.75">
      <c r="A20" s="30" t="s">
        <v>51</v>
      </c>
      <c r="E20" s="31" t="s">
        <v>62</v>
      </c>
    </row>
    <row r="21" spans="1:5" ht="12.75">
      <c r="A21" t="s">
        <v>53</v>
      </c>
      <c r="E21" s="29" t="s">
        <v>62</v>
      </c>
    </row>
    <row r="22" spans="1:16" ht="12.75">
      <c r="A22" s="19" t="s">
        <v>44</v>
      </c>
      <c r="B22" s="23" t="s">
        <v>30</v>
      </c>
      <c r="C22" s="23" t="s">
        <v>776</v>
      </c>
      <c r="D22" s="19" t="s">
        <v>62</v>
      </c>
      <c r="E22" s="24" t="s">
        <v>777</v>
      </c>
      <c r="F22" s="25" t="s">
        <v>92</v>
      </c>
      <c r="G22" s="26">
        <v>1</v>
      </c>
      <c r="H22" s="27">
        <v>0</v>
      </c>
      <c r="I22" s="27">
        <f>ROUND(ROUND(H22,2)*ROUND(G22,1),2)</f>
        <v>0</v>
      </c>
      <c r="J22" s="25" t="s">
        <v>656</v>
      </c>
      <c r="O22">
        <f>(I22*21)/100</f>
        <v>0</v>
      </c>
      <c r="P22" t="s">
        <v>20</v>
      </c>
    </row>
    <row r="23" spans="1:5" ht="12.75">
      <c r="A23" s="28" t="s">
        <v>49</v>
      </c>
      <c r="E23" s="29" t="s">
        <v>62</v>
      </c>
    </row>
    <row r="24" spans="1:5" ht="12.75">
      <c r="A24" s="30" t="s">
        <v>51</v>
      </c>
      <c r="E24" s="31" t="s">
        <v>62</v>
      </c>
    </row>
    <row r="25" spans="1:5" ht="12.75">
      <c r="A25" t="s">
        <v>53</v>
      </c>
      <c r="E25" s="29" t="s">
        <v>62</v>
      </c>
    </row>
    <row r="26" spans="1:16" ht="12.75">
      <c r="A26" s="19" t="s">
        <v>44</v>
      </c>
      <c r="B26" s="23" t="s">
        <v>32</v>
      </c>
      <c r="C26" s="23" t="s">
        <v>778</v>
      </c>
      <c r="D26" s="19" t="s">
        <v>62</v>
      </c>
      <c r="E26" s="24" t="s">
        <v>779</v>
      </c>
      <c r="F26" s="25" t="s">
        <v>92</v>
      </c>
      <c r="G26" s="26">
        <v>1</v>
      </c>
      <c r="H26" s="27">
        <v>0</v>
      </c>
      <c r="I26" s="27">
        <f>ROUND(ROUND(H26,2)*ROUND(G26,1),2)</f>
        <v>0</v>
      </c>
      <c r="J26" s="25" t="s">
        <v>656</v>
      </c>
      <c r="O26">
        <f>(I26*21)/100</f>
        <v>0</v>
      </c>
      <c r="P26" t="s">
        <v>20</v>
      </c>
    </row>
    <row r="27" spans="1:5" ht="12.75">
      <c r="A27" s="28" t="s">
        <v>49</v>
      </c>
      <c r="E27" s="29" t="s">
        <v>62</v>
      </c>
    </row>
    <row r="28" spans="1:5" ht="12.75">
      <c r="A28" s="30" t="s">
        <v>51</v>
      </c>
      <c r="E28" s="31" t="s">
        <v>62</v>
      </c>
    </row>
    <row r="29" spans="1:5" ht="12.75">
      <c r="A29" t="s">
        <v>53</v>
      </c>
      <c r="E29" s="29" t="s">
        <v>62</v>
      </c>
    </row>
    <row r="30" spans="1:16" ht="12.75">
      <c r="A30" s="19" t="s">
        <v>44</v>
      </c>
      <c r="B30" s="23" t="s">
        <v>34</v>
      </c>
      <c r="C30" s="23" t="s">
        <v>780</v>
      </c>
      <c r="D30" s="19" t="s">
        <v>62</v>
      </c>
      <c r="E30" s="24" t="s">
        <v>781</v>
      </c>
      <c r="F30" s="25" t="s">
        <v>92</v>
      </c>
      <c r="G30" s="26">
        <v>1</v>
      </c>
      <c r="H30" s="27">
        <v>0</v>
      </c>
      <c r="I30" s="27">
        <f>ROUND(ROUND(H30,2)*ROUND(G30,1),2)</f>
        <v>0</v>
      </c>
      <c r="J30" s="25" t="s">
        <v>656</v>
      </c>
      <c r="O30">
        <f>(I30*21)/100</f>
        <v>0</v>
      </c>
      <c r="P30" t="s">
        <v>20</v>
      </c>
    </row>
    <row r="31" spans="1:5" ht="12.75">
      <c r="A31" s="28" t="s">
        <v>49</v>
      </c>
      <c r="E31" s="29" t="s">
        <v>62</v>
      </c>
    </row>
    <row r="32" spans="1:5" ht="12.75">
      <c r="A32" s="30" t="s">
        <v>51</v>
      </c>
      <c r="E32" s="31" t="s">
        <v>62</v>
      </c>
    </row>
    <row r="33" spans="1:5" ht="12.75">
      <c r="A33" t="s">
        <v>53</v>
      </c>
      <c r="E33" s="29" t="s">
        <v>62</v>
      </c>
    </row>
    <row r="34" spans="1:16" ht="12.75">
      <c r="A34" s="19" t="s">
        <v>44</v>
      </c>
      <c r="B34" s="23" t="s">
        <v>72</v>
      </c>
      <c r="C34" s="23" t="s">
        <v>782</v>
      </c>
      <c r="D34" s="19" t="s">
        <v>62</v>
      </c>
      <c r="E34" s="24" t="s">
        <v>783</v>
      </c>
      <c r="F34" s="25" t="s">
        <v>92</v>
      </c>
      <c r="G34" s="26">
        <v>2</v>
      </c>
      <c r="H34" s="27">
        <v>0</v>
      </c>
      <c r="I34" s="27">
        <f>ROUND(ROUND(H34,2)*ROUND(G34,1),2)</f>
        <v>0</v>
      </c>
      <c r="J34" s="25" t="s">
        <v>656</v>
      </c>
      <c r="O34">
        <f>(I34*21)/100</f>
        <v>0</v>
      </c>
      <c r="P34" t="s">
        <v>20</v>
      </c>
    </row>
    <row r="35" spans="1:5" ht="12.75">
      <c r="A35" s="28" t="s">
        <v>49</v>
      </c>
      <c r="E35" s="29" t="s">
        <v>62</v>
      </c>
    </row>
    <row r="36" spans="1:5" ht="12.75">
      <c r="A36" s="30" t="s">
        <v>51</v>
      </c>
      <c r="E36" s="31" t="s">
        <v>62</v>
      </c>
    </row>
    <row r="37" spans="1:5" ht="12.75">
      <c r="A37" t="s">
        <v>53</v>
      </c>
      <c r="E37" s="29" t="s">
        <v>62</v>
      </c>
    </row>
    <row r="38" spans="1:16" ht="12.75">
      <c r="A38" s="19" t="s">
        <v>44</v>
      </c>
      <c r="B38" s="23" t="s">
        <v>76</v>
      </c>
      <c r="C38" s="23" t="s">
        <v>884</v>
      </c>
      <c r="D38" s="19" t="s">
        <v>62</v>
      </c>
      <c r="E38" s="24" t="s">
        <v>885</v>
      </c>
      <c r="F38" s="25" t="s">
        <v>92</v>
      </c>
      <c r="G38" s="26">
        <v>2</v>
      </c>
      <c r="H38" s="27">
        <v>0</v>
      </c>
      <c r="I38" s="27">
        <f>ROUND(ROUND(H38,2)*ROUND(G38,1),2)</f>
        <v>0</v>
      </c>
      <c r="J38" s="25" t="s">
        <v>656</v>
      </c>
      <c r="O38">
        <f>(I38*21)/100</f>
        <v>0</v>
      </c>
      <c r="P38" t="s">
        <v>20</v>
      </c>
    </row>
    <row r="39" spans="1:5" ht="12.75">
      <c r="A39" s="28" t="s">
        <v>49</v>
      </c>
      <c r="E39" s="29" t="s">
        <v>62</v>
      </c>
    </row>
    <row r="40" spans="1:5" ht="12.75">
      <c r="A40" s="30" t="s">
        <v>51</v>
      </c>
      <c r="E40" s="31" t="s">
        <v>62</v>
      </c>
    </row>
    <row r="41" spans="1:5" ht="12.75">
      <c r="A41" t="s">
        <v>53</v>
      </c>
      <c r="E41" s="29" t="s">
        <v>62</v>
      </c>
    </row>
    <row r="42" spans="1:16" ht="12.75">
      <c r="A42" s="19" t="s">
        <v>44</v>
      </c>
      <c r="B42" s="23" t="s">
        <v>37</v>
      </c>
      <c r="C42" s="23" t="s">
        <v>886</v>
      </c>
      <c r="D42" s="19" t="s">
        <v>62</v>
      </c>
      <c r="E42" s="24" t="s">
        <v>887</v>
      </c>
      <c r="F42" s="25" t="s">
        <v>92</v>
      </c>
      <c r="G42" s="26">
        <v>1</v>
      </c>
      <c r="H42" s="27">
        <v>0</v>
      </c>
      <c r="I42" s="27">
        <f>ROUND(ROUND(H42,2)*ROUND(G42,1),2)</f>
        <v>0</v>
      </c>
      <c r="J42" s="25"/>
      <c r="O42">
        <f>(I42*21)/100</f>
        <v>0</v>
      </c>
      <c r="P42" t="s">
        <v>20</v>
      </c>
    </row>
    <row r="43" spans="1:5" ht="12.75">
      <c r="A43" s="28" t="s">
        <v>49</v>
      </c>
      <c r="E43" s="29" t="s">
        <v>62</v>
      </c>
    </row>
    <row r="44" spans="1:5" ht="12.75">
      <c r="A44" s="30" t="s">
        <v>51</v>
      </c>
      <c r="E44" s="31" t="s">
        <v>62</v>
      </c>
    </row>
    <row r="45" spans="1:5" ht="12.75">
      <c r="A45" t="s">
        <v>53</v>
      </c>
      <c r="E45" s="29" t="s">
        <v>62</v>
      </c>
    </row>
    <row r="46" spans="1:16" ht="12.75">
      <c r="A46" s="19" t="s">
        <v>44</v>
      </c>
      <c r="B46" s="23" t="s">
        <v>39</v>
      </c>
      <c r="C46" s="23" t="s">
        <v>784</v>
      </c>
      <c r="D46" s="19" t="s">
        <v>62</v>
      </c>
      <c r="E46" s="24" t="s">
        <v>785</v>
      </c>
      <c r="F46" s="25" t="s">
        <v>92</v>
      </c>
      <c r="G46" s="26">
        <v>5</v>
      </c>
      <c r="H46" s="27">
        <v>0</v>
      </c>
      <c r="I46" s="27">
        <f>ROUND(ROUND(H46,2)*ROUND(G46,1),2)</f>
        <v>0</v>
      </c>
      <c r="J46" s="25" t="s">
        <v>656</v>
      </c>
      <c r="O46">
        <f>(I46*21)/100</f>
        <v>0</v>
      </c>
      <c r="P46" t="s">
        <v>20</v>
      </c>
    </row>
    <row r="47" spans="1:5" ht="12.75">
      <c r="A47" s="28" t="s">
        <v>49</v>
      </c>
      <c r="E47" s="29" t="s">
        <v>62</v>
      </c>
    </row>
    <row r="48" spans="1:5" ht="12.75">
      <c r="A48" s="30" t="s">
        <v>51</v>
      </c>
      <c r="E48" s="31" t="s">
        <v>62</v>
      </c>
    </row>
    <row r="49" spans="1:5" ht="12.75">
      <c r="A49" t="s">
        <v>53</v>
      </c>
      <c r="E49" s="29" t="s">
        <v>62</v>
      </c>
    </row>
    <row r="50" spans="1:16" ht="12.75">
      <c r="A50" s="19" t="s">
        <v>44</v>
      </c>
      <c r="B50" s="23" t="s">
        <v>41</v>
      </c>
      <c r="C50" s="23" t="s">
        <v>786</v>
      </c>
      <c r="D50" s="19" t="s">
        <v>62</v>
      </c>
      <c r="E50" s="24" t="s">
        <v>787</v>
      </c>
      <c r="F50" s="25" t="s">
        <v>92</v>
      </c>
      <c r="G50" s="26">
        <v>4</v>
      </c>
      <c r="H50" s="27">
        <v>0</v>
      </c>
      <c r="I50" s="27">
        <f>ROUND(ROUND(H50,2)*ROUND(G50,1),2)</f>
        <v>0</v>
      </c>
      <c r="J50" s="25" t="s">
        <v>656</v>
      </c>
      <c r="O50">
        <f>(I50*21)/100</f>
        <v>0</v>
      </c>
      <c r="P50" t="s">
        <v>20</v>
      </c>
    </row>
    <row r="51" spans="1:5" ht="12.75">
      <c r="A51" s="28" t="s">
        <v>49</v>
      </c>
      <c r="E51" s="29" t="s">
        <v>62</v>
      </c>
    </row>
    <row r="52" spans="1:5" ht="12.75">
      <c r="A52" s="30" t="s">
        <v>51</v>
      </c>
      <c r="E52" s="31" t="s">
        <v>62</v>
      </c>
    </row>
    <row r="53" spans="1:5" ht="12.75">
      <c r="A53" t="s">
        <v>53</v>
      </c>
      <c r="E53" s="29" t="s">
        <v>62</v>
      </c>
    </row>
    <row r="54" spans="1:16" ht="12.75">
      <c r="A54" s="19" t="s">
        <v>44</v>
      </c>
      <c r="B54" s="23" t="s">
        <v>89</v>
      </c>
      <c r="C54" s="23" t="s">
        <v>788</v>
      </c>
      <c r="D54" s="19" t="s">
        <v>62</v>
      </c>
      <c r="E54" s="24" t="s">
        <v>789</v>
      </c>
      <c r="F54" s="25" t="s">
        <v>92</v>
      </c>
      <c r="G54" s="26">
        <v>4</v>
      </c>
      <c r="H54" s="27">
        <v>0</v>
      </c>
      <c r="I54" s="27">
        <f>ROUND(ROUND(H54,2)*ROUND(G54,1),2)</f>
        <v>0</v>
      </c>
      <c r="J54" s="25" t="s">
        <v>656</v>
      </c>
      <c r="O54">
        <f>(I54*21)/100</f>
        <v>0</v>
      </c>
      <c r="P54" t="s">
        <v>20</v>
      </c>
    </row>
    <row r="55" spans="1:5" ht="12.75">
      <c r="A55" s="28" t="s">
        <v>49</v>
      </c>
      <c r="E55" s="29" t="s">
        <v>62</v>
      </c>
    </row>
    <row r="56" spans="1:5" ht="12.75">
      <c r="A56" s="30" t="s">
        <v>51</v>
      </c>
      <c r="E56" s="31" t="s">
        <v>62</v>
      </c>
    </row>
    <row r="57" spans="1:5" ht="12.75">
      <c r="A57" t="s">
        <v>53</v>
      </c>
      <c r="E57" s="29" t="s">
        <v>62</v>
      </c>
    </row>
    <row r="58" spans="1:16" ht="12.75">
      <c r="A58" s="19" t="s">
        <v>44</v>
      </c>
      <c r="B58" s="23" t="s">
        <v>95</v>
      </c>
      <c r="C58" s="23" t="s">
        <v>790</v>
      </c>
      <c r="D58" s="19" t="s">
        <v>62</v>
      </c>
      <c r="E58" s="24" t="s">
        <v>791</v>
      </c>
      <c r="F58" s="25" t="s">
        <v>92</v>
      </c>
      <c r="G58" s="26">
        <v>15</v>
      </c>
      <c r="H58" s="27">
        <v>0</v>
      </c>
      <c r="I58" s="27">
        <f>ROUND(ROUND(H58,2)*ROUND(G58,1),2)</f>
        <v>0</v>
      </c>
      <c r="J58" s="25" t="s">
        <v>656</v>
      </c>
      <c r="O58">
        <f>(I58*21)/100</f>
        <v>0</v>
      </c>
      <c r="P58" t="s">
        <v>20</v>
      </c>
    </row>
    <row r="59" spans="1:5" ht="12.75">
      <c r="A59" s="28" t="s">
        <v>49</v>
      </c>
      <c r="E59" s="29" t="s">
        <v>62</v>
      </c>
    </row>
    <row r="60" spans="1:5" ht="12.75">
      <c r="A60" s="30" t="s">
        <v>51</v>
      </c>
      <c r="E60" s="31" t="s">
        <v>62</v>
      </c>
    </row>
    <row r="61" spans="1:5" ht="12.75">
      <c r="A61" t="s">
        <v>53</v>
      </c>
      <c r="E61" s="29" t="s">
        <v>62</v>
      </c>
    </row>
    <row r="62" spans="1:16" ht="12.75">
      <c r="A62" s="19" t="s">
        <v>44</v>
      </c>
      <c r="B62" s="23" t="s">
        <v>100</v>
      </c>
      <c r="C62" s="23" t="s">
        <v>792</v>
      </c>
      <c r="D62" s="19" t="s">
        <v>62</v>
      </c>
      <c r="E62" s="24" t="s">
        <v>793</v>
      </c>
      <c r="F62" s="25" t="s">
        <v>92</v>
      </c>
      <c r="G62" s="26">
        <v>6</v>
      </c>
      <c r="H62" s="27">
        <v>0</v>
      </c>
      <c r="I62" s="27">
        <f>ROUND(ROUND(H62,2)*ROUND(G62,1),2)</f>
        <v>0</v>
      </c>
      <c r="J62" s="25" t="s">
        <v>656</v>
      </c>
      <c r="O62">
        <f>(I62*21)/100</f>
        <v>0</v>
      </c>
      <c r="P62" t="s">
        <v>20</v>
      </c>
    </row>
    <row r="63" spans="1:5" ht="12.75">
      <c r="A63" s="28" t="s">
        <v>49</v>
      </c>
      <c r="E63" s="29" t="s">
        <v>62</v>
      </c>
    </row>
    <row r="64" spans="1:5" ht="12.75">
      <c r="A64" s="30" t="s">
        <v>51</v>
      </c>
      <c r="E64" s="31" t="s">
        <v>62</v>
      </c>
    </row>
    <row r="65" spans="1:5" ht="12.75">
      <c r="A65" t="s">
        <v>53</v>
      </c>
      <c r="E65" s="29" t="s">
        <v>62</v>
      </c>
    </row>
    <row r="66" spans="1:16" ht="12.75">
      <c r="A66" s="19" t="s">
        <v>44</v>
      </c>
      <c r="B66" s="23" t="s">
        <v>107</v>
      </c>
      <c r="C66" s="23" t="s">
        <v>794</v>
      </c>
      <c r="D66" s="19" t="s">
        <v>62</v>
      </c>
      <c r="E66" s="24" t="s">
        <v>795</v>
      </c>
      <c r="F66" s="25" t="s">
        <v>92</v>
      </c>
      <c r="G66" s="26">
        <v>6</v>
      </c>
      <c r="H66" s="27">
        <v>0</v>
      </c>
      <c r="I66" s="27">
        <f>ROUND(ROUND(H66,2)*ROUND(G66,1),2)</f>
        <v>0</v>
      </c>
      <c r="J66" s="25" t="s">
        <v>656</v>
      </c>
      <c r="O66">
        <f>(I66*21)/100</f>
        <v>0</v>
      </c>
      <c r="P66" t="s">
        <v>20</v>
      </c>
    </row>
    <row r="67" spans="1:5" ht="12.75">
      <c r="A67" s="28" t="s">
        <v>49</v>
      </c>
      <c r="E67" s="29" t="s">
        <v>62</v>
      </c>
    </row>
    <row r="68" spans="1:5" ht="12.75">
      <c r="A68" s="30" t="s">
        <v>51</v>
      </c>
      <c r="E68" s="31" t="s">
        <v>62</v>
      </c>
    </row>
    <row r="69" spans="1:5" ht="12.75">
      <c r="A69" t="s">
        <v>53</v>
      </c>
      <c r="E69" s="29" t="s">
        <v>62</v>
      </c>
    </row>
    <row r="70" spans="1:16" ht="12.75">
      <c r="A70" s="19" t="s">
        <v>44</v>
      </c>
      <c r="B70" s="23" t="s">
        <v>113</v>
      </c>
      <c r="C70" s="23" t="s">
        <v>796</v>
      </c>
      <c r="D70" s="19" t="s">
        <v>62</v>
      </c>
      <c r="E70" s="24" t="s">
        <v>797</v>
      </c>
      <c r="F70" s="25" t="s">
        <v>92</v>
      </c>
      <c r="G70" s="26">
        <v>9</v>
      </c>
      <c r="H70" s="27">
        <v>0</v>
      </c>
      <c r="I70" s="27">
        <f>ROUND(ROUND(H70,2)*ROUND(G70,1),2)</f>
        <v>0</v>
      </c>
      <c r="J70" s="25" t="s">
        <v>656</v>
      </c>
      <c r="O70">
        <f>(I70*21)/100</f>
        <v>0</v>
      </c>
      <c r="P70" t="s">
        <v>20</v>
      </c>
    </row>
    <row r="71" spans="1:5" ht="12.75">
      <c r="A71" s="28" t="s">
        <v>49</v>
      </c>
      <c r="E71" s="29" t="s">
        <v>62</v>
      </c>
    </row>
    <row r="72" spans="1:5" ht="12.75">
      <c r="A72" s="30" t="s">
        <v>51</v>
      </c>
      <c r="E72" s="31" t="s">
        <v>62</v>
      </c>
    </row>
    <row r="73" spans="1:5" ht="12.75">
      <c r="A73" t="s">
        <v>53</v>
      </c>
      <c r="E73" s="29" t="s">
        <v>62</v>
      </c>
    </row>
    <row r="74" spans="1:16" ht="12.75">
      <c r="A74" s="19" t="s">
        <v>44</v>
      </c>
      <c r="B74" s="23" t="s">
        <v>119</v>
      </c>
      <c r="C74" s="23" t="s">
        <v>798</v>
      </c>
      <c r="D74" s="19" t="s">
        <v>62</v>
      </c>
      <c r="E74" s="24" t="s">
        <v>799</v>
      </c>
      <c r="F74" s="25" t="s">
        <v>92</v>
      </c>
      <c r="G74" s="26">
        <v>14</v>
      </c>
      <c r="H74" s="27">
        <v>0</v>
      </c>
      <c r="I74" s="27">
        <f>ROUND(ROUND(H74,2)*ROUND(G74,1),2)</f>
        <v>0</v>
      </c>
      <c r="J74" s="25" t="s">
        <v>656</v>
      </c>
      <c r="O74">
        <f>(I74*21)/100</f>
        <v>0</v>
      </c>
      <c r="P74" t="s">
        <v>20</v>
      </c>
    </row>
    <row r="75" spans="1:5" ht="12.75">
      <c r="A75" s="28" t="s">
        <v>49</v>
      </c>
      <c r="E75" s="29" t="s">
        <v>62</v>
      </c>
    </row>
    <row r="76" spans="1:5" ht="12.75">
      <c r="A76" s="30" t="s">
        <v>51</v>
      </c>
      <c r="E76" s="31" t="s">
        <v>62</v>
      </c>
    </row>
    <row r="77" spans="1:5" ht="12.75">
      <c r="A77" t="s">
        <v>53</v>
      </c>
      <c r="E77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7"/>
  <sheetViews>
    <sheetView workbookViewId="0" topLeftCell="B1">
      <pane ySplit="8" topLeftCell="A9" activePane="bottomLeft" state="frozen"/>
      <selection pane="bottomLeft" activeCell="H120" sqref="H12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0+O9+O14+O23+O48+O113</f>
        <v>0</v>
      </c>
      <c r="P2" t="s">
        <v>19</v>
      </c>
    </row>
    <row r="3" spans="1:16" ht="15" customHeight="1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888</v>
      </c>
      <c r="I3" s="34">
        <f>0+I9+I14+I23+I48+I113</f>
        <v>0</v>
      </c>
      <c r="J3" s="9"/>
      <c r="O3" t="s">
        <v>18</v>
      </c>
      <c r="P3" t="s">
        <v>20</v>
      </c>
    </row>
    <row r="4" spans="1:16" ht="15" customHeight="1">
      <c r="A4" t="s">
        <v>16</v>
      </c>
      <c r="B4" s="11" t="s">
        <v>524</v>
      </c>
      <c r="C4" s="61" t="s">
        <v>861</v>
      </c>
      <c r="D4" s="57"/>
      <c r="E4" s="12" t="s">
        <v>862</v>
      </c>
      <c r="F4" s="1"/>
      <c r="G4" s="1"/>
      <c r="H4" s="10"/>
      <c r="I4" s="10"/>
      <c r="J4" s="1"/>
      <c r="O4" t="s">
        <v>18</v>
      </c>
      <c r="P4" t="s">
        <v>20</v>
      </c>
    </row>
    <row r="5" spans="1:16" ht="12.75" customHeight="1">
      <c r="A5" t="s">
        <v>527</v>
      </c>
      <c r="B5" s="14" t="s">
        <v>17</v>
      </c>
      <c r="C5" s="62" t="s">
        <v>888</v>
      </c>
      <c r="D5" s="63"/>
      <c r="E5" s="15" t="s">
        <v>801</v>
      </c>
      <c r="F5" s="5"/>
      <c r="G5" s="5"/>
      <c r="H5" s="5"/>
      <c r="I5" s="5"/>
      <c r="J5" s="5"/>
      <c r="O5" t="s">
        <v>18</v>
      </c>
      <c r="P5" t="s">
        <v>20</v>
      </c>
    </row>
    <row r="6" spans="1:10" ht="12.75" customHeight="1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0" ht="12.75" customHeight="1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0" ht="12.75" customHeight="1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>
      <c r="A9" s="16" t="s">
        <v>42</v>
      </c>
      <c r="B9" s="16"/>
      <c r="C9" s="20" t="s">
        <v>19</v>
      </c>
      <c r="D9" s="16"/>
      <c r="E9" s="21" t="s">
        <v>99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</f>
        <v>0</v>
      </c>
      <c r="R9">
        <f>0+O10</f>
        <v>0</v>
      </c>
    </row>
    <row r="10" spans="1:16" ht="25.5">
      <c r="A10" s="19" t="s">
        <v>44</v>
      </c>
      <c r="B10" s="23" t="s">
        <v>19</v>
      </c>
      <c r="C10" s="23" t="s">
        <v>803</v>
      </c>
      <c r="D10" s="19" t="s">
        <v>62</v>
      </c>
      <c r="E10" s="24" t="s">
        <v>804</v>
      </c>
      <c r="F10" s="25" t="s">
        <v>153</v>
      </c>
      <c r="G10" s="26">
        <v>159</v>
      </c>
      <c r="H10" s="27">
        <v>0</v>
      </c>
      <c r="I10" s="27">
        <f>ROUND(ROUND(H10,2)*ROUND(G10,1),2)</f>
        <v>0</v>
      </c>
      <c r="J10" s="25" t="s">
        <v>577</v>
      </c>
      <c r="O10">
        <f>(I10*21)/100</f>
        <v>0</v>
      </c>
      <c r="P10" t="s">
        <v>20</v>
      </c>
    </row>
    <row r="11" spans="1:5" ht="12.75">
      <c r="A11" s="28" t="s">
        <v>49</v>
      </c>
      <c r="E11" s="29" t="s">
        <v>62</v>
      </c>
    </row>
    <row r="12" spans="1:5" ht="12.75">
      <c r="A12" s="30" t="s">
        <v>51</v>
      </c>
      <c r="E12" s="31" t="s">
        <v>62</v>
      </c>
    </row>
    <row r="13" spans="1:5" ht="12.75">
      <c r="A13" t="s">
        <v>53</v>
      </c>
      <c r="E13" s="29" t="s">
        <v>62</v>
      </c>
    </row>
    <row r="14" spans="1:18" ht="12.75" customHeight="1">
      <c r="A14" s="5" t="s">
        <v>42</v>
      </c>
      <c r="B14" s="5"/>
      <c r="C14" s="32" t="s">
        <v>572</v>
      </c>
      <c r="D14" s="5"/>
      <c r="E14" s="21" t="s">
        <v>573</v>
      </c>
      <c r="F14" s="5"/>
      <c r="G14" s="5"/>
      <c r="H14" s="5"/>
      <c r="I14" s="33">
        <f>0+Q14</f>
        <v>0</v>
      </c>
      <c r="J14" s="5"/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19" t="s">
        <v>44</v>
      </c>
      <c r="B15" s="23" t="s">
        <v>20</v>
      </c>
      <c r="C15" s="23" t="s">
        <v>805</v>
      </c>
      <c r="D15" s="19" t="s">
        <v>62</v>
      </c>
      <c r="E15" s="24" t="s">
        <v>890</v>
      </c>
      <c r="F15" s="25" t="s">
        <v>153</v>
      </c>
      <c r="G15" s="26">
        <v>142</v>
      </c>
      <c r="H15" s="27">
        <v>0</v>
      </c>
      <c r="I15" s="27">
        <f>ROUND(ROUND(H15,2)*ROUND(G15,1),2)</f>
        <v>0</v>
      </c>
      <c r="J15" s="25" t="s">
        <v>577</v>
      </c>
      <c r="O15">
        <f>(I15*21)/100</f>
        <v>0</v>
      </c>
      <c r="P15" t="s">
        <v>20</v>
      </c>
    </row>
    <row r="16" spans="1:5" ht="12.75">
      <c r="A16" s="28" t="s">
        <v>49</v>
      </c>
      <c r="E16" s="29" t="s">
        <v>62</v>
      </c>
    </row>
    <row r="17" spans="1:5" ht="12.75">
      <c r="A17" s="30" t="s">
        <v>51</v>
      </c>
      <c r="E17" s="31" t="s">
        <v>62</v>
      </c>
    </row>
    <row r="18" spans="1:5" ht="12.75">
      <c r="A18" t="s">
        <v>53</v>
      </c>
      <c r="E18" s="29" t="s">
        <v>62</v>
      </c>
    </row>
    <row r="19" spans="1:16" ht="12.75">
      <c r="A19" s="19" t="s">
        <v>44</v>
      </c>
      <c r="B19" s="23" t="s">
        <v>28</v>
      </c>
      <c r="C19" s="23" t="s">
        <v>807</v>
      </c>
      <c r="D19" s="19" t="s">
        <v>62</v>
      </c>
      <c r="E19" s="24" t="s">
        <v>808</v>
      </c>
      <c r="F19" s="25" t="s">
        <v>153</v>
      </c>
      <c r="G19" s="26">
        <v>268</v>
      </c>
      <c r="H19" s="27">
        <v>0</v>
      </c>
      <c r="I19" s="27">
        <f>ROUND(ROUND(H19,2)*ROUND(G19,1),2)</f>
        <v>0</v>
      </c>
      <c r="J19" s="25" t="s">
        <v>577</v>
      </c>
      <c r="O19">
        <f>(I19*21)/100</f>
        <v>0</v>
      </c>
      <c r="P19" t="s">
        <v>20</v>
      </c>
    </row>
    <row r="20" spans="1:5" ht="12.75">
      <c r="A20" s="28" t="s">
        <v>49</v>
      </c>
      <c r="E20" s="29" t="s">
        <v>62</v>
      </c>
    </row>
    <row r="21" spans="1:5" ht="12.75">
      <c r="A21" s="30" t="s">
        <v>51</v>
      </c>
      <c r="E21" s="31" t="s">
        <v>62</v>
      </c>
    </row>
    <row r="22" spans="1:5" ht="12.75">
      <c r="A22" t="s">
        <v>53</v>
      </c>
      <c r="E22" s="29" t="s">
        <v>62</v>
      </c>
    </row>
    <row r="23" spans="1:18" ht="12.75" customHeight="1">
      <c r="A23" s="5" t="s">
        <v>42</v>
      </c>
      <c r="B23" s="5"/>
      <c r="C23" s="32" t="s">
        <v>628</v>
      </c>
      <c r="D23" s="5"/>
      <c r="E23" s="21" t="s">
        <v>629</v>
      </c>
      <c r="F23" s="5"/>
      <c r="G23" s="5"/>
      <c r="H23" s="5"/>
      <c r="I23" s="33">
        <f>0+Q23</f>
        <v>0</v>
      </c>
      <c r="J23" s="5"/>
      <c r="O23">
        <f>0+R23</f>
        <v>0</v>
      </c>
      <c r="Q23">
        <f>0+I24+I28+I32+I36+I40+I44</f>
        <v>0</v>
      </c>
      <c r="R23">
        <f>0+O24+O28+O32+O36+O40+O44</f>
        <v>0</v>
      </c>
    </row>
    <row r="24" spans="1:16" ht="12.75">
      <c r="A24" s="19" t="s">
        <v>44</v>
      </c>
      <c r="B24" s="23" t="s">
        <v>30</v>
      </c>
      <c r="C24" s="23" t="s">
        <v>811</v>
      </c>
      <c r="D24" s="19" t="s">
        <v>62</v>
      </c>
      <c r="E24" s="24" t="s">
        <v>812</v>
      </c>
      <c r="F24" s="25" t="s">
        <v>153</v>
      </c>
      <c r="G24" s="26">
        <v>123</v>
      </c>
      <c r="H24" s="27">
        <v>0</v>
      </c>
      <c r="I24" s="27">
        <f>ROUND(ROUND(H24,2)*ROUND(G24,1),2)</f>
        <v>0</v>
      </c>
      <c r="J24" s="25" t="s">
        <v>536</v>
      </c>
      <c r="O24">
        <f>(I24*21)/100</f>
        <v>0</v>
      </c>
      <c r="P24" t="s">
        <v>20</v>
      </c>
    </row>
    <row r="25" spans="1:5" ht="12.75">
      <c r="A25" s="28" t="s">
        <v>49</v>
      </c>
      <c r="E25" s="29" t="s">
        <v>62</v>
      </c>
    </row>
    <row r="26" spans="1:5" ht="12.75">
      <c r="A26" s="30" t="s">
        <v>51</v>
      </c>
      <c r="E26" s="31" t="s">
        <v>62</v>
      </c>
    </row>
    <row r="27" spans="1:5" ht="12.75">
      <c r="A27" t="s">
        <v>53</v>
      </c>
      <c r="E27" s="29" t="s">
        <v>62</v>
      </c>
    </row>
    <row r="28" spans="1:16" ht="12.75">
      <c r="A28" s="19" t="s">
        <v>44</v>
      </c>
      <c r="B28" s="23" t="s">
        <v>32</v>
      </c>
      <c r="C28" s="23" t="s">
        <v>891</v>
      </c>
      <c r="D28" s="19" t="s">
        <v>62</v>
      </c>
      <c r="E28" s="24" t="s">
        <v>892</v>
      </c>
      <c r="F28" s="25" t="s">
        <v>153</v>
      </c>
      <c r="G28" s="26">
        <v>15</v>
      </c>
      <c r="H28" s="27">
        <v>0</v>
      </c>
      <c r="I28" s="27">
        <f>ROUND(ROUND(H28,2)*ROUND(G28,1),2)</f>
        <v>0</v>
      </c>
      <c r="J28" s="25" t="s">
        <v>577</v>
      </c>
      <c r="O28">
        <f>(I28*21)/100</f>
        <v>0</v>
      </c>
      <c r="P28" t="s">
        <v>20</v>
      </c>
    </row>
    <row r="29" spans="1:5" ht="12.75">
      <c r="A29" s="28" t="s">
        <v>49</v>
      </c>
      <c r="E29" s="29" t="s">
        <v>62</v>
      </c>
    </row>
    <row r="30" spans="1:5" ht="12.75">
      <c r="A30" s="30" t="s">
        <v>51</v>
      </c>
      <c r="E30" s="31" t="s">
        <v>62</v>
      </c>
    </row>
    <row r="31" spans="1:5" ht="12.75">
      <c r="A31" t="s">
        <v>53</v>
      </c>
      <c r="E31" s="29" t="s">
        <v>62</v>
      </c>
    </row>
    <row r="32" spans="1:16" ht="12.75">
      <c r="A32" s="19" t="s">
        <v>44</v>
      </c>
      <c r="B32" s="23" t="s">
        <v>34</v>
      </c>
      <c r="C32" s="23" t="s">
        <v>813</v>
      </c>
      <c r="D32" s="19" t="s">
        <v>62</v>
      </c>
      <c r="E32" s="24" t="s">
        <v>814</v>
      </c>
      <c r="F32" s="25" t="s">
        <v>92</v>
      </c>
      <c r="G32" s="26">
        <v>8</v>
      </c>
      <c r="H32" s="27">
        <v>0</v>
      </c>
      <c r="I32" s="27">
        <f>ROUND(ROUND(H32,2)*ROUND(G32,1),2)</f>
        <v>0</v>
      </c>
      <c r="J32" s="25" t="s">
        <v>577</v>
      </c>
      <c r="O32">
        <f>(I32*21)/100</f>
        <v>0</v>
      </c>
      <c r="P32" t="s">
        <v>20</v>
      </c>
    </row>
    <row r="33" spans="1:5" ht="12.75">
      <c r="A33" s="28" t="s">
        <v>49</v>
      </c>
      <c r="E33" s="29" t="s">
        <v>62</v>
      </c>
    </row>
    <row r="34" spans="1:5" ht="12.75">
      <c r="A34" s="30" t="s">
        <v>51</v>
      </c>
      <c r="E34" s="31" t="s">
        <v>62</v>
      </c>
    </row>
    <row r="35" spans="1:5" ht="12.75">
      <c r="A35" t="s">
        <v>53</v>
      </c>
      <c r="E35" s="29" t="s">
        <v>62</v>
      </c>
    </row>
    <row r="36" spans="1:16" ht="12.75">
      <c r="A36" s="19" t="s">
        <v>44</v>
      </c>
      <c r="B36" s="23" t="s">
        <v>72</v>
      </c>
      <c r="C36" s="23" t="s">
        <v>815</v>
      </c>
      <c r="D36" s="19" t="s">
        <v>62</v>
      </c>
      <c r="E36" s="24" t="s">
        <v>816</v>
      </c>
      <c r="F36" s="25" t="s">
        <v>92</v>
      </c>
      <c r="G36" s="26">
        <v>5</v>
      </c>
      <c r="H36" s="27">
        <v>0</v>
      </c>
      <c r="I36" s="27">
        <f>ROUND(ROUND(H36,2)*ROUND(G36,1),2)</f>
        <v>0</v>
      </c>
      <c r="J36" s="25" t="s">
        <v>536</v>
      </c>
      <c r="O36">
        <f>(I36*21)/100</f>
        <v>0</v>
      </c>
      <c r="P36" t="s">
        <v>20</v>
      </c>
    </row>
    <row r="37" spans="1:5" ht="12.75">
      <c r="A37" s="28" t="s">
        <v>49</v>
      </c>
      <c r="E37" s="29" t="s">
        <v>62</v>
      </c>
    </row>
    <row r="38" spans="1:5" ht="12.75">
      <c r="A38" s="30" t="s">
        <v>51</v>
      </c>
      <c r="E38" s="31" t="s">
        <v>62</v>
      </c>
    </row>
    <row r="39" spans="1:5" ht="12.75">
      <c r="A39" t="s">
        <v>53</v>
      </c>
      <c r="E39" s="29" t="s">
        <v>62</v>
      </c>
    </row>
    <row r="40" spans="1:16" ht="12.75">
      <c r="A40" s="19" t="s">
        <v>44</v>
      </c>
      <c r="B40" s="23" t="s">
        <v>76</v>
      </c>
      <c r="C40" s="23" t="s">
        <v>817</v>
      </c>
      <c r="D40" s="19" t="s">
        <v>62</v>
      </c>
      <c r="E40" s="24" t="s">
        <v>818</v>
      </c>
      <c r="F40" s="25" t="s">
        <v>92</v>
      </c>
      <c r="G40" s="26">
        <v>1</v>
      </c>
      <c r="H40" s="27">
        <v>0</v>
      </c>
      <c r="I40" s="27">
        <f>ROUND(ROUND(H40,2)*ROUND(G40,1),2)</f>
        <v>0</v>
      </c>
      <c r="J40" s="25" t="s">
        <v>577</v>
      </c>
      <c r="O40">
        <f>(I40*21)/100</f>
        <v>0</v>
      </c>
      <c r="P40" t="s">
        <v>20</v>
      </c>
    </row>
    <row r="41" spans="1:5" ht="12.75">
      <c r="A41" s="28" t="s">
        <v>49</v>
      </c>
      <c r="E41" s="29" t="s">
        <v>62</v>
      </c>
    </row>
    <row r="42" spans="1:5" ht="12.75">
      <c r="A42" s="30" t="s">
        <v>51</v>
      </c>
      <c r="E42" s="31" t="s">
        <v>62</v>
      </c>
    </row>
    <row r="43" spans="1:5" ht="12.75">
      <c r="A43" t="s">
        <v>53</v>
      </c>
      <c r="E43" s="29" t="s">
        <v>62</v>
      </c>
    </row>
    <row r="44" spans="1:16" ht="25.5">
      <c r="A44" s="19" t="s">
        <v>44</v>
      </c>
      <c r="B44" s="23" t="s">
        <v>37</v>
      </c>
      <c r="C44" s="23" t="s">
        <v>819</v>
      </c>
      <c r="D44" s="19" t="s">
        <v>62</v>
      </c>
      <c r="E44" s="24" t="s">
        <v>820</v>
      </c>
      <c r="F44" s="25" t="s">
        <v>92</v>
      </c>
      <c r="G44" s="26">
        <v>3</v>
      </c>
      <c r="H44" s="27">
        <v>0</v>
      </c>
      <c r="I44" s="27">
        <f>ROUND(ROUND(H44,2)*ROUND(G44,1),2)</f>
        <v>0</v>
      </c>
      <c r="J44" s="25" t="s">
        <v>577</v>
      </c>
      <c r="O44">
        <f>(I44*21)/100</f>
        <v>0</v>
      </c>
      <c r="P44" t="s">
        <v>20</v>
      </c>
    </row>
    <row r="45" spans="1:5" ht="12.75">
      <c r="A45" s="28" t="s">
        <v>49</v>
      </c>
      <c r="E45" s="29" t="s">
        <v>62</v>
      </c>
    </row>
    <row r="46" spans="1:5" ht="12.75">
      <c r="A46" s="30" t="s">
        <v>51</v>
      </c>
      <c r="E46" s="31" t="s">
        <v>62</v>
      </c>
    </row>
    <row r="47" spans="1:5" ht="12.75">
      <c r="A47" t="s">
        <v>53</v>
      </c>
      <c r="E47" s="29" t="s">
        <v>62</v>
      </c>
    </row>
    <row r="48" spans="1:18" ht="12.75" customHeight="1">
      <c r="A48" s="5" t="s">
        <v>42</v>
      </c>
      <c r="B48" s="5"/>
      <c r="C48" s="32" t="s">
        <v>821</v>
      </c>
      <c r="D48" s="5"/>
      <c r="E48" s="21" t="s">
        <v>822</v>
      </c>
      <c r="F48" s="5"/>
      <c r="G48" s="5"/>
      <c r="H48" s="5"/>
      <c r="I48" s="33">
        <f>0+Q48</f>
        <v>0</v>
      </c>
      <c r="J48" s="5"/>
      <c r="O48">
        <f>0+R48</f>
        <v>0</v>
      </c>
      <c r="Q48">
        <f>0+I49+I53+I57+I61+I65+I69+I73+I77+I81+I85+I89+I93+I97+I101+I105+I109</f>
        <v>0</v>
      </c>
      <c r="R48">
        <f>0+O49+O53+O57+O61+O65+O69+O73+O77+O81+O85+O89+O93+O97+O101+O105+O109</f>
        <v>0</v>
      </c>
    </row>
    <row r="49" spans="1:16" ht="12.75">
      <c r="A49" s="19" t="s">
        <v>44</v>
      </c>
      <c r="B49" s="23" t="s">
        <v>39</v>
      </c>
      <c r="C49" s="23" t="s">
        <v>823</v>
      </c>
      <c r="D49" s="19" t="s">
        <v>62</v>
      </c>
      <c r="E49" s="24" t="s">
        <v>824</v>
      </c>
      <c r="F49" s="25" t="s">
        <v>825</v>
      </c>
      <c r="G49" s="26">
        <v>0.09</v>
      </c>
      <c r="H49" s="27">
        <v>0</v>
      </c>
      <c r="I49" s="27">
        <f>ROUND(ROUND(H49,2)*ROUND(G49,1),2)</f>
        <v>0</v>
      </c>
      <c r="J49" s="25" t="s">
        <v>577</v>
      </c>
      <c r="O49">
        <f>(I49*21)/100</f>
        <v>0</v>
      </c>
      <c r="P49" t="s">
        <v>20</v>
      </c>
    </row>
    <row r="50" spans="1:5" ht="12.75">
      <c r="A50" s="28" t="s">
        <v>49</v>
      </c>
      <c r="E50" s="29" t="s">
        <v>62</v>
      </c>
    </row>
    <row r="51" spans="1:5" ht="12.75">
      <c r="A51" s="30" t="s">
        <v>51</v>
      </c>
      <c r="E51" s="31" t="s">
        <v>62</v>
      </c>
    </row>
    <row r="52" spans="1:5" ht="12.75">
      <c r="A52" t="s">
        <v>53</v>
      </c>
      <c r="E52" s="29" t="s">
        <v>62</v>
      </c>
    </row>
    <row r="53" spans="1:16" ht="25.5">
      <c r="A53" s="19" t="s">
        <v>44</v>
      </c>
      <c r="B53" s="23" t="s">
        <v>41</v>
      </c>
      <c r="C53" s="23" t="s">
        <v>826</v>
      </c>
      <c r="D53" s="19" t="s">
        <v>62</v>
      </c>
      <c r="E53" s="24" t="s">
        <v>893</v>
      </c>
      <c r="F53" s="25" t="s">
        <v>47</v>
      </c>
      <c r="G53" s="26">
        <v>21.564</v>
      </c>
      <c r="H53" s="27">
        <v>0</v>
      </c>
      <c r="I53" s="27">
        <f>ROUND(ROUND(H53,2)*ROUND(G53,1),2)</f>
        <v>0</v>
      </c>
      <c r="J53" s="25" t="s">
        <v>577</v>
      </c>
      <c r="O53">
        <f>(I53*21)/100</f>
        <v>0</v>
      </c>
      <c r="P53" t="s">
        <v>20</v>
      </c>
    </row>
    <row r="54" spans="1:5" ht="12.75">
      <c r="A54" s="28" t="s">
        <v>49</v>
      </c>
      <c r="E54" s="29" t="s">
        <v>62</v>
      </c>
    </row>
    <row r="55" spans="1:5" ht="12.75">
      <c r="A55" s="30" t="s">
        <v>51</v>
      </c>
      <c r="E55" s="31" t="s">
        <v>62</v>
      </c>
    </row>
    <row r="56" spans="1:5" ht="12.75">
      <c r="A56" t="s">
        <v>53</v>
      </c>
      <c r="E56" s="29" t="s">
        <v>62</v>
      </c>
    </row>
    <row r="57" spans="1:16" ht="12.75">
      <c r="A57" s="19" t="s">
        <v>44</v>
      </c>
      <c r="B57" s="23" t="s">
        <v>89</v>
      </c>
      <c r="C57" s="23" t="s">
        <v>828</v>
      </c>
      <c r="D57" s="19" t="s">
        <v>62</v>
      </c>
      <c r="E57" s="24" t="s">
        <v>829</v>
      </c>
      <c r="F57" s="25" t="s">
        <v>47</v>
      </c>
      <c r="G57" s="26">
        <v>6.469</v>
      </c>
      <c r="H57" s="27">
        <v>0</v>
      </c>
      <c r="I57" s="27">
        <f>ROUND(ROUND(H57,2)*ROUND(G57,1),2)</f>
        <v>0</v>
      </c>
      <c r="J57" s="25" t="s">
        <v>577</v>
      </c>
      <c r="O57">
        <f>(I57*21)/100</f>
        <v>0</v>
      </c>
      <c r="P57" t="s">
        <v>20</v>
      </c>
    </row>
    <row r="58" spans="1:5" ht="12.75">
      <c r="A58" s="28" t="s">
        <v>49</v>
      </c>
      <c r="E58" s="29" t="s">
        <v>62</v>
      </c>
    </row>
    <row r="59" spans="1:5" ht="12.75">
      <c r="A59" s="30" t="s">
        <v>51</v>
      </c>
      <c r="E59" s="31" t="s">
        <v>62</v>
      </c>
    </row>
    <row r="60" spans="1:5" ht="12.75">
      <c r="A60" t="s">
        <v>53</v>
      </c>
      <c r="E60" s="29" t="s">
        <v>62</v>
      </c>
    </row>
    <row r="61" spans="1:16" ht="25.5">
      <c r="A61" s="19" t="s">
        <v>44</v>
      </c>
      <c r="B61" s="23" t="s">
        <v>95</v>
      </c>
      <c r="C61" s="23" t="s">
        <v>830</v>
      </c>
      <c r="D61" s="19" t="s">
        <v>62</v>
      </c>
      <c r="E61" s="24" t="s">
        <v>831</v>
      </c>
      <c r="F61" s="25" t="s">
        <v>153</v>
      </c>
      <c r="G61" s="26">
        <v>24</v>
      </c>
      <c r="H61" s="27">
        <v>0</v>
      </c>
      <c r="I61" s="27">
        <f>ROUND(ROUND(H61,2)*ROUND(G61,1),2)</f>
        <v>0</v>
      </c>
      <c r="J61" s="25" t="s">
        <v>577</v>
      </c>
      <c r="O61">
        <f>(I61*21)/100</f>
        <v>0</v>
      </c>
      <c r="P61" t="s">
        <v>20</v>
      </c>
    </row>
    <row r="62" spans="1:5" ht="12.75">
      <c r="A62" s="28" t="s">
        <v>49</v>
      </c>
      <c r="E62" s="29" t="s">
        <v>62</v>
      </c>
    </row>
    <row r="63" spans="1:5" ht="12.75">
      <c r="A63" s="30" t="s">
        <v>51</v>
      </c>
      <c r="E63" s="31" t="s">
        <v>62</v>
      </c>
    </row>
    <row r="64" spans="1:5" ht="12.75">
      <c r="A64" t="s">
        <v>53</v>
      </c>
      <c r="E64" s="29" t="s">
        <v>62</v>
      </c>
    </row>
    <row r="65" spans="1:16" ht="25.5">
      <c r="A65" s="19" t="s">
        <v>44</v>
      </c>
      <c r="B65" s="23" t="s">
        <v>100</v>
      </c>
      <c r="C65" s="23" t="s">
        <v>832</v>
      </c>
      <c r="D65" s="19" t="s">
        <v>62</v>
      </c>
      <c r="E65" s="24" t="s">
        <v>833</v>
      </c>
      <c r="F65" s="25" t="s">
        <v>153</v>
      </c>
      <c r="G65" s="26">
        <v>18</v>
      </c>
      <c r="H65" s="27">
        <v>0</v>
      </c>
      <c r="I65" s="27">
        <f>ROUND(ROUND(H65,2)*ROUND(G65,1),2)</f>
        <v>0</v>
      </c>
      <c r="J65" s="25" t="s">
        <v>577</v>
      </c>
      <c r="O65">
        <f>(I65*21)/100</f>
        <v>0</v>
      </c>
      <c r="P65" t="s">
        <v>20</v>
      </c>
    </row>
    <row r="66" spans="1:5" ht="12.75">
      <c r="A66" s="28" t="s">
        <v>49</v>
      </c>
      <c r="E66" s="29" t="s">
        <v>62</v>
      </c>
    </row>
    <row r="67" spans="1:5" ht="12.75">
      <c r="A67" s="30" t="s">
        <v>51</v>
      </c>
      <c r="E67" s="31" t="s">
        <v>62</v>
      </c>
    </row>
    <row r="68" spans="1:5" ht="12.75">
      <c r="A68" t="s">
        <v>53</v>
      </c>
      <c r="E68" s="29" t="s">
        <v>62</v>
      </c>
    </row>
    <row r="69" spans="1:16" ht="25.5">
      <c r="A69" s="19" t="s">
        <v>44</v>
      </c>
      <c r="B69" s="23" t="s">
        <v>107</v>
      </c>
      <c r="C69" s="23" t="s">
        <v>834</v>
      </c>
      <c r="D69" s="19" t="s">
        <v>62</v>
      </c>
      <c r="E69" s="24" t="s">
        <v>835</v>
      </c>
      <c r="F69" s="25" t="s">
        <v>153</v>
      </c>
      <c r="G69" s="26">
        <v>8</v>
      </c>
      <c r="H69" s="27">
        <v>0</v>
      </c>
      <c r="I69" s="27">
        <f>ROUND(ROUND(H69,2)*ROUND(G69,1),2)</f>
        <v>0</v>
      </c>
      <c r="J69" s="25" t="s">
        <v>577</v>
      </c>
      <c r="O69">
        <f>(I69*21)/100</f>
        <v>0</v>
      </c>
      <c r="P69" t="s">
        <v>20</v>
      </c>
    </row>
    <row r="70" spans="1:5" ht="12.75">
      <c r="A70" s="28" t="s">
        <v>49</v>
      </c>
      <c r="E70" s="29" t="s">
        <v>62</v>
      </c>
    </row>
    <row r="71" spans="1:5" ht="12.75">
      <c r="A71" s="30" t="s">
        <v>51</v>
      </c>
      <c r="E71" s="31" t="s">
        <v>62</v>
      </c>
    </row>
    <row r="72" spans="1:5" ht="12.75">
      <c r="A72" t="s">
        <v>53</v>
      </c>
      <c r="E72" s="29" t="s">
        <v>62</v>
      </c>
    </row>
    <row r="73" spans="1:16" ht="25.5">
      <c r="A73" s="19" t="s">
        <v>44</v>
      </c>
      <c r="B73" s="23" t="s">
        <v>113</v>
      </c>
      <c r="C73" s="23" t="s">
        <v>836</v>
      </c>
      <c r="D73" s="19" t="s">
        <v>62</v>
      </c>
      <c r="E73" s="24" t="s">
        <v>837</v>
      </c>
      <c r="F73" s="25" t="s">
        <v>153</v>
      </c>
      <c r="G73" s="26">
        <v>24</v>
      </c>
      <c r="H73" s="27">
        <v>0</v>
      </c>
      <c r="I73" s="27">
        <f>ROUND(ROUND(H73,2)*ROUND(G73,1),2)</f>
        <v>0</v>
      </c>
      <c r="J73" s="25" t="s">
        <v>577</v>
      </c>
      <c r="O73">
        <f>(I73*21)/100</f>
        <v>0</v>
      </c>
      <c r="P73" t="s">
        <v>20</v>
      </c>
    </row>
    <row r="74" spans="1:5" ht="12.75">
      <c r="A74" s="28" t="s">
        <v>49</v>
      </c>
      <c r="E74" s="29" t="s">
        <v>62</v>
      </c>
    </row>
    <row r="75" spans="1:5" ht="12.75">
      <c r="A75" s="30" t="s">
        <v>51</v>
      </c>
      <c r="E75" s="31" t="s">
        <v>62</v>
      </c>
    </row>
    <row r="76" spans="1:5" ht="12.75">
      <c r="A76" t="s">
        <v>53</v>
      </c>
      <c r="E76" s="29" t="s">
        <v>62</v>
      </c>
    </row>
    <row r="77" spans="1:16" ht="25.5">
      <c r="A77" s="19" t="s">
        <v>44</v>
      </c>
      <c r="B77" s="23" t="s">
        <v>119</v>
      </c>
      <c r="C77" s="23" t="s">
        <v>838</v>
      </c>
      <c r="D77" s="19" t="s">
        <v>62</v>
      </c>
      <c r="E77" s="24" t="s">
        <v>839</v>
      </c>
      <c r="F77" s="25" t="s">
        <v>153</v>
      </c>
      <c r="G77" s="26">
        <v>18</v>
      </c>
      <c r="H77" s="27">
        <v>0</v>
      </c>
      <c r="I77" s="27">
        <f>ROUND(ROUND(H77,2)*ROUND(G77,1),2)</f>
        <v>0</v>
      </c>
      <c r="J77" s="25" t="s">
        <v>577</v>
      </c>
      <c r="O77">
        <f>(I77*21)/100</f>
        <v>0</v>
      </c>
      <c r="P77" t="s">
        <v>20</v>
      </c>
    </row>
    <row r="78" spans="1:5" ht="12.75">
      <c r="A78" s="28" t="s">
        <v>49</v>
      </c>
      <c r="E78" s="29" t="s">
        <v>62</v>
      </c>
    </row>
    <row r="79" spans="1:5" ht="12.75">
      <c r="A79" s="30" t="s">
        <v>51</v>
      </c>
      <c r="E79" s="31" t="s">
        <v>62</v>
      </c>
    </row>
    <row r="80" spans="1:5" ht="12.75">
      <c r="A80" t="s">
        <v>53</v>
      </c>
      <c r="E80" s="29" t="s">
        <v>62</v>
      </c>
    </row>
    <row r="81" spans="1:16" ht="25.5">
      <c r="A81" s="19" t="s">
        <v>44</v>
      </c>
      <c r="B81" s="23" t="s">
        <v>124</v>
      </c>
      <c r="C81" s="23" t="s">
        <v>840</v>
      </c>
      <c r="D81" s="19" t="s">
        <v>62</v>
      </c>
      <c r="E81" s="24" t="s">
        <v>841</v>
      </c>
      <c r="F81" s="25" t="s">
        <v>153</v>
      </c>
      <c r="G81" s="26">
        <v>8</v>
      </c>
      <c r="H81" s="27">
        <v>0</v>
      </c>
      <c r="I81" s="27">
        <f>ROUND(ROUND(H81,2)*ROUND(G81,1),2)</f>
        <v>0</v>
      </c>
      <c r="J81" s="25" t="s">
        <v>577</v>
      </c>
      <c r="O81">
        <f>(I81*21)/100</f>
        <v>0</v>
      </c>
      <c r="P81" t="s">
        <v>20</v>
      </c>
    </row>
    <row r="82" spans="1:5" ht="12.75">
      <c r="A82" s="28" t="s">
        <v>49</v>
      </c>
      <c r="E82" s="29" t="s">
        <v>62</v>
      </c>
    </row>
    <row r="83" spans="1:5" ht="12.75">
      <c r="A83" s="30" t="s">
        <v>51</v>
      </c>
      <c r="E83" s="31" t="s">
        <v>62</v>
      </c>
    </row>
    <row r="84" spans="1:5" ht="12.75">
      <c r="A84" t="s">
        <v>53</v>
      </c>
      <c r="E84" s="29" t="s">
        <v>62</v>
      </c>
    </row>
    <row r="85" spans="1:16" ht="12.75">
      <c r="A85" s="19" t="s">
        <v>44</v>
      </c>
      <c r="B85" s="23" t="s">
        <v>129</v>
      </c>
      <c r="C85" s="23" t="s">
        <v>842</v>
      </c>
      <c r="D85" s="19" t="s">
        <v>62</v>
      </c>
      <c r="E85" s="24" t="s">
        <v>843</v>
      </c>
      <c r="F85" s="25" t="s">
        <v>153</v>
      </c>
      <c r="G85" s="26">
        <v>24</v>
      </c>
      <c r="H85" s="27">
        <v>0</v>
      </c>
      <c r="I85" s="27">
        <f>ROUND(ROUND(H85,2)*ROUND(G85,1),2)</f>
        <v>0</v>
      </c>
      <c r="J85" s="25" t="s">
        <v>577</v>
      </c>
      <c r="O85">
        <f>(I85*21)/100</f>
        <v>0</v>
      </c>
      <c r="P85" t="s">
        <v>20</v>
      </c>
    </row>
    <row r="86" spans="1:5" ht="12.75">
      <c r="A86" s="28" t="s">
        <v>49</v>
      </c>
      <c r="E86" s="29" t="s">
        <v>62</v>
      </c>
    </row>
    <row r="87" spans="1:5" ht="12.75">
      <c r="A87" s="30" t="s">
        <v>51</v>
      </c>
      <c r="E87" s="31" t="s">
        <v>62</v>
      </c>
    </row>
    <row r="88" spans="1:5" ht="12.75">
      <c r="A88" t="s">
        <v>53</v>
      </c>
      <c r="E88" s="29" t="s">
        <v>62</v>
      </c>
    </row>
    <row r="89" spans="1:16" ht="12.75">
      <c r="A89" s="19" t="s">
        <v>44</v>
      </c>
      <c r="B89" s="23" t="s">
        <v>132</v>
      </c>
      <c r="C89" s="23" t="s">
        <v>844</v>
      </c>
      <c r="D89" s="19" t="s">
        <v>62</v>
      </c>
      <c r="E89" s="24" t="s">
        <v>845</v>
      </c>
      <c r="F89" s="25" t="s">
        <v>153</v>
      </c>
      <c r="G89" s="26">
        <v>18</v>
      </c>
      <c r="H89" s="27">
        <v>0</v>
      </c>
      <c r="I89" s="27">
        <f>ROUND(ROUND(H89,2)*ROUND(G89,1),2)</f>
        <v>0</v>
      </c>
      <c r="J89" s="25" t="s">
        <v>577</v>
      </c>
      <c r="O89">
        <f>(I89*21)/100</f>
        <v>0</v>
      </c>
      <c r="P89" t="s">
        <v>20</v>
      </c>
    </row>
    <row r="90" spans="1:5" ht="12.75">
      <c r="A90" s="28" t="s">
        <v>49</v>
      </c>
      <c r="E90" s="29" t="s">
        <v>62</v>
      </c>
    </row>
    <row r="91" spans="1:5" ht="12.75">
      <c r="A91" s="30" t="s">
        <v>51</v>
      </c>
      <c r="E91" s="31" t="s">
        <v>62</v>
      </c>
    </row>
    <row r="92" spans="1:5" ht="12.75">
      <c r="A92" t="s">
        <v>53</v>
      </c>
      <c r="E92" s="29" t="s">
        <v>62</v>
      </c>
    </row>
    <row r="93" spans="1:16" ht="12.75">
      <c r="A93" s="19" t="s">
        <v>44</v>
      </c>
      <c r="B93" s="23" t="s">
        <v>135</v>
      </c>
      <c r="C93" s="23" t="s">
        <v>846</v>
      </c>
      <c r="D93" s="19" t="s">
        <v>62</v>
      </c>
      <c r="E93" s="24" t="s">
        <v>847</v>
      </c>
      <c r="F93" s="25" t="s">
        <v>153</v>
      </c>
      <c r="G93" s="26">
        <v>8</v>
      </c>
      <c r="H93" s="27">
        <v>0</v>
      </c>
      <c r="I93" s="27">
        <f>ROUND(ROUND(H93,2)*ROUND(G93,1),2)</f>
        <v>0</v>
      </c>
      <c r="J93" s="25" t="s">
        <v>577</v>
      </c>
      <c r="O93">
        <f>(I93*21)/100</f>
        <v>0</v>
      </c>
      <c r="P93" t="s">
        <v>20</v>
      </c>
    </row>
    <row r="94" spans="1:5" ht="12.75">
      <c r="A94" s="28" t="s">
        <v>49</v>
      </c>
      <c r="E94" s="29" t="s">
        <v>62</v>
      </c>
    </row>
    <row r="95" spans="1:5" ht="12.75">
      <c r="A95" s="30" t="s">
        <v>51</v>
      </c>
      <c r="E95" s="31" t="s">
        <v>62</v>
      </c>
    </row>
    <row r="96" spans="1:5" ht="12.75">
      <c r="A96" t="s">
        <v>53</v>
      </c>
      <c r="E96" s="29" t="s">
        <v>62</v>
      </c>
    </row>
    <row r="97" spans="1:16" ht="12.75">
      <c r="A97" s="19" t="s">
        <v>44</v>
      </c>
      <c r="B97" s="23" t="s">
        <v>140</v>
      </c>
      <c r="C97" s="23" t="s">
        <v>848</v>
      </c>
      <c r="D97" s="19" t="s">
        <v>62</v>
      </c>
      <c r="E97" s="24" t="s">
        <v>849</v>
      </c>
      <c r="F97" s="25" t="s">
        <v>47</v>
      </c>
      <c r="G97" s="26">
        <v>8.048</v>
      </c>
      <c r="H97" s="27">
        <v>0</v>
      </c>
      <c r="I97" s="27">
        <f>ROUND(ROUND(H97,2)*ROUND(G97,1),2)</f>
        <v>0</v>
      </c>
      <c r="J97" s="25" t="s">
        <v>536</v>
      </c>
      <c r="O97">
        <f>(I97*21)/100</f>
        <v>0</v>
      </c>
      <c r="P97" t="s">
        <v>20</v>
      </c>
    </row>
    <row r="98" spans="1:5" ht="12.75">
      <c r="A98" s="28" t="s">
        <v>49</v>
      </c>
      <c r="E98" s="29" t="s">
        <v>62</v>
      </c>
    </row>
    <row r="99" spans="1:5" ht="12.75">
      <c r="A99" s="30" t="s">
        <v>51</v>
      </c>
      <c r="E99" s="31" t="s">
        <v>62</v>
      </c>
    </row>
    <row r="100" spans="1:5" ht="12.75">
      <c r="A100" t="s">
        <v>53</v>
      </c>
      <c r="E100" s="29" t="s">
        <v>62</v>
      </c>
    </row>
    <row r="101" spans="1:16" ht="12.75">
      <c r="A101" s="19" t="s">
        <v>44</v>
      </c>
      <c r="B101" s="23" t="s">
        <v>145</v>
      </c>
      <c r="C101" s="23" t="s">
        <v>850</v>
      </c>
      <c r="D101" s="19" t="s">
        <v>62</v>
      </c>
      <c r="E101" s="24" t="s">
        <v>851</v>
      </c>
      <c r="F101" s="25" t="s">
        <v>47</v>
      </c>
      <c r="G101" s="26">
        <v>72.432</v>
      </c>
      <c r="H101" s="27">
        <v>0</v>
      </c>
      <c r="I101" s="27">
        <f>ROUND(ROUND(H101,2)*ROUND(G101,1),2)</f>
        <v>0</v>
      </c>
      <c r="J101" s="25" t="s">
        <v>536</v>
      </c>
      <c r="O101">
        <f>(I101*21)/100</f>
        <v>0</v>
      </c>
      <c r="P101" t="s">
        <v>20</v>
      </c>
    </row>
    <row r="102" spans="1:5" ht="12.75">
      <c r="A102" s="28" t="s">
        <v>49</v>
      </c>
      <c r="E102" s="29" t="s">
        <v>62</v>
      </c>
    </row>
    <row r="103" spans="1:5" ht="12.75">
      <c r="A103" s="30" t="s">
        <v>51</v>
      </c>
      <c r="E103" s="31" t="s">
        <v>62</v>
      </c>
    </row>
    <row r="104" spans="1:5" ht="12.75">
      <c r="A104" t="s">
        <v>53</v>
      </c>
      <c r="E104" s="29" t="s">
        <v>62</v>
      </c>
    </row>
    <row r="105" spans="1:16" ht="12.75">
      <c r="A105" s="19" t="s">
        <v>44</v>
      </c>
      <c r="B105" s="23" t="s">
        <v>150</v>
      </c>
      <c r="C105" s="23" t="s">
        <v>852</v>
      </c>
      <c r="D105" s="19" t="s">
        <v>62</v>
      </c>
      <c r="E105" s="24" t="s">
        <v>853</v>
      </c>
      <c r="F105" s="25" t="s">
        <v>47</v>
      </c>
      <c r="G105" s="26">
        <v>8.048</v>
      </c>
      <c r="H105" s="27">
        <v>0</v>
      </c>
      <c r="I105" s="27">
        <f>ROUND(ROUND(H105,2)*ROUND(G105,1),2)</f>
        <v>0</v>
      </c>
      <c r="J105" s="25" t="s">
        <v>577</v>
      </c>
      <c r="O105">
        <f>(I105*21)/100</f>
        <v>0</v>
      </c>
      <c r="P105" t="s">
        <v>20</v>
      </c>
    </row>
    <row r="106" spans="1:5" ht="12.75">
      <c r="A106" s="28" t="s">
        <v>49</v>
      </c>
      <c r="E106" s="29" t="s">
        <v>62</v>
      </c>
    </row>
    <row r="107" spans="1:5" ht="12.75">
      <c r="A107" s="30" t="s">
        <v>51</v>
      </c>
      <c r="E107" s="31" t="s">
        <v>62</v>
      </c>
    </row>
    <row r="108" spans="1:5" ht="12.75">
      <c r="A108" t="s">
        <v>53</v>
      </c>
      <c r="E108" s="29" t="s">
        <v>62</v>
      </c>
    </row>
    <row r="109" spans="1:16" ht="12.75">
      <c r="A109" s="19" t="s">
        <v>44</v>
      </c>
      <c r="B109" s="23" t="s">
        <v>156</v>
      </c>
      <c r="C109" s="23" t="s">
        <v>854</v>
      </c>
      <c r="D109" s="19" t="s">
        <v>62</v>
      </c>
      <c r="E109" s="24" t="s">
        <v>855</v>
      </c>
      <c r="F109" s="25" t="s">
        <v>856</v>
      </c>
      <c r="G109" s="26">
        <v>14.486</v>
      </c>
      <c r="H109" s="27">
        <v>0</v>
      </c>
      <c r="I109" s="27">
        <f>ROUND(ROUND(H109,2)*ROUND(G109,1),2)</f>
        <v>0</v>
      </c>
      <c r="J109" s="25" t="s">
        <v>577</v>
      </c>
      <c r="O109">
        <f>(I109*21)/100</f>
        <v>0</v>
      </c>
      <c r="P109" t="s">
        <v>20</v>
      </c>
    </row>
    <row r="110" spans="1:5" ht="12.75">
      <c r="A110" s="28" t="s">
        <v>49</v>
      </c>
      <c r="E110" s="29" t="s">
        <v>62</v>
      </c>
    </row>
    <row r="111" spans="1:5" ht="12.75">
      <c r="A111" s="30" t="s">
        <v>51</v>
      </c>
      <c r="E111" s="31" t="s">
        <v>62</v>
      </c>
    </row>
    <row r="112" spans="1:5" ht="12.75">
      <c r="A112" t="s">
        <v>53</v>
      </c>
      <c r="E112" s="29" t="s">
        <v>62</v>
      </c>
    </row>
    <row r="113" spans="1:18" ht="12.75" customHeight="1">
      <c r="A113" s="5" t="s">
        <v>42</v>
      </c>
      <c r="B113" s="5"/>
      <c r="C113" s="32" t="s">
        <v>857</v>
      </c>
      <c r="D113" s="5"/>
      <c r="E113" s="21" t="s">
        <v>858</v>
      </c>
      <c r="F113" s="5"/>
      <c r="G113" s="5"/>
      <c r="H113" s="5"/>
      <c r="I113" s="33">
        <f>0+Q113</f>
        <v>0</v>
      </c>
      <c r="J113" s="5"/>
      <c r="O113">
        <f>0+R113</f>
        <v>0</v>
      </c>
      <c r="Q113">
        <f>0+I114</f>
        <v>0</v>
      </c>
      <c r="R113">
        <f>0+O114</f>
        <v>0</v>
      </c>
    </row>
    <row r="114" spans="1:16" ht="12.75">
      <c r="A114" s="19" t="s">
        <v>44</v>
      </c>
      <c r="B114" s="23" t="s">
        <v>161</v>
      </c>
      <c r="C114" s="23" t="s">
        <v>859</v>
      </c>
      <c r="D114" s="19" t="s">
        <v>62</v>
      </c>
      <c r="E114" s="24" t="s">
        <v>860</v>
      </c>
      <c r="F114" s="25" t="s">
        <v>153</v>
      </c>
      <c r="G114" s="26">
        <v>90</v>
      </c>
      <c r="H114" s="27">
        <v>0</v>
      </c>
      <c r="I114" s="27">
        <f>ROUND(ROUND(H114,2)*ROUND(G114,1),2)</f>
        <v>0</v>
      </c>
      <c r="J114" s="25" t="s">
        <v>536</v>
      </c>
      <c r="O114">
        <f>(I114*21)/100</f>
        <v>0</v>
      </c>
      <c r="P114" t="s">
        <v>20</v>
      </c>
    </row>
    <row r="115" spans="1:5" ht="12.75">
      <c r="A115" s="28" t="s">
        <v>49</v>
      </c>
      <c r="E115" s="29" t="s">
        <v>62</v>
      </c>
    </row>
    <row r="116" spans="1:5" ht="12.75">
      <c r="A116" s="30" t="s">
        <v>51</v>
      </c>
      <c r="E116" s="31" t="s">
        <v>62</v>
      </c>
    </row>
    <row r="117" spans="1:5" ht="12.75">
      <c r="A117" t="s">
        <v>53</v>
      </c>
      <c r="E117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1"/>
  <sheetViews>
    <sheetView workbookViewId="0" topLeftCell="B1">
      <pane ySplit="7" topLeftCell="A8" activePane="bottomLeft" state="frozen"/>
      <selection pane="bottomLeft" activeCell="H404" sqref="H40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0+O8+O61+O166+O175+O252+O273</f>
        <v>0</v>
      </c>
      <c r="P2" t="s">
        <v>19</v>
      </c>
    </row>
    <row r="3" spans="1:16" ht="15" customHeight="1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21</v>
      </c>
      <c r="I3" s="34">
        <f>0+I8+I61+I166+I175+I252+I273</f>
        <v>0</v>
      </c>
      <c r="J3" s="9"/>
      <c r="O3" t="s">
        <v>18</v>
      </c>
      <c r="P3" t="s">
        <v>20</v>
      </c>
    </row>
    <row r="4" spans="1:16" ht="15" customHeight="1">
      <c r="A4" t="s">
        <v>16</v>
      </c>
      <c r="B4" s="14" t="s">
        <v>17</v>
      </c>
      <c r="C4" s="62" t="s">
        <v>21</v>
      </c>
      <c r="D4" s="63"/>
      <c r="E4" s="15" t="s">
        <v>22</v>
      </c>
      <c r="F4" s="5"/>
      <c r="G4" s="5"/>
      <c r="H4" s="16"/>
      <c r="I4" s="16"/>
      <c r="J4" s="5"/>
      <c r="O4" t="s">
        <v>18</v>
      </c>
      <c r="P4" t="s">
        <v>20</v>
      </c>
    </row>
    <row r="5" spans="1:16" ht="12.75" customHeight="1">
      <c r="A5" s="60" t="s">
        <v>23</v>
      </c>
      <c r="B5" s="60" t="s">
        <v>25</v>
      </c>
      <c r="C5" s="60" t="s">
        <v>26</v>
      </c>
      <c r="D5" s="60" t="s">
        <v>27</v>
      </c>
      <c r="E5" s="60" t="s">
        <v>29</v>
      </c>
      <c r="F5" s="60" t="s">
        <v>31</v>
      </c>
      <c r="G5" s="60" t="s">
        <v>33</v>
      </c>
      <c r="H5" s="60" t="s">
        <v>35</v>
      </c>
      <c r="I5" s="60"/>
      <c r="J5" s="60" t="s">
        <v>40</v>
      </c>
      <c r="O5" t="s">
        <v>18</v>
      </c>
      <c r="P5" t="s">
        <v>20</v>
      </c>
    </row>
    <row r="6" spans="1:10" ht="12.75" customHeight="1">
      <c r="A6" s="60"/>
      <c r="B6" s="60"/>
      <c r="C6" s="60"/>
      <c r="D6" s="60"/>
      <c r="E6" s="60"/>
      <c r="F6" s="60"/>
      <c r="G6" s="60"/>
      <c r="H6" s="13" t="s">
        <v>36</v>
      </c>
      <c r="I6" s="13" t="s">
        <v>38</v>
      </c>
      <c r="J6" s="60"/>
    </row>
    <row r="7" spans="1:10" ht="12.75" customHeight="1">
      <c r="A7" s="13" t="s">
        <v>24</v>
      </c>
      <c r="B7" s="13" t="s">
        <v>19</v>
      </c>
      <c r="C7" s="13" t="s">
        <v>20</v>
      </c>
      <c r="D7" s="13" t="s">
        <v>28</v>
      </c>
      <c r="E7" s="13" t="s">
        <v>30</v>
      </c>
      <c r="F7" s="13" t="s">
        <v>32</v>
      </c>
      <c r="G7" s="13" t="s">
        <v>34</v>
      </c>
      <c r="H7" s="13" t="s">
        <v>37</v>
      </c>
      <c r="I7" s="13" t="s">
        <v>39</v>
      </c>
      <c r="J7" s="13" t="s">
        <v>41</v>
      </c>
    </row>
    <row r="8" spans="1:18" ht="12.75" customHeight="1">
      <c r="A8" s="16" t="s">
        <v>42</v>
      </c>
      <c r="B8" s="16"/>
      <c r="C8" s="20" t="s">
        <v>24</v>
      </c>
      <c r="D8" s="16"/>
      <c r="E8" s="21" t="s">
        <v>43</v>
      </c>
      <c r="F8" s="16"/>
      <c r="G8" s="16"/>
      <c r="H8" s="16"/>
      <c r="I8" s="22">
        <f>0+Q8</f>
        <v>0</v>
      </c>
      <c r="J8" s="16"/>
      <c r="O8">
        <f>0+R8</f>
        <v>0</v>
      </c>
      <c r="Q8">
        <f>0+I9+I13+I17+I21+I25+I29+I33+I37+I41+I45+I49+I53+I57</f>
        <v>0</v>
      </c>
      <c r="R8">
        <f>0+O9+O13+O17+O21+O25+O29+O33+O37+O41+O45+O49+O53+O57</f>
        <v>0</v>
      </c>
    </row>
    <row r="9" spans="1:16" ht="12.75">
      <c r="A9" s="19" t="s">
        <v>44</v>
      </c>
      <c r="B9" s="23" t="s">
        <v>19</v>
      </c>
      <c r="C9" s="23" t="s">
        <v>45</v>
      </c>
      <c r="D9" s="19" t="s">
        <v>19</v>
      </c>
      <c r="E9" s="24" t="s">
        <v>46</v>
      </c>
      <c r="F9" s="25" t="s">
        <v>47</v>
      </c>
      <c r="G9" s="26">
        <v>59.7</v>
      </c>
      <c r="H9" s="27">
        <v>0</v>
      </c>
      <c r="I9" s="27">
        <f>ROUND(ROUND(H9,2)*ROUND(G9,1),2)</f>
        <v>0</v>
      </c>
      <c r="J9" s="25" t="s">
        <v>48</v>
      </c>
      <c r="O9">
        <f>(I9*21)/100</f>
        <v>0</v>
      </c>
      <c r="P9" t="s">
        <v>20</v>
      </c>
    </row>
    <row r="10" spans="1:5" ht="51">
      <c r="A10" s="28" t="s">
        <v>49</v>
      </c>
      <c r="E10" s="29" t="s">
        <v>50</v>
      </c>
    </row>
    <row r="11" spans="1:5" ht="63.75">
      <c r="A11" s="30" t="s">
        <v>51</v>
      </c>
      <c r="E11" s="31" t="s">
        <v>52</v>
      </c>
    </row>
    <row r="12" spans="1:5" ht="25.5">
      <c r="A12" t="s">
        <v>53</v>
      </c>
      <c r="E12" s="29" t="s">
        <v>54</v>
      </c>
    </row>
    <row r="13" spans="1:16" ht="12.75">
      <c r="A13" s="19" t="s">
        <v>44</v>
      </c>
      <c r="B13" s="23" t="s">
        <v>20</v>
      </c>
      <c r="C13" s="23" t="s">
        <v>45</v>
      </c>
      <c r="D13" s="19" t="s">
        <v>20</v>
      </c>
      <c r="E13" s="24" t="s">
        <v>46</v>
      </c>
      <c r="F13" s="25" t="s">
        <v>47</v>
      </c>
      <c r="G13" s="26">
        <v>215.1</v>
      </c>
      <c r="H13" s="27">
        <v>0</v>
      </c>
      <c r="I13" s="27">
        <f>ROUND(ROUND(H13,2)*ROUND(G13,1),2)</f>
        <v>0</v>
      </c>
      <c r="J13" s="25" t="s">
        <v>48</v>
      </c>
      <c r="O13">
        <f>(I13*21)/100</f>
        <v>0</v>
      </c>
      <c r="P13" t="s">
        <v>20</v>
      </c>
    </row>
    <row r="14" spans="1:5" ht="51">
      <c r="A14" s="28" t="s">
        <v>49</v>
      </c>
      <c r="E14" s="29" t="s">
        <v>55</v>
      </c>
    </row>
    <row r="15" spans="1:5" ht="51">
      <c r="A15" s="30" t="s">
        <v>51</v>
      </c>
      <c r="E15" s="31" t="s">
        <v>56</v>
      </c>
    </row>
    <row r="16" spans="1:5" ht="25.5">
      <c r="A16" t="s">
        <v>53</v>
      </c>
      <c r="E16" s="29" t="s">
        <v>54</v>
      </c>
    </row>
    <row r="17" spans="1:16" ht="12.75">
      <c r="A17" s="19" t="s">
        <v>44</v>
      </c>
      <c r="B17" s="23" t="s">
        <v>28</v>
      </c>
      <c r="C17" s="23" t="s">
        <v>45</v>
      </c>
      <c r="D17" s="19" t="s">
        <v>28</v>
      </c>
      <c r="E17" s="24" t="s">
        <v>46</v>
      </c>
      <c r="F17" s="25" t="s">
        <v>47</v>
      </c>
      <c r="G17" s="26">
        <v>36.7</v>
      </c>
      <c r="H17" s="27">
        <v>0</v>
      </c>
      <c r="I17" s="27">
        <f>ROUND(ROUND(H17,2)*ROUND(G17,1),2)</f>
        <v>0</v>
      </c>
      <c r="J17" s="25" t="s">
        <v>48</v>
      </c>
      <c r="O17">
        <f>(I17*21)/100</f>
        <v>0</v>
      </c>
      <c r="P17" t="s">
        <v>20</v>
      </c>
    </row>
    <row r="18" spans="1:5" ht="51">
      <c r="A18" s="28" t="s">
        <v>49</v>
      </c>
      <c r="E18" s="29" t="s">
        <v>57</v>
      </c>
    </row>
    <row r="19" spans="1:5" ht="51">
      <c r="A19" s="30" t="s">
        <v>51</v>
      </c>
      <c r="E19" s="31" t="s">
        <v>58</v>
      </c>
    </row>
    <row r="20" spans="1:5" ht="25.5">
      <c r="A20" t="s">
        <v>53</v>
      </c>
      <c r="E20" s="29" t="s">
        <v>54</v>
      </c>
    </row>
    <row r="21" spans="1:16" ht="12.75">
      <c r="A21" s="19" t="s">
        <v>44</v>
      </c>
      <c r="B21" s="23" t="s">
        <v>30</v>
      </c>
      <c r="C21" s="23" t="s">
        <v>45</v>
      </c>
      <c r="D21" s="19" t="s">
        <v>30</v>
      </c>
      <c r="E21" s="24" t="s">
        <v>46</v>
      </c>
      <c r="F21" s="25" t="s">
        <v>47</v>
      </c>
      <c r="G21" s="26">
        <v>103.8</v>
      </c>
      <c r="H21" s="27">
        <v>0</v>
      </c>
      <c r="I21" s="27">
        <f>ROUND(ROUND(H21,2)*ROUND(G21,1),2)</f>
        <v>0</v>
      </c>
      <c r="J21" s="25" t="s">
        <v>48</v>
      </c>
      <c r="O21">
        <f>(I21*21)/100</f>
        <v>0</v>
      </c>
      <c r="P21" t="s">
        <v>20</v>
      </c>
    </row>
    <row r="22" spans="1:5" ht="63.75">
      <c r="A22" s="28" t="s">
        <v>49</v>
      </c>
      <c r="E22" s="29" t="s">
        <v>59</v>
      </c>
    </row>
    <row r="23" spans="1:5" ht="114.75">
      <c r="A23" s="30" t="s">
        <v>51</v>
      </c>
      <c r="E23" s="31" t="s">
        <v>60</v>
      </c>
    </row>
    <row r="24" spans="1:5" ht="25.5">
      <c r="A24" t="s">
        <v>53</v>
      </c>
      <c r="E24" s="29" t="s">
        <v>54</v>
      </c>
    </row>
    <row r="25" spans="1:16" ht="12.75">
      <c r="A25" s="19" t="s">
        <v>44</v>
      </c>
      <c r="B25" s="23" t="s">
        <v>32</v>
      </c>
      <c r="C25" s="23" t="s">
        <v>61</v>
      </c>
      <c r="D25" s="19" t="s">
        <v>62</v>
      </c>
      <c r="E25" s="24" t="s">
        <v>63</v>
      </c>
      <c r="F25" s="25" t="s">
        <v>64</v>
      </c>
      <c r="G25" s="26">
        <v>4</v>
      </c>
      <c r="H25" s="27">
        <v>0</v>
      </c>
      <c r="I25" s="27">
        <f>ROUND(ROUND(H25,2)*ROUND(G25,1),2)</f>
        <v>0</v>
      </c>
      <c r="J25" s="25" t="s">
        <v>48</v>
      </c>
      <c r="O25">
        <f>(I25*21)/100</f>
        <v>0</v>
      </c>
      <c r="P25" t="s">
        <v>20</v>
      </c>
    </row>
    <row r="26" spans="1:5" ht="25.5">
      <c r="A26" s="28" t="s">
        <v>49</v>
      </c>
      <c r="E26" s="29" t="s">
        <v>65</v>
      </c>
    </row>
    <row r="27" spans="1:5" ht="12.75">
      <c r="A27" s="30" t="s">
        <v>51</v>
      </c>
      <c r="E27" s="31" t="s">
        <v>66</v>
      </c>
    </row>
    <row r="28" spans="1:5" ht="12.75">
      <c r="A28" t="s">
        <v>53</v>
      </c>
      <c r="E28" s="29" t="s">
        <v>67</v>
      </c>
    </row>
    <row r="29" spans="1:16" ht="12.75">
      <c r="A29" s="19" t="s">
        <v>44</v>
      </c>
      <c r="B29" s="23" t="s">
        <v>34</v>
      </c>
      <c r="C29" s="23" t="s">
        <v>68</v>
      </c>
      <c r="D29" s="19" t="s">
        <v>62</v>
      </c>
      <c r="E29" s="24" t="s">
        <v>69</v>
      </c>
      <c r="F29" s="25" t="s">
        <v>64</v>
      </c>
      <c r="G29" s="26">
        <v>1</v>
      </c>
      <c r="H29" s="27">
        <v>0</v>
      </c>
      <c r="I29" s="27">
        <f>ROUND(ROUND(H29,2)*ROUND(G29,1),2)</f>
        <v>0</v>
      </c>
      <c r="J29" s="25" t="s">
        <v>48</v>
      </c>
      <c r="O29">
        <f>(I29*21)/100</f>
        <v>0</v>
      </c>
      <c r="P29" t="s">
        <v>20</v>
      </c>
    </row>
    <row r="30" spans="1:5" ht="89.25">
      <c r="A30" s="28" t="s">
        <v>49</v>
      </c>
      <c r="E30" s="29" t="s">
        <v>70</v>
      </c>
    </row>
    <row r="31" spans="1:5" ht="12.75">
      <c r="A31" s="30" t="s">
        <v>51</v>
      </c>
      <c r="E31" s="31" t="s">
        <v>62</v>
      </c>
    </row>
    <row r="32" spans="1:5" ht="12.75">
      <c r="A32" t="s">
        <v>53</v>
      </c>
      <c r="E32" s="29" t="s">
        <v>71</v>
      </c>
    </row>
    <row r="33" spans="1:16" ht="12.75">
      <c r="A33" s="19" t="s">
        <v>44</v>
      </c>
      <c r="B33" s="23" t="s">
        <v>72</v>
      </c>
      <c r="C33" s="23" t="s">
        <v>73</v>
      </c>
      <c r="D33" s="19" t="s">
        <v>62</v>
      </c>
      <c r="E33" s="24" t="s">
        <v>74</v>
      </c>
      <c r="F33" s="25" t="s">
        <v>64</v>
      </c>
      <c r="G33" s="26">
        <v>1</v>
      </c>
      <c r="H33" s="27">
        <v>0</v>
      </c>
      <c r="I33" s="27">
        <f>ROUND(ROUND(H33,2)*ROUND(G33,1),2)</f>
        <v>0</v>
      </c>
      <c r="J33" s="25" t="s">
        <v>48</v>
      </c>
      <c r="O33">
        <f>(I33*21)/100</f>
        <v>0</v>
      </c>
      <c r="P33" t="s">
        <v>20</v>
      </c>
    </row>
    <row r="34" spans="1:5" ht="102">
      <c r="A34" s="28" t="s">
        <v>49</v>
      </c>
      <c r="E34" s="29" t="s">
        <v>75</v>
      </c>
    </row>
    <row r="35" spans="1:5" ht="12.75">
      <c r="A35" s="30" t="s">
        <v>51</v>
      </c>
      <c r="E35" s="31" t="s">
        <v>62</v>
      </c>
    </row>
    <row r="36" spans="1:5" ht="12.75">
      <c r="A36" t="s">
        <v>53</v>
      </c>
      <c r="E36" s="29" t="s">
        <v>71</v>
      </c>
    </row>
    <row r="37" spans="1:16" ht="12.75">
      <c r="A37" s="19" t="s">
        <v>44</v>
      </c>
      <c r="B37" s="23" t="s">
        <v>76</v>
      </c>
      <c r="C37" s="23" t="s">
        <v>77</v>
      </c>
      <c r="D37" s="19" t="s">
        <v>19</v>
      </c>
      <c r="E37" s="24" t="s">
        <v>78</v>
      </c>
      <c r="F37" s="25" t="s">
        <v>64</v>
      </c>
      <c r="G37" s="26">
        <v>1</v>
      </c>
      <c r="H37" s="27">
        <v>0</v>
      </c>
      <c r="I37" s="27">
        <f>ROUND(ROUND(H37,2)*ROUND(G37,1),2)</f>
        <v>0</v>
      </c>
      <c r="J37" s="25" t="s">
        <v>48</v>
      </c>
      <c r="O37">
        <f>(I37*21)/100</f>
        <v>0</v>
      </c>
      <c r="P37" t="s">
        <v>20</v>
      </c>
    </row>
    <row r="38" spans="1:5" ht="38.25">
      <c r="A38" s="28" t="s">
        <v>49</v>
      </c>
      <c r="E38" s="29" t="s">
        <v>79</v>
      </c>
    </row>
    <row r="39" spans="1:5" ht="12.75">
      <c r="A39" s="30" t="s">
        <v>51</v>
      </c>
      <c r="E39" s="31" t="s">
        <v>62</v>
      </c>
    </row>
    <row r="40" spans="1:5" ht="12.75">
      <c r="A40" t="s">
        <v>53</v>
      </c>
      <c r="E40" s="29" t="s">
        <v>80</v>
      </c>
    </row>
    <row r="41" spans="1:16" ht="12.75">
      <c r="A41" s="19" t="s">
        <v>44</v>
      </c>
      <c r="B41" s="23" t="s">
        <v>37</v>
      </c>
      <c r="C41" s="23" t="s">
        <v>77</v>
      </c>
      <c r="D41" s="19" t="s">
        <v>20</v>
      </c>
      <c r="E41" s="24" t="s">
        <v>78</v>
      </c>
      <c r="F41" s="25" t="s">
        <v>64</v>
      </c>
      <c r="G41" s="26">
        <v>1</v>
      </c>
      <c r="H41" s="27">
        <v>0</v>
      </c>
      <c r="I41" s="27">
        <f>ROUND(ROUND(H41,2)*ROUND(G41,1),2)</f>
        <v>0</v>
      </c>
      <c r="J41" s="25" t="s">
        <v>48</v>
      </c>
      <c r="O41">
        <f>(I41*21)/100</f>
        <v>0</v>
      </c>
      <c r="P41" t="s">
        <v>20</v>
      </c>
    </row>
    <row r="42" spans="1:5" ht="12.75">
      <c r="A42" s="28" t="s">
        <v>49</v>
      </c>
      <c r="E42" s="29" t="s">
        <v>81</v>
      </c>
    </row>
    <row r="43" spans="1:5" ht="12.75">
      <c r="A43" s="30" t="s">
        <v>51</v>
      </c>
      <c r="E43" s="31" t="s">
        <v>62</v>
      </c>
    </row>
    <row r="44" spans="1:5" ht="12.75">
      <c r="A44" t="s">
        <v>53</v>
      </c>
      <c r="E44" s="29" t="s">
        <v>80</v>
      </c>
    </row>
    <row r="45" spans="1:16" ht="12.75">
      <c r="A45" s="19" t="s">
        <v>44</v>
      </c>
      <c r="B45" s="23" t="s">
        <v>39</v>
      </c>
      <c r="C45" s="23" t="s">
        <v>82</v>
      </c>
      <c r="D45" s="19" t="s">
        <v>62</v>
      </c>
      <c r="E45" s="24" t="s">
        <v>83</v>
      </c>
      <c r="F45" s="25" t="s">
        <v>64</v>
      </c>
      <c r="G45" s="26">
        <v>1</v>
      </c>
      <c r="H45" s="27">
        <v>0</v>
      </c>
      <c r="I45" s="27">
        <f>ROUND(ROUND(H45,2)*ROUND(G45,1),2)</f>
        <v>0</v>
      </c>
      <c r="J45" s="25" t="s">
        <v>48</v>
      </c>
      <c r="O45">
        <f>(I45*21)/100</f>
        <v>0</v>
      </c>
      <c r="P45" t="s">
        <v>20</v>
      </c>
    </row>
    <row r="46" spans="1:5" ht="25.5">
      <c r="A46" s="28" t="s">
        <v>49</v>
      </c>
      <c r="E46" s="29" t="s">
        <v>84</v>
      </c>
    </row>
    <row r="47" spans="1:5" ht="12.75">
      <c r="A47" s="30" t="s">
        <v>51</v>
      </c>
      <c r="E47" s="31" t="s">
        <v>62</v>
      </c>
    </row>
    <row r="48" spans="1:5" ht="12.75">
      <c r="A48" t="s">
        <v>53</v>
      </c>
      <c r="E48" s="29" t="s">
        <v>80</v>
      </c>
    </row>
    <row r="49" spans="1:16" ht="12.75">
      <c r="A49" s="19" t="s">
        <v>44</v>
      </c>
      <c r="B49" s="23" t="s">
        <v>41</v>
      </c>
      <c r="C49" s="23" t="s">
        <v>85</v>
      </c>
      <c r="D49" s="19" t="s">
        <v>62</v>
      </c>
      <c r="E49" s="24" t="s">
        <v>86</v>
      </c>
      <c r="F49" s="25" t="s">
        <v>64</v>
      </c>
      <c r="G49" s="26">
        <v>1</v>
      </c>
      <c r="H49" s="27">
        <v>0</v>
      </c>
      <c r="I49" s="27">
        <f>ROUND(ROUND(H49,2)*ROUND(G49,1),2)</f>
        <v>0</v>
      </c>
      <c r="J49" s="25" t="s">
        <v>48</v>
      </c>
      <c r="O49">
        <f>(I49*21)/100</f>
        <v>0</v>
      </c>
      <c r="P49" t="s">
        <v>20</v>
      </c>
    </row>
    <row r="50" spans="1:5" ht="12.75">
      <c r="A50" s="28" t="s">
        <v>49</v>
      </c>
      <c r="E50" s="29" t="s">
        <v>87</v>
      </c>
    </row>
    <row r="51" spans="1:5" ht="12.75">
      <c r="A51" s="30" t="s">
        <v>51</v>
      </c>
      <c r="E51" s="31" t="s">
        <v>62</v>
      </c>
    </row>
    <row r="52" spans="1:5" ht="12.75">
      <c r="A52" t="s">
        <v>53</v>
      </c>
      <c r="E52" s="29" t="s">
        <v>88</v>
      </c>
    </row>
    <row r="53" spans="1:16" ht="12.75">
      <c r="A53" s="19" t="s">
        <v>44</v>
      </c>
      <c r="B53" s="23" t="s">
        <v>89</v>
      </c>
      <c r="C53" s="23" t="s">
        <v>90</v>
      </c>
      <c r="D53" s="19" t="s">
        <v>62</v>
      </c>
      <c r="E53" s="24" t="s">
        <v>91</v>
      </c>
      <c r="F53" s="25" t="s">
        <v>92</v>
      </c>
      <c r="G53" s="26">
        <v>1</v>
      </c>
      <c r="H53" s="27">
        <v>0</v>
      </c>
      <c r="I53" s="27">
        <f>ROUND(ROUND(H53,2)*ROUND(G53,1),2)</f>
        <v>0</v>
      </c>
      <c r="J53" s="25" t="s">
        <v>48</v>
      </c>
      <c r="O53">
        <f>(I53*21)/100</f>
        <v>0</v>
      </c>
      <c r="P53" t="s">
        <v>20</v>
      </c>
    </row>
    <row r="54" spans="1:5" ht="38.25">
      <c r="A54" s="28" t="s">
        <v>49</v>
      </c>
      <c r="E54" s="29" t="s">
        <v>93</v>
      </c>
    </row>
    <row r="55" spans="1:5" ht="12.75">
      <c r="A55" s="30" t="s">
        <v>51</v>
      </c>
      <c r="E55" s="31" t="s">
        <v>62</v>
      </c>
    </row>
    <row r="56" spans="1:5" ht="89.25">
      <c r="A56" t="s">
        <v>53</v>
      </c>
      <c r="E56" s="29" t="s">
        <v>94</v>
      </c>
    </row>
    <row r="57" spans="1:16" ht="12.75">
      <c r="A57" s="19" t="s">
        <v>44</v>
      </c>
      <c r="B57" s="23" t="s">
        <v>95</v>
      </c>
      <c r="C57" s="23" t="s">
        <v>96</v>
      </c>
      <c r="D57" s="19" t="s">
        <v>62</v>
      </c>
      <c r="E57" s="24" t="s">
        <v>97</v>
      </c>
      <c r="F57" s="25" t="s">
        <v>64</v>
      </c>
      <c r="G57" s="26">
        <v>1</v>
      </c>
      <c r="H57" s="27">
        <v>0</v>
      </c>
      <c r="I57" s="27">
        <f>ROUND(ROUND(H57,2)*ROUND(G57,1),2)</f>
        <v>0</v>
      </c>
      <c r="J57" s="25" t="s">
        <v>48</v>
      </c>
      <c r="O57">
        <f>(I57*21)/100</f>
        <v>0</v>
      </c>
      <c r="P57" t="s">
        <v>20</v>
      </c>
    </row>
    <row r="58" spans="1:5" ht="12.75">
      <c r="A58" s="28" t="s">
        <v>49</v>
      </c>
      <c r="E58" s="29" t="s">
        <v>62</v>
      </c>
    </row>
    <row r="59" spans="1:5" ht="12.75">
      <c r="A59" s="30" t="s">
        <v>51</v>
      </c>
      <c r="E59" s="31" t="s">
        <v>62</v>
      </c>
    </row>
    <row r="60" spans="1:5" ht="25.5">
      <c r="A60" t="s">
        <v>53</v>
      </c>
      <c r="E60" s="29" t="s">
        <v>98</v>
      </c>
    </row>
    <row r="61" spans="1:18" ht="12.75" customHeight="1">
      <c r="A61" s="5" t="s">
        <v>42</v>
      </c>
      <c r="B61" s="5"/>
      <c r="C61" s="32" t="s">
        <v>19</v>
      </c>
      <c r="D61" s="5"/>
      <c r="E61" s="21" t="s">
        <v>99</v>
      </c>
      <c r="F61" s="5"/>
      <c r="G61" s="5"/>
      <c r="H61" s="5"/>
      <c r="I61" s="33">
        <f>0+Q61</f>
        <v>0</v>
      </c>
      <c r="J61" s="5"/>
      <c r="O61">
        <f>0+R61</f>
        <v>0</v>
      </c>
      <c r="Q61">
        <f>0+I62+I66+I70+I74+I78+I82+I86+I90+I94+I98+I102+I106+I110+I114+I118+I122+I126+I130+I134+I138+I142+I146+I150+I154+I158+I162</f>
        <v>0</v>
      </c>
      <c r="R61">
        <f>0+O62+O66+O70+O74+O78+O82+O86+O90+O94+O98+O102+O106+O110+O114+O118+O122+O126+O130+O134+O138+O142+O146+O150+O154+O158+O162</f>
        <v>0</v>
      </c>
    </row>
    <row r="62" spans="1:16" ht="12.75">
      <c r="A62" s="19" t="s">
        <v>44</v>
      </c>
      <c r="B62" s="23" t="s">
        <v>100</v>
      </c>
      <c r="C62" s="23" t="s">
        <v>101</v>
      </c>
      <c r="D62" s="19" t="s">
        <v>62</v>
      </c>
      <c r="E62" s="24" t="s">
        <v>102</v>
      </c>
      <c r="F62" s="25" t="s">
        <v>103</v>
      </c>
      <c r="G62" s="26">
        <v>26</v>
      </c>
      <c r="H62" s="27">
        <v>0</v>
      </c>
      <c r="I62" s="27">
        <f>ROUND(ROUND(H62,2)*ROUND(G62,1),2)</f>
        <v>0</v>
      </c>
      <c r="J62" s="25" t="s">
        <v>48</v>
      </c>
      <c r="O62">
        <f>(I62*21)/100</f>
        <v>0</v>
      </c>
      <c r="P62" t="s">
        <v>20</v>
      </c>
    </row>
    <row r="63" spans="1:5" ht="51">
      <c r="A63" s="28" t="s">
        <v>49</v>
      </c>
      <c r="E63" s="29" t="s">
        <v>104</v>
      </c>
    </row>
    <row r="64" spans="1:5" ht="12.75">
      <c r="A64" s="30" t="s">
        <v>51</v>
      </c>
      <c r="E64" s="31" t="s">
        <v>105</v>
      </c>
    </row>
    <row r="65" spans="1:5" ht="38.25">
      <c r="A65" t="s">
        <v>53</v>
      </c>
      <c r="E65" s="29" t="s">
        <v>106</v>
      </c>
    </row>
    <row r="66" spans="1:16" ht="25.5">
      <c r="A66" s="19" t="s">
        <v>44</v>
      </c>
      <c r="B66" s="23" t="s">
        <v>107</v>
      </c>
      <c r="C66" s="23" t="s">
        <v>108</v>
      </c>
      <c r="D66" s="19" t="s">
        <v>62</v>
      </c>
      <c r="E66" s="24" t="s">
        <v>109</v>
      </c>
      <c r="F66" s="25" t="s">
        <v>92</v>
      </c>
      <c r="G66" s="26">
        <v>5</v>
      </c>
      <c r="H66" s="27">
        <v>0</v>
      </c>
      <c r="I66" s="27">
        <f>ROUND(ROUND(H66,2)*ROUND(G66,1),2)</f>
        <v>0</v>
      </c>
      <c r="J66" s="25" t="s">
        <v>48</v>
      </c>
      <c r="O66">
        <f>(I66*21)/100</f>
        <v>0</v>
      </c>
      <c r="P66" t="s">
        <v>20</v>
      </c>
    </row>
    <row r="67" spans="1:5" ht="63.75">
      <c r="A67" s="28" t="s">
        <v>49</v>
      </c>
      <c r="E67" s="29" t="s">
        <v>110</v>
      </c>
    </row>
    <row r="68" spans="1:5" ht="12.75">
      <c r="A68" s="30" t="s">
        <v>51</v>
      </c>
      <c r="E68" s="31" t="s">
        <v>111</v>
      </c>
    </row>
    <row r="69" spans="1:5" ht="165.75">
      <c r="A69" t="s">
        <v>53</v>
      </c>
      <c r="E69" s="29" t="s">
        <v>112</v>
      </c>
    </row>
    <row r="70" spans="1:16" ht="25.5">
      <c r="A70" s="19" t="s">
        <v>44</v>
      </c>
      <c r="B70" s="23" t="s">
        <v>113</v>
      </c>
      <c r="C70" s="23" t="s">
        <v>114</v>
      </c>
      <c r="D70" s="19" t="s">
        <v>62</v>
      </c>
      <c r="E70" s="24" t="s">
        <v>115</v>
      </c>
      <c r="F70" s="25" t="s">
        <v>47</v>
      </c>
      <c r="G70" s="26">
        <v>12.2</v>
      </c>
      <c r="H70" s="27">
        <v>0</v>
      </c>
      <c r="I70" s="27">
        <f>ROUND(ROUND(H70,2)*ROUND(G70,1),2)</f>
        <v>0</v>
      </c>
      <c r="J70" s="25" t="s">
        <v>48</v>
      </c>
      <c r="O70">
        <f>(I70*21)/100</f>
        <v>0</v>
      </c>
      <c r="P70" t="s">
        <v>20</v>
      </c>
    </row>
    <row r="71" spans="1:5" ht="51">
      <c r="A71" s="28" t="s">
        <v>49</v>
      </c>
      <c r="E71" s="29" t="s">
        <v>116</v>
      </c>
    </row>
    <row r="72" spans="1:5" ht="12.75">
      <c r="A72" s="30" t="s">
        <v>51</v>
      </c>
      <c r="E72" s="31" t="s">
        <v>117</v>
      </c>
    </row>
    <row r="73" spans="1:5" ht="63.75">
      <c r="A73" t="s">
        <v>53</v>
      </c>
      <c r="E73" s="29" t="s">
        <v>118</v>
      </c>
    </row>
    <row r="74" spans="1:16" ht="25.5">
      <c r="A74" s="19" t="s">
        <v>44</v>
      </c>
      <c r="B74" s="23" t="s">
        <v>119</v>
      </c>
      <c r="C74" s="23" t="s">
        <v>120</v>
      </c>
      <c r="D74" s="19" t="s">
        <v>62</v>
      </c>
      <c r="E74" s="24" t="s">
        <v>121</v>
      </c>
      <c r="F74" s="25" t="s">
        <v>47</v>
      </c>
      <c r="G74" s="26">
        <v>0.3</v>
      </c>
      <c r="H74" s="27">
        <v>0</v>
      </c>
      <c r="I74" s="27">
        <f>ROUND(ROUND(H74,2)*ROUND(G74,1),2)</f>
        <v>0</v>
      </c>
      <c r="J74" s="25" t="s">
        <v>48</v>
      </c>
      <c r="O74">
        <f>(I74*21)/100</f>
        <v>0</v>
      </c>
      <c r="P74" t="s">
        <v>20</v>
      </c>
    </row>
    <row r="75" spans="1:5" ht="38.25">
      <c r="A75" s="28" t="s">
        <v>49</v>
      </c>
      <c r="E75" s="29" t="s">
        <v>122</v>
      </c>
    </row>
    <row r="76" spans="1:5" ht="12.75">
      <c r="A76" s="30" t="s">
        <v>51</v>
      </c>
      <c r="E76" s="31" t="s">
        <v>123</v>
      </c>
    </row>
    <row r="77" spans="1:5" ht="63.75">
      <c r="A77" t="s">
        <v>53</v>
      </c>
      <c r="E77" s="29" t="s">
        <v>118</v>
      </c>
    </row>
    <row r="78" spans="1:16" ht="12.75">
      <c r="A78" s="19" t="s">
        <v>44</v>
      </c>
      <c r="B78" s="23" t="s">
        <v>124</v>
      </c>
      <c r="C78" s="23" t="s">
        <v>125</v>
      </c>
      <c r="D78" s="19" t="s">
        <v>19</v>
      </c>
      <c r="E78" s="24" t="s">
        <v>126</v>
      </c>
      <c r="F78" s="25" t="s">
        <v>47</v>
      </c>
      <c r="G78" s="26">
        <v>1.6</v>
      </c>
      <c r="H78" s="27">
        <v>0</v>
      </c>
      <c r="I78" s="27">
        <f>ROUND(ROUND(H78,2)*ROUND(G78,1),2)</f>
        <v>0</v>
      </c>
      <c r="J78" s="25" t="s">
        <v>48</v>
      </c>
      <c r="O78">
        <f>(I78*21)/100</f>
        <v>0</v>
      </c>
      <c r="P78" t="s">
        <v>20</v>
      </c>
    </row>
    <row r="79" spans="1:5" ht="38.25">
      <c r="A79" s="28" t="s">
        <v>49</v>
      </c>
      <c r="E79" s="29" t="s">
        <v>127</v>
      </c>
    </row>
    <row r="80" spans="1:5" ht="12.75">
      <c r="A80" s="30" t="s">
        <v>51</v>
      </c>
      <c r="E80" s="31" t="s">
        <v>128</v>
      </c>
    </row>
    <row r="81" spans="1:5" ht="63.75">
      <c r="A81" t="s">
        <v>53</v>
      </c>
      <c r="E81" s="29" t="s">
        <v>118</v>
      </c>
    </row>
    <row r="82" spans="1:16" ht="12.75">
      <c r="A82" s="19" t="s">
        <v>44</v>
      </c>
      <c r="B82" s="23" t="s">
        <v>129</v>
      </c>
      <c r="C82" s="23" t="s">
        <v>125</v>
      </c>
      <c r="D82" s="19" t="s">
        <v>20</v>
      </c>
      <c r="E82" s="24" t="s">
        <v>126</v>
      </c>
      <c r="F82" s="25" t="s">
        <v>47</v>
      </c>
      <c r="G82" s="26">
        <v>1.5</v>
      </c>
      <c r="H82" s="27">
        <v>0</v>
      </c>
      <c r="I82" s="27">
        <f>ROUND(ROUND(H82,2)*ROUND(G82,1),2)</f>
        <v>0</v>
      </c>
      <c r="J82" s="25" t="s">
        <v>48</v>
      </c>
      <c r="O82">
        <f>(I82*21)/100</f>
        <v>0</v>
      </c>
      <c r="P82" t="s">
        <v>20</v>
      </c>
    </row>
    <row r="83" spans="1:5" ht="38.25">
      <c r="A83" s="28" t="s">
        <v>49</v>
      </c>
      <c r="E83" s="29" t="s">
        <v>130</v>
      </c>
    </row>
    <row r="84" spans="1:5" ht="12.75">
      <c r="A84" s="30" t="s">
        <v>51</v>
      </c>
      <c r="E84" s="31" t="s">
        <v>131</v>
      </c>
    </row>
    <row r="85" spans="1:5" ht="63.75">
      <c r="A85" t="s">
        <v>53</v>
      </c>
      <c r="E85" s="29" t="s">
        <v>118</v>
      </c>
    </row>
    <row r="86" spans="1:16" ht="12.75">
      <c r="A86" s="19" t="s">
        <v>44</v>
      </c>
      <c r="B86" s="23" t="s">
        <v>132</v>
      </c>
      <c r="C86" s="23" t="s">
        <v>125</v>
      </c>
      <c r="D86" s="19" t="s">
        <v>28</v>
      </c>
      <c r="E86" s="24" t="s">
        <v>126</v>
      </c>
      <c r="F86" s="25" t="s">
        <v>47</v>
      </c>
      <c r="G86" s="26">
        <v>3.2</v>
      </c>
      <c r="H86" s="27">
        <v>0</v>
      </c>
      <c r="I86" s="27">
        <f>ROUND(ROUND(H86,2)*ROUND(G86,1),2)</f>
        <v>0</v>
      </c>
      <c r="J86" s="25" t="s">
        <v>48</v>
      </c>
      <c r="O86">
        <f>(I86*21)/100</f>
        <v>0</v>
      </c>
      <c r="P86" t="s">
        <v>20</v>
      </c>
    </row>
    <row r="87" spans="1:5" ht="51">
      <c r="A87" s="28" t="s">
        <v>49</v>
      </c>
      <c r="E87" s="29" t="s">
        <v>133</v>
      </c>
    </row>
    <row r="88" spans="1:5" ht="12.75">
      <c r="A88" s="30" t="s">
        <v>51</v>
      </c>
      <c r="E88" s="31" t="s">
        <v>134</v>
      </c>
    </row>
    <row r="89" spans="1:5" ht="63.75">
      <c r="A89" t="s">
        <v>53</v>
      </c>
      <c r="E89" s="29" t="s">
        <v>118</v>
      </c>
    </row>
    <row r="90" spans="1:16" ht="25.5">
      <c r="A90" s="19" t="s">
        <v>44</v>
      </c>
      <c r="B90" s="23" t="s">
        <v>135</v>
      </c>
      <c r="C90" s="23" t="s">
        <v>136</v>
      </c>
      <c r="D90" s="19" t="s">
        <v>62</v>
      </c>
      <c r="E90" s="24" t="s">
        <v>137</v>
      </c>
      <c r="F90" s="25" t="s">
        <v>47</v>
      </c>
      <c r="G90" s="26">
        <v>59.4</v>
      </c>
      <c r="H90" s="27">
        <v>0</v>
      </c>
      <c r="I90" s="27">
        <f>ROUND(ROUND(H90,2)*ROUND(G90,1),2)</f>
        <v>0</v>
      </c>
      <c r="J90" s="25" t="s">
        <v>48</v>
      </c>
      <c r="O90">
        <f>(I90*21)/100</f>
        <v>0</v>
      </c>
      <c r="P90" t="s">
        <v>20</v>
      </c>
    </row>
    <row r="91" spans="1:5" ht="51">
      <c r="A91" s="28" t="s">
        <v>49</v>
      </c>
      <c r="E91" s="29" t="s">
        <v>138</v>
      </c>
    </row>
    <row r="92" spans="1:5" ht="63.75">
      <c r="A92" s="30" t="s">
        <v>51</v>
      </c>
      <c r="E92" s="31" t="s">
        <v>139</v>
      </c>
    </row>
    <row r="93" spans="1:5" ht="63.75">
      <c r="A93" t="s">
        <v>53</v>
      </c>
      <c r="E93" s="29" t="s">
        <v>118</v>
      </c>
    </row>
    <row r="94" spans="1:16" ht="25.5">
      <c r="A94" s="19" t="s">
        <v>44</v>
      </c>
      <c r="B94" s="23" t="s">
        <v>140</v>
      </c>
      <c r="C94" s="23" t="s">
        <v>141</v>
      </c>
      <c r="D94" s="19" t="s">
        <v>62</v>
      </c>
      <c r="E94" s="24" t="s">
        <v>142</v>
      </c>
      <c r="F94" s="25" t="s">
        <v>47</v>
      </c>
      <c r="G94" s="26">
        <v>24.5</v>
      </c>
      <c r="H94" s="27">
        <v>0</v>
      </c>
      <c r="I94" s="27">
        <f>ROUND(ROUND(H94,2)*ROUND(G94,1),2)</f>
        <v>0</v>
      </c>
      <c r="J94" s="25" t="s">
        <v>48</v>
      </c>
      <c r="O94">
        <f>(I94*21)/100</f>
        <v>0</v>
      </c>
      <c r="P94" t="s">
        <v>20</v>
      </c>
    </row>
    <row r="95" spans="1:5" ht="51">
      <c r="A95" s="28" t="s">
        <v>49</v>
      </c>
      <c r="E95" s="29" t="s">
        <v>143</v>
      </c>
    </row>
    <row r="96" spans="1:5" ht="38.25">
      <c r="A96" s="30" t="s">
        <v>51</v>
      </c>
      <c r="E96" s="31" t="s">
        <v>144</v>
      </c>
    </row>
    <row r="97" spans="1:5" ht="63.75">
      <c r="A97" t="s">
        <v>53</v>
      </c>
      <c r="E97" s="29" t="s">
        <v>118</v>
      </c>
    </row>
    <row r="98" spans="1:16" ht="12.75">
      <c r="A98" s="19" t="s">
        <v>44</v>
      </c>
      <c r="B98" s="23" t="s">
        <v>145</v>
      </c>
      <c r="C98" s="23" t="s">
        <v>146</v>
      </c>
      <c r="D98" s="19" t="s">
        <v>62</v>
      </c>
      <c r="E98" s="24" t="s">
        <v>147</v>
      </c>
      <c r="F98" s="25" t="s">
        <v>47</v>
      </c>
      <c r="G98" s="26">
        <v>41.8</v>
      </c>
      <c r="H98" s="27">
        <v>0</v>
      </c>
      <c r="I98" s="27">
        <f>ROUND(ROUND(H98,2)*ROUND(G98,1),2)</f>
        <v>0</v>
      </c>
      <c r="J98" s="25" t="s">
        <v>48</v>
      </c>
      <c r="O98">
        <f>(I98*21)/100</f>
        <v>0</v>
      </c>
      <c r="P98" t="s">
        <v>20</v>
      </c>
    </row>
    <row r="99" spans="1:5" ht="51">
      <c r="A99" s="28" t="s">
        <v>49</v>
      </c>
      <c r="E99" s="29" t="s">
        <v>148</v>
      </c>
    </row>
    <row r="100" spans="1:5" ht="38.25">
      <c r="A100" s="30" t="s">
        <v>51</v>
      </c>
      <c r="E100" s="31" t="s">
        <v>149</v>
      </c>
    </row>
    <row r="101" spans="1:5" ht="63.75">
      <c r="A101" t="s">
        <v>53</v>
      </c>
      <c r="E101" s="29" t="s">
        <v>118</v>
      </c>
    </row>
    <row r="102" spans="1:16" ht="12.75">
      <c r="A102" s="19" t="s">
        <v>44</v>
      </c>
      <c r="B102" s="23" t="s">
        <v>150</v>
      </c>
      <c r="C102" s="23" t="s">
        <v>151</v>
      </c>
      <c r="D102" s="19" t="s">
        <v>62</v>
      </c>
      <c r="E102" s="24" t="s">
        <v>152</v>
      </c>
      <c r="F102" s="25" t="s">
        <v>153</v>
      </c>
      <c r="G102" s="26">
        <v>72</v>
      </c>
      <c r="H102" s="27">
        <v>0</v>
      </c>
      <c r="I102" s="27">
        <f>ROUND(ROUND(H102,2)*ROUND(G102,1),2)</f>
        <v>0</v>
      </c>
      <c r="J102" s="25" t="s">
        <v>48</v>
      </c>
      <c r="O102">
        <f>(I102*21)/100</f>
        <v>0</v>
      </c>
      <c r="P102" t="s">
        <v>20</v>
      </c>
    </row>
    <row r="103" spans="1:5" ht="38.25">
      <c r="A103" s="28" t="s">
        <v>49</v>
      </c>
      <c r="E103" s="29" t="s">
        <v>154</v>
      </c>
    </row>
    <row r="104" spans="1:5" ht="12.75">
      <c r="A104" s="30" t="s">
        <v>51</v>
      </c>
      <c r="E104" s="31" t="s">
        <v>155</v>
      </c>
    </row>
    <row r="105" spans="1:5" ht="63.75">
      <c r="A105" t="s">
        <v>53</v>
      </c>
      <c r="E105" s="29" t="s">
        <v>118</v>
      </c>
    </row>
    <row r="106" spans="1:16" ht="12.75">
      <c r="A106" s="19" t="s">
        <v>44</v>
      </c>
      <c r="B106" s="23" t="s">
        <v>156</v>
      </c>
      <c r="C106" s="23" t="s">
        <v>157</v>
      </c>
      <c r="D106" s="19" t="s">
        <v>19</v>
      </c>
      <c r="E106" s="24" t="s">
        <v>158</v>
      </c>
      <c r="F106" s="25" t="s">
        <v>153</v>
      </c>
      <c r="G106" s="26">
        <v>13</v>
      </c>
      <c r="H106" s="27">
        <v>0</v>
      </c>
      <c r="I106" s="27">
        <f>ROUND(ROUND(H106,2)*ROUND(G106,1),2)</f>
        <v>0</v>
      </c>
      <c r="J106" s="25" t="s">
        <v>48</v>
      </c>
      <c r="O106">
        <f>(I106*21)/100</f>
        <v>0</v>
      </c>
      <c r="P106" t="s">
        <v>20</v>
      </c>
    </row>
    <row r="107" spans="1:5" ht="38.25">
      <c r="A107" s="28" t="s">
        <v>49</v>
      </c>
      <c r="E107" s="29" t="s">
        <v>159</v>
      </c>
    </row>
    <row r="108" spans="1:5" ht="12.75">
      <c r="A108" s="30" t="s">
        <v>51</v>
      </c>
      <c r="E108" s="31" t="s">
        <v>160</v>
      </c>
    </row>
    <row r="109" spans="1:5" ht="63.75">
      <c r="A109" t="s">
        <v>53</v>
      </c>
      <c r="E109" s="29" t="s">
        <v>118</v>
      </c>
    </row>
    <row r="110" spans="1:16" ht="12.75">
      <c r="A110" s="19" t="s">
        <v>44</v>
      </c>
      <c r="B110" s="23" t="s">
        <v>161</v>
      </c>
      <c r="C110" s="23" t="s">
        <v>157</v>
      </c>
      <c r="D110" s="19" t="s">
        <v>20</v>
      </c>
      <c r="E110" s="24" t="s">
        <v>162</v>
      </c>
      <c r="F110" s="25" t="s">
        <v>153</v>
      </c>
      <c r="G110" s="26">
        <v>53</v>
      </c>
      <c r="H110" s="27">
        <v>0</v>
      </c>
      <c r="I110" s="27">
        <f>ROUND(ROUND(H110,2)*ROUND(G110,1),2)</f>
        <v>0</v>
      </c>
      <c r="J110" s="25" t="s">
        <v>48</v>
      </c>
      <c r="O110">
        <f>(I110*21)/100</f>
        <v>0</v>
      </c>
      <c r="P110" t="s">
        <v>20</v>
      </c>
    </row>
    <row r="111" spans="1:5" ht="38.25">
      <c r="A111" s="28" t="s">
        <v>49</v>
      </c>
      <c r="E111" s="29" t="s">
        <v>163</v>
      </c>
    </row>
    <row r="112" spans="1:5" ht="12.75">
      <c r="A112" s="30" t="s">
        <v>51</v>
      </c>
      <c r="E112" s="31" t="s">
        <v>164</v>
      </c>
    </row>
    <row r="113" spans="1:5" ht="63.75">
      <c r="A113" t="s">
        <v>53</v>
      </c>
      <c r="E113" s="29" t="s">
        <v>118</v>
      </c>
    </row>
    <row r="114" spans="1:16" ht="12.75">
      <c r="A114" s="19" t="s">
        <v>44</v>
      </c>
      <c r="B114" s="23" t="s">
        <v>165</v>
      </c>
      <c r="C114" s="23" t="s">
        <v>166</v>
      </c>
      <c r="D114" s="19" t="s">
        <v>62</v>
      </c>
      <c r="E114" s="24" t="s">
        <v>167</v>
      </c>
      <c r="F114" s="25" t="s">
        <v>153</v>
      </c>
      <c r="G114" s="26">
        <v>20</v>
      </c>
      <c r="H114" s="27">
        <v>0</v>
      </c>
      <c r="I114" s="27">
        <f>ROUND(ROUND(H114,2)*ROUND(G114,1),2)</f>
        <v>0</v>
      </c>
      <c r="J114" s="25" t="s">
        <v>48</v>
      </c>
      <c r="O114">
        <f>(I114*21)/100</f>
        <v>0</v>
      </c>
      <c r="P114" t="s">
        <v>20</v>
      </c>
    </row>
    <row r="115" spans="1:5" ht="38.25">
      <c r="A115" s="28" t="s">
        <v>49</v>
      </c>
      <c r="E115" s="29" t="s">
        <v>168</v>
      </c>
    </row>
    <row r="116" spans="1:5" ht="12.75">
      <c r="A116" s="30" t="s">
        <v>51</v>
      </c>
      <c r="E116" s="31" t="s">
        <v>169</v>
      </c>
    </row>
    <row r="117" spans="1:5" ht="63.75">
      <c r="A117" t="s">
        <v>53</v>
      </c>
      <c r="E117" s="29" t="s">
        <v>118</v>
      </c>
    </row>
    <row r="118" spans="1:16" ht="12.75">
      <c r="A118" s="19" t="s">
        <v>44</v>
      </c>
      <c r="B118" s="23" t="s">
        <v>170</v>
      </c>
      <c r="C118" s="23" t="s">
        <v>171</v>
      </c>
      <c r="D118" s="19" t="s">
        <v>62</v>
      </c>
      <c r="E118" s="24" t="s">
        <v>172</v>
      </c>
      <c r="F118" s="25" t="s">
        <v>153</v>
      </c>
      <c r="G118" s="26">
        <v>269</v>
      </c>
      <c r="H118" s="27">
        <v>0</v>
      </c>
      <c r="I118" s="27">
        <f>ROUND(ROUND(H118,2)*ROUND(G118,1),2)</f>
        <v>0</v>
      </c>
      <c r="J118" s="25" t="s">
        <v>48</v>
      </c>
      <c r="O118">
        <f>(I118*21)/100</f>
        <v>0</v>
      </c>
      <c r="P118" t="s">
        <v>20</v>
      </c>
    </row>
    <row r="119" spans="1:5" ht="51">
      <c r="A119" s="28" t="s">
        <v>49</v>
      </c>
      <c r="E119" s="29" t="s">
        <v>173</v>
      </c>
    </row>
    <row r="120" spans="1:5" ht="12.75">
      <c r="A120" s="30" t="s">
        <v>51</v>
      </c>
      <c r="E120" s="31" t="s">
        <v>174</v>
      </c>
    </row>
    <row r="121" spans="1:5" ht="63.75">
      <c r="A121" t="s">
        <v>53</v>
      </c>
      <c r="E121" s="29" t="s">
        <v>118</v>
      </c>
    </row>
    <row r="122" spans="1:16" ht="12.75">
      <c r="A122" s="19" t="s">
        <v>44</v>
      </c>
      <c r="B122" s="23" t="s">
        <v>175</v>
      </c>
      <c r="C122" s="23" t="s">
        <v>176</v>
      </c>
      <c r="D122" s="19" t="s">
        <v>19</v>
      </c>
      <c r="E122" s="24" t="s">
        <v>177</v>
      </c>
      <c r="F122" s="25" t="s">
        <v>47</v>
      </c>
      <c r="G122" s="26">
        <v>166.2</v>
      </c>
      <c r="H122" s="27">
        <v>0</v>
      </c>
      <c r="I122" s="27">
        <f>ROUND(ROUND(H122,2)*ROUND(G122,1),2)</f>
        <v>0</v>
      </c>
      <c r="J122" s="25" t="s">
        <v>48</v>
      </c>
      <c r="O122">
        <f>(I122*21)/100</f>
        <v>0</v>
      </c>
      <c r="P122" t="s">
        <v>20</v>
      </c>
    </row>
    <row r="123" spans="1:5" ht="51">
      <c r="A123" s="28" t="s">
        <v>49</v>
      </c>
      <c r="E123" s="29" t="s">
        <v>178</v>
      </c>
    </row>
    <row r="124" spans="1:5" ht="12.75">
      <c r="A124" s="30" t="s">
        <v>51</v>
      </c>
      <c r="E124" s="31" t="s">
        <v>179</v>
      </c>
    </row>
    <row r="125" spans="1:5" ht="63.75">
      <c r="A125" t="s">
        <v>53</v>
      </c>
      <c r="E125" s="29" t="s">
        <v>118</v>
      </c>
    </row>
    <row r="126" spans="1:16" ht="12.75">
      <c r="A126" s="19" t="s">
        <v>44</v>
      </c>
      <c r="B126" s="23" t="s">
        <v>180</v>
      </c>
      <c r="C126" s="23" t="s">
        <v>176</v>
      </c>
      <c r="D126" s="19" t="s">
        <v>20</v>
      </c>
      <c r="E126" s="24" t="s">
        <v>177</v>
      </c>
      <c r="F126" s="25" t="s">
        <v>47</v>
      </c>
      <c r="G126" s="26">
        <v>87</v>
      </c>
      <c r="H126" s="27">
        <v>0</v>
      </c>
      <c r="I126" s="27">
        <f>ROUND(ROUND(H126,2)*ROUND(G126,1),2)</f>
        <v>0</v>
      </c>
      <c r="J126" s="25" t="s">
        <v>48</v>
      </c>
      <c r="O126">
        <f>(I126*21)/100</f>
        <v>0</v>
      </c>
      <c r="P126" t="s">
        <v>20</v>
      </c>
    </row>
    <row r="127" spans="1:5" ht="63.75">
      <c r="A127" s="28" t="s">
        <v>49</v>
      </c>
      <c r="E127" s="29" t="s">
        <v>181</v>
      </c>
    </row>
    <row r="128" spans="1:5" ht="12.75">
      <c r="A128" s="30" t="s">
        <v>51</v>
      </c>
      <c r="E128" s="31" t="s">
        <v>182</v>
      </c>
    </row>
    <row r="129" spans="1:5" ht="63.75">
      <c r="A129" t="s">
        <v>53</v>
      </c>
      <c r="E129" s="29" t="s">
        <v>118</v>
      </c>
    </row>
    <row r="130" spans="1:16" ht="12.75">
      <c r="A130" s="19" t="s">
        <v>44</v>
      </c>
      <c r="B130" s="23" t="s">
        <v>183</v>
      </c>
      <c r="C130" s="23" t="s">
        <v>184</v>
      </c>
      <c r="D130" s="19" t="s">
        <v>62</v>
      </c>
      <c r="E130" s="24" t="s">
        <v>185</v>
      </c>
      <c r="F130" s="25" t="s">
        <v>47</v>
      </c>
      <c r="G130" s="26">
        <v>105.1</v>
      </c>
      <c r="H130" s="27">
        <v>0</v>
      </c>
      <c r="I130" s="27">
        <f>ROUND(ROUND(H130,2)*ROUND(G130,1),2)</f>
        <v>0</v>
      </c>
      <c r="J130" s="25" t="s">
        <v>48</v>
      </c>
      <c r="O130">
        <f>(I130*21)/100</f>
        <v>0</v>
      </c>
      <c r="P130" t="s">
        <v>20</v>
      </c>
    </row>
    <row r="131" spans="1:5" ht="38.25">
      <c r="A131" s="28" t="s">
        <v>49</v>
      </c>
      <c r="E131" s="29" t="s">
        <v>186</v>
      </c>
    </row>
    <row r="132" spans="1:5" ht="12.75">
      <c r="A132" s="30" t="s">
        <v>51</v>
      </c>
      <c r="E132" s="31" t="s">
        <v>187</v>
      </c>
    </row>
    <row r="133" spans="1:5" ht="38.25">
      <c r="A133" t="s">
        <v>53</v>
      </c>
      <c r="E133" s="29" t="s">
        <v>188</v>
      </c>
    </row>
    <row r="134" spans="1:16" ht="12.75">
      <c r="A134" s="19" t="s">
        <v>44</v>
      </c>
      <c r="B134" s="23" t="s">
        <v>189</v>
      </c>
      <c r="C134" s="23" t="s">
        <v>190</v>
      </c>
      <c r="D134" s="19" t="s">
        <v>62</v>
      </c>
      <c r="E134" s="24" t="s">
        <v>191</v>
      </c>
      <c r="F134" s="25" t="s">
        <v>47</v>
      </c>
      <c r="G134" s="26">
        <v>6</v>
      </c>
      <c r="H134" s="27">
        <v>0</v>
      </c>
      <c r="I134" s="27">
        <f>ROUND(ROUND(H134,2)*ROUND(G134,1),2)</f>
        <v>0</v>
      </c>
      <c r="J134" s="25" t="s">
        <v>48</v>
      </c>
      <c r="O134">
        <f>(I134*21)/100</f>
        <v>0</v>
      </c>
      <c r="P134" t="s">
        <v>20</v>
      </c>
    </row>
    <row r="135" spans="1:5" ht="25.5">
      <c r="A135" s="28" t="s">
        <v>49</v>
      </c>
      <c r="E135" s="29" t="s">
        <v>192</v>
      </c>
    </row>
    <row r="136" spans="1:5" ht="12.75">
      <c r="A136" s="30" t="s">
        <v>51</v>
      </c>
      <c r="E136" s="31" t="s">
        <v>193</v>
      </c>
    </row>
    <row r="137" spans="1:5" ht="369.75">
      <c r="A137" t="s">
        <v>53</v>
      </c>
      <c r="E137" s="29" t="s">
        <v>194</v>
      </c>
    </row>
    <row r="138" spans="1:16" ht="12.75">
      <c r="A138" s="19" t="s">
        <v>44</v>
      </c>
      <c r="B138" s="23" t="s">
        <v>195</v>
      </c>
      <c r="C138" s="23" t="s">
        <v>196</v>
      </c>
      <c r="D138" s="19" t="s">
        <v>62</v>
      </c>
      <c r="E138" s="24" t="s">
        <v>197</v>
      </c>
      <c r="F138" s="25" t="s">
        <v>47</v>
      </c>
      <c r="G138" s="26">
        <v>207.9</v>
      </c>
      <c r="H138" s="27">
        <v>0</v>
      </c>
      <c r="I138" s="27">
        <f>ROUND(ROUND(H138,2)*ROUND(G138,1),2)</f>
        <v>0</v>
      </c>
      <c r="J138" s="25" t="s">
        <v>48</v>
      </c>
      <c r="O138">
        <f>(I138*21)/100</f>
        <v>0</v>
      </c>
      <c r="P138" t="s">
        <v>20</v>
      </c>
    </row>
    <row r="139" spans="1:5" ht="51">
      <c r="A139" s="28" t="s">
        <v>49</v>
      </c>
      <c r="E139" s="29" t="s">
        <v>198</v>
      </c>
    </row>
    <row r="140" spans="1:5" ht="12.75">
      <c r="A140" s="30" t="s">
        <v>51</v>
      </c>
      <c r="E140" s="31" t="s">
        <v>199</v>
      </c>
    </row>
    <row r="141" spans="1:5" ht="369.75">
      <c r="A141" t="s">
        <v>53</v>
      </c>
      <c r="E141" s="29" t="s">
        <v>200</v>
      </c>
    </row>
    <row r="142" spans="1:16" ht="12.75">
      <c r="A142" s="19" t="s">
        <v>44</v>
      </c>
      <c r="B142" s="23" t="s">
        <v>201</v>
      </c>
      <c r="C142" s="23" t="s">
        <v>202</v>
      </c>
      <c r="D142" s="19" t="s">
        <v>62</v>
      </c>
      <c r="E142" s="24" t="s">
        <v>203</v>
      </c>
      <c r="F142" s="25" t="s">
        <v>103</v>
      </c>
      <c r="G142" s="26">
        <v>734.5</v>
      </c>
      <c r="H142" s="27">
        <v>0</v>
      </c>
      <c r="I142" s="27">
        <f>ROUND(ROUND(H142,2)*ROUND(G142,1),2)</f>
        <v>0</v>
      </c>
      <c r="J142" s="25" t="s">
        <v>48</v>
      </c>
      <c r="O142">
        <f>(I142*21)/100</f>
        <v>0</v>
      </c>
      <c r="P142" t="s">
        <v>20</v>
      </c>
    </row>
    <row r="143" spans="1:5" ht="38.25">
      <c r="A143" s="28" t="s">
        <v>49</v>
      </c>
      <c r="E143" s="29" t="s">
        <v>204</v>
      </c>
    </row>
    <row r="144" spans="1:5" ht="89.25">
      <c r="A144" s="30" t="s">
        <v>51</v>
      </c>
      <c r="E144" s="31" t="s">
        <v>205</v>
      </c>
    </row>
    <row r="145" spans="1:5" ht="25.5">
      <c r="A145" t="s">
        <v>53</v>
      </c>
      <c r="E145" s="29" t="s">
        <v>206</v>
      </c>
    </row>
    <row r="146" spans="1:16" ht="12.75">
      <c r="A146" s="19" t="s">
        <v>44</v>
      </c>
      <c r="B146" s="23" t="s">
        <v>207</v>
      </c>
      <c r="C146" s="23" t="s">
        <v>208</v>
      </c>
      <c r="D146" s="19" t="s">
        <v>62</v>
      </c>
      <c r="E146" s="24" t="s">
        <v>209</v>
      </c>
      <c r="F146" s="25" t="s">
        <v>103</v>
      </c>
      <c r="G146" s="26">
        <v>731</v>
      </c>
      <c r="H146" s="27">
        <v>0</v>
      </c>
      <c r="I146" s="27">
        <f>ROUND(ROUND(H146,2)*ROUND(G146,1),2)</f>
        <v>0</v>
      </c>
      <c r="J146" s="25" t="s">
        <v>48</v>
      </c>
      <c r="O146">
        <f>(I146*21)/100</f>
        <v>0</v>
      </c>
      <c r="P146" t="s">
        <v>20</v>
      </c>
    </row>
    <row r="147" spans="1:5" ht="25.5">
      <c r="A147" s="28" t="s">
        <v>49</v>
      </c>
      <c r="E147" s="29" t="s">
        <v>210</v>
      </c>
    </row>
    <row r="148" spans="1:5" ht="12.75">
      <c r="A148" s="30" t="s">
        <v>51</v>
      </c>
      <c r="E148" s="31" t="s">
        <v>211</v>
      </c>
    </row>
    <row r="149" spans="1:5" ht="12.75">
      <c r="A149" t="s">
        <v>53</v>
      </c>
      <c r="E149" s="29" t="s">
        <v>212</v>
      </c>
    </row>
    <row r="150" spans="1:16" ht="12.75">
      <c r="A150" s="19" t="s">
        <v>44</v>
      </c>
      <c r="B150" s="23" t="s">
        <v>213</v>
      </c>
      <c r="C150" s="23" t="s">
        <v>214</v>
      </c>
      <c r="D150" s="19" t="s">
        <v>62</v>
      </c>
      <c r="E150" s="24" t="s">
        <v>215</v>
      </c>
      <c r="F150" s="25" t="s">
        <v>47</v>
      </c>
      <c r="G150" s="26">
        <v>105.1</v>
      </c>
      <c r="H150" s="27">
        <v>0</v>
      </c>
      <c r="I150" s="27">
        <f>ROUND(ROUND(H150,2)*ROUND(G150,1),2)</f>
        <v>0</v>
      </c>
      <c r="J150" s="25" t="s">
        <v>48</v>
      </c>
      <c r="O150">
        <f>(I150*21)/100</f>
        <v>0</v>
      </c>
      <c r="P150" t="s">
        <v>20</v>
      </c>
    </row>
    <row r="151" spans="1:5" ht="63.75">
      <c r="A151" s="28" t="s">
        <v>49</v>
      </c>
      <c r="E151" s="29" t="s">
        <v>216</v>
      </c>
    </row>
    <row r="152" spans="1:5" ht="38.25">
      <c r="A152" s="30" t="s">
        <v>51</v>
      </c>
      <c r="E152" s="31" t="s">
        <v>217</v>
      </c>
    </row>
    <row r="153" spans="1:5" ht="38.25">
      <c r="A153" t="s">
        <v>53</v>
      </c>
      <c r="E153" s="29" t="s">
        <v>218</v>
      </c>
    </row>
    <row r="154" spans="1:16" ht="12.75">
      <c r="A154" s="19" t="s">
        <v>44</v>
      </c>
      <c r="B154" s="23" t="s">
        <v>219</v>
      </c>
      <c r="C154" s="23" t="s">
        <v>220</v>
      </c>
      <c r="D154" s="19" t="s">
        <v>62</v>
      </c>
      <c r="E154" s="24" t="s">
        <v>221</v>
      </c>
      <c r="F154" s="25" t="s">
        <v>103</v>
      </c>
      <c r="G154" s="26">
        <v>731</v>
      </c>
      <c r="H154" s="27">
        <v>0</v>
      </c>
      <c r="I154" s="27">
        <f>ROUND(ROUND(H154,2)*ROUND(G154,1),2)</f>
        <v>0</v>
      </c>
      <c r="J154" s="25" t="s">
        <v>48</v>
      </c>
      <c r="O154">
        <f>(I154*21)/100</f>
        <v>0</v>
      </c>
      <c r="P154" t="s">
        <v>20</v>
      </c>
    </row>
    <row r="155" spans="1:5" ht="25.5">
      <c r="A155" s="28" t="s">
        <v>49</v>
      </c>
      <c r="E155" s="29" t="s">
        <v>222</v>
      </c>
    </row>
    <row r="156" spans="1:5" ht="12.75">
      <c r="A156" s="30" t="s">
        <v>51</v>
      </c>
      <c r="E156" s="31" t="s">
        <v>211</v>
      </c>
    </row>
    <row r="157" spans="1:5" ht="38.25">
      <c r="A157" t="s">
        <v>53</v>
      </c>
      <c r="E157" s="29" t="s">
        <v>223</v>
      </c>
    </row>
    <row r="158" spans="1:16" ht="12.75">
      <c r="A158" s="19" t="s">
        <v>44</v>
      </c>
      <c r="B158" s="23" t="s">
        <v>224</v>
      </c>
      <c r="C158" s="23" t="s">
        <v>225</v>
      </c>
      <c r="D158" s="19" t="s">
        <v>62</v>
      </c>
      <c r="E158" s="24" t="s">
        <v>226</v>
      </c>
      <c r="F158" s="25" t="s">
        <v>92</v>
      </c>
      <c r="G158" s="26">
        <v>22</v>
      </c>
      <c r="H158" s="27">
        <v>0</v>
      </c>
      <c r="I158" s="27">
        <f>ROUND(ROUND(H158,2)*ROUND(G158,1),2)</f>
        <v>0</v>
      </c>
      <c r="J158" s="25" t="s">
        <v>48</v>
      </c>
      <c r="O158">
        <f>(I158*21)/100</f>
        <v>0</v>
      </c>
      <c r="P158" t="s">
        <v>20</v>
      </c>
    </row>
    <row r="159" spans="1:5" ht="38.25">
      <c r="A159" s="28" t="s">
        <v>49</v>
      </c>
      <c r="E159" s="29" t="s">
        <v>227</v>
      </c>
    </row>
    <row r="160" spans="1:5" ht="12.75">
      <c r="A160" s="30" t="s">
        <v>51</v>
      </c>
      <c r="E160" s="31" t="s">
        <v>228</v>
      </c>
    </row>
    <row r="161" spans="1:5" ht="76.5">
      <c r="A161" t="s">
        <v>53</v>
      </c>
      <c r="E161" s="29" t="s">
        <v>229</v>
      </c>
    </row>
    <row r="162" spans="1:16" ht="25.5">
      <c r="A162" s="19" t="s">
        <v>44</v>
      </c>
      <c r="B162" s="23" t="s">
        <v>230</v>
      </c>
      <c r="C162" s="23" t="s">
        <v>231</v>
      </c>
      <c r="D162" s="19" t="s">
        <v>62</v>
      </c>
      <c r="E162" s="24" t="s">
        <v>232</v>
      </c>
      <c r="F162" s="25" t="s">
        <v>92</v>
      </c>
      <c r="G162" s="26">
        <v>5</v>
      </c>
      <c r="H162" s="27">
        <v>0</v>
      </c>
      <c r="I162" s="27">
        <f>ROUND(ROUND(H162,2)*ROUND(G162,1),2)</f>
        <v>0</v>
      </c>
      <c r="J162" s="25" t="s">
        <v>48</v>
      </c>
      <c r="O162">
        <f>(I162*21)/100</f>
        <v>0</v>
      </c>
      <c r="P162" t="s">
        <v>20</v>
      </c>
    </row>
    <row r="163" spans="1:5" ht="51">
      <c r="A163" s="28" t="s">
        <v>49</v>
      </c>
      <c r="E163" s="29" t="s">
        <v>233</v>
      </c>
    </row>
    <row r="164" spans="1:5" ht="12.75">
      <c r="A164" s="30" t="s">
        <v>51</v>
      </c>
      <c r="E164" s="31" t="s">
        <v>111</v>
      </c>
    </row>
    <row r="165" spans="1:5" ht="102">
      <c r="A165" t="s">
        <v>53</v>
      </c>
      <c r="E165" s="29" t="s">
        <v>234</v>
      </c>
    </row>
    <row r="166" spans="1:18" ht="12.75" customHeight="1">
      <c r="A166" s="5" t="s">
        <v>42</v>
      </c>
      <c r="B166" s="5"/>
      <c r="C166" s="32" t="s">
        <v>30</v>
      </c>
      <c r="D166" s="5"/>
      <c r="E166" s="21" t="s">
        <v>235</v>
      </c>
      <c r="F166" s="5"/>
      <c r="G166" s="5"/>
      <c r="H166" s="5"/>
      <c r="I166" s="33">
        <f>0+Q166</f>
        <v>0</v>
      </c>
      <c r="J166" s="5"/>
      <c r="O166">
        <f>0+R166</f>
        <v>0</v>
      </c>
      <c r="Q166">
        <f>0+I167+I171</f>
        <v>0</v>
      </c>
      <c r="R166">
        <f>0+O167+O171</f>
        <v>0</v>
      </c>
    </row>
    <row r="167" spans="1:16" ht="12.75">
      <c r="A167" s="19" t="s">
        <v>44</v>
      </c>
      <c r="B167" s="23" t="s">
        <v>236</v>
      </c>
      <c r="C167" s="23" t="s">
        <v>237</v>
      </c>
      <c r="D167" s="19" t="s">
        <v>62</v>
      </c>
      <c r="E167" s="24" t="s">
        <v>238</v>
      </c>
      <c r="F167" s="25" t="s">
        <v>92</v>
      </c>
      <c r="G167" s="26">
        <v>1</v>
      </c>
      <c r="H167" s="27">
        <v>0</v>
      </c>
      <c r="I167" s="27">
        <f>ROUND(ROUND(H167,2)*ROUND(G167,1),2)</f>
        <v>0</v>
      </c>
      <c r="J167" s="25" t="s">
        <v>48</v>
      </c>
      <c r="O167">
        <f>(I167*21)/100</f>
        <v>0</v>
      </c>
      <c r="P167" t="s">
        <v>20</v>
      </c>
    </row>
    <row r="168" spans="1:5" ht="38.25">
      <c r="A168" s="28" t="s">
        <v>49</v>
      </c>
      <c r="E168" s="29" t="s">
        <v>239</v>
      </c>
    </row>
    <row r="169" spans="1:5" ht="12.75">
      <c r="A169" s="30" t="s">
        <v>51</v>
      </c>
      <c r="E169" s="31" t="s">
        <v>240</v>
      </c>
    </row>
    <row r="170" spans="1:5" ht="127.5">
      <c r="A170" t="s">
        <v>53</v>
      </c>
      <c r="E170" s="29" t="s">
        <v>241</v>
      </c>
    </row>
    <row r="171" spans="1:16" ht="12.75">
      <c r="A171" s="19" t="s">
        <v>44</v>
      </c>
      <c r="B171" s="23" t="s">
        <v>242</v>
      </c>
      <c r="C171" s="23" t="s">
        <v>243</v>
      </c>
      <c r="D171" s="19" t="s">
        <v>62</v>
      </c>
      <c r="E171" s="24" t="s">
        <v>244</v>
      </c>
      <c r="F171" s="25" t="s">
        <v>92</v>
      </c>
      <c r="G171" s="26">
        <v>1</v>
      </c>
      <c r="H171" s="27">
        <v>0</v>
      </c>
      <c r="I171" s="27">
        <f>ROUND(ROUND(H171,2)*ROUND(G171,1),2)</f>
        <v>0</v>
      </c>
      <c r="J171" s="25" t="s">
        <v>48</v>
      </c>
      <c r="O171">
        <f>(I171*21)/100</f>
        <v>0</v>
      </c>
      <c r="P171" t="s">
        <v>20</v>
      </c>
    </row>
    <row r="172" spans="1:5" ht="38.25">
      <c r="A172" s="28" t="s">
        <v>49</v>
      </c>
      <c r="E172" s="29" t="s">
        <v>245</v>
      </c>
    </row>
    <row r="173" spans="1:5" ht="12.75">
      <c r="A173" s="30" t="s">
        <v>51</v>
      </c>
      <c r="E173" s="31" t="s">
        <v>240</v>
      </c>
    </row>
    <row r="174" spans="1:5" ht="127.5">
      <c r="A174" t="s">
        <v>53</v>
      </c>
      <c r="E174" s="29" t="s">
        <v>241</v>
      </c>
    </row>
    <row r="175" spans="1:18" ht="12.75" customHeight="1">
      <c r="A175" s="5" t="s">
        <v>42</v>
      </c>
      <c r="B175" s="5"/>
      <c r="C175" s="32" t="s">
        <v>32</v>
      </c>
      <c r="D175" s="5"/>
      <c r="E175" s="21" t="s">
        <v>22</v>
      </c>
      <c r="F175" s="5"/>
      <c r="G175" s="5"/>
      <c r="H175" s="5"/>
      <c r="I175" s="33">
        <f>0+Q175</f>
        <v>0</v>
      </c>
      <c r="J175" s="5"/>
      <c r="O175">
        <f>0+R175</f>
        <v>0</v>
      </c>
      <c r="Q175">
        <f>0+I176+I180+I184+I188+I192+I196+I200+I204+I208+I212+I216+I220+I224+I228+I232+I236+I240+I244+I248</f>
        <v>0</v>
      </c>
      <c r="R175">
        <f>0+O176+O180+O184+O188+O192+O196+O200+O204+O208+O212+O216+O220+O224+O228+O232+O236+O240+O244+O248</f>
        <v>0</v>
      </c>
    </row>
    <row r="176" spans="1:16" ht="12.75">
      <c r="A176" s="19" t="s">
        <v>44</v>
      </c>
      <c r="B176" s="23" t="s">
        <v>246</v>
      </c>
      <c r="C176" s="23" t="s">
        <v>247</v>
      </c>
      <c r="D176" s="19" t="s">
        <v>62</v>
      </c>
      <c r="E176" s="24" t="s">
        <v>248</v>
      </c>
      <c r="F176" s="25" t="s">
        <v>47</v>
      </c>
      <c r="G176" s="26">
        <v>6.9</v>
      </c>
      <c r="H176" s="27">
        <v>0</v>
      </c>
      <c r="I176" s="27">
        <f>ROUND(ROUND(H176,2)*ROUND(G176,1),2)</f>
        <v>0</v>
      </c>
      <c r="J176" s="25" t="s">
        <v>48</v>
      </c>
      <c r="O176">
        <f>(I176*21)/100</f>
        <v>0</v>
      </c>
      <c r="P176" t="s">
        <v>20</v>
      </c>
    </row>
    <row r="177" spans="1:5" ht="38.25">
      <c r="A177" s="28" t="s">
        <v>49</v>
      </c>
      <c r="E177" s="29" t="s">
        <v>249</v>
      </c>
    </row>
    <row r="178" spans="1:5" ht="12.75">
      <c r="A178" s="30" t="s">
        <v>51</v>
      </c>
      <c r="E178" s="31" t="s">
        <v>250</v>
      </c>
    </row>
    <row r="179" spans="1:5" ht="127.5">
      <c r="A179" t="s">
        <v>53</v>
      </c>
      <c r="E179" s="29" t="s">
        <v>251</v>
      </c>
    </row>
    <row r="180" spans="1:16" ht="12.75">
      <c r="A180" s="19" t="s">
        <v>44</v>
      </c>
      <c r="B180" s="23" t="s">
        <v>252</v>
      </c>
      <c r="C180" s="23" t="s">
        <v>253</v>
      </c>
      <c r="D180" s="19" t="s">
        <v>62</v>
      </c>
      <c r="E180" s="24" t="s">
        <v>254</v>
      </c>
      <c r="F180" s="25" t="s">
        <v>47</v>
      </c>
      <c r="G180" s="26">
        <v>90.4</v>
      </c>
      <c r="H180" s="27">
        <v>0</v>
      </c>
      <c r="I180" s="27">
        <f>ROUND(ROUND(H180,2)*ROUND(G180,1),2)</f>
        <v>0</v>
      </c>
      <c r="J180" s="25" t="s">
        <v>48</v>
      </c>
      <c r="O180">
        <f>(I180*21)/100</f>
        <v>0</v>
      </c>
      <c r="P180" t="s">
        <v>20</v>
      </c>
    </row>
    <row r="181" spans="1:5" ht="38.25">
      <c r="A181" s="28" t="s">
        <v>49</v>
      </c>
      <c r="E181" s="29" t="s">
        <v>255</v>
      </c>
    </row>
    <row r="182" spans="1:5" ht="12.75">
      <c r="A182" s="30" t="s">
        <v>51</v>
      </c>
      <c r="E182" s="31" t="s">
        <v>256</v>
      </c>
    </row>
    <row r="183" spans="1:5" ht="127.5">
      <c r="A183" t="s">
        <v>53</v>
      </c>
      <c r="E183" s="29" t="s">
        <v>251</v>
      </c>
    </row>
    <row r="184" spans="1:16" ht="12.75">
      <c r="A184" s="19" t="s">
        <v>44</v>
      </c>
      <c r="B184" s="23" t="s">
        <v>257</v>
      </c>
      <c r="C184" s="23" t="s">
        <v>258</v>
      </c>
      <c r="D184" s="19" t="s">
        <v>19</v>
      </c>
      <c r="E184" s="24" t="s">
        <v>259</v>
      </c>
      <c r="F184" s="25" t="s">
        <v>47</v>
      </c>
      <c r="G184" s="26">
        <v>132.4</v>
      </c>
      <c r="H184" s="27">
        <v>0</v>
      </c>
      <c r="I184" s="27">
        <f>ROUND(ROUND(H184,2)*ROUND(G184,1),2)</f>
        <v>0</v>
      </c>
      <c r="J184" s="25" t="s">
        <v>48</v>
      </c>
      <c r="O184">
        <f>(I184*21)/100</f>
        <v>0</v>
      </c>
      <c r="P184" t="s">
        <v>20</v>
      </c>
    </row>
    <row r="185" spans="1:5" ht="63.75">
      <c r="A185" s="28" t="s">
        <v>49</v>
      </c>
      <c r="E185" s="29" t="s">
        <v>260</v>
      </c>
    </row>
    <row r="186" spans="1:5" ht="38.25">
      <c r="A186" s="30" t="s">
        <v>51</v>
      </c>
      <c r="E186" s="31" t="s">
        <v>261</v>
      </c>
    </row>
    <row r="187" spans="1:5" ht="51">
      <c r="A187" t="s">
        <v>53</v>
      </c>
      <c r="E187" s="29" t="s">
        <v>262</v>
      </c>
    </row>
    <row r="188" spans="1:16" ht="12.75">
      <c r="A188" s="19" t="s">
        <v>44</v>
      </c>
      <c r="B188" s="23" t="s">
        <v>263</v>
      </c>
      <c r="C188" s="23" t="s">
        <v>258</v>
      </c>
      <c r="D188" s="19" t="s">
        <v>20</v>
      </c>
      <c r="E188" s="24" t="s">
        <v>259</v>
      </c>
      <c r="F188" s="25" t="s">
        <v>47</v>
      </c>
      <c r="G188" s="26">
        <v>63.6</v>
      </c>
      <c r="H188" s="27">
        <v>0</v>
      </c>
      <c r="I188" s="27">
        <f>ROUND(ROUND(H188,2)*ROUND(G188,1),2)</f>
        <v>0</v>
      </c>
      <c r="J188" s="25" t="s">
        <v>48</v>
      </c>
      <c r="O188">
        <f>(I188*21)/100</f>
        <v>0</v>
      </c>
      <c r="P188" t="s">
        <v>20</v>
      </c>
    </row>
    <row r="189" spans="1:5" ht="114.75">
      <c r="A189" s="28" t="s">
        <v>49</v>
      </c>
      <c r="E189" s="29" t="s">
        <v>264</v>
      </c>
    </row>
    <row r="190" spans="1:5" ht="63.75">
      <c r="A190" s="30" t="s">
        <v>51</v>
      </c>
      <c r="E190" s="31" t="s">
        <v>265</v>
      </c>
    </row>
    <row r="191" spans="1:5" ht="51">
      <c r="A191" t="s">
        <v>53</v>
      </c>
      <c r="E191" s="29" t="s">
        <v>262</v>
      </c>
    </row>
    <row r="192" spans="1:16" ht="12.75">
      <c r="A192" s="19" t="s">
        <v>44</v>
      </c>
      <c r="B192" s="23" t="s">
        <v>266</v>
      </c>
      <c r="C192" s="23" t="s">
        <v>267</v>
      </c>
      <c r="D192" s="19" t="s">
        <v>62</v>
      </c>
      <c r="E192" s="24" t="s">
        <v>268</v>
      </c>
      <c r="F192" s="25" t="s">
        <v>103</v>
      </c>
      <c r="G192" s="26">
        <v>502</v>
      </c>
      <c r="H192" s="27">
        <v>0</v>
      </c>
      <c r="I192" s="27">
        <f>ROUND(ROUND(H192,2)*ROUND(G192,1),2)</f>
        <v>0</v>
      </c>
      <c r="J192" s="25" t="s">
        <v>48</v>
      </c>
      <c r="O192">
        <f>(I192*21)/100</f>
        <v>0</v>
      </c>
      <c r="P192" t="s">
        <v>20</v>
      </c>
    </row>
    <row r="193" spans="1:5" ht="25.5">
      <c r="A193" s="28" t="s">
        <v>49</v>
      </c>
      <c r="E193" s="29" t="s">
        <v>269</v>
      </c>
    </row>
    <row r="194" spans="1:5" ht="12.75">
      <c r="A194" s="30" t="s">
        <v>51</v>
      </c>
      <c r="E194" s="31" t="s">
        <v>270</v>
      </c>
    </row>
    <row r="195" spans="1:5" ht="51">
      <c r="A195" t="s">
        <v>53</v>
      </c>
      <c r="E195" s="29" t="s">
        <v>271</v>
      </c>
    </row>
    <row r="196" spans="1:16" ht="12.75">
      <c r="A196" s="19" t="s">
        <v>44</v>
      </c>
      <c r="B196" s="23" t="s">
        <v>272</v>
      </c>
      <c r="C196" s="23" t="s">
        <v>273</v>
      </c>
      <c r="D196" s="19" t="s">
        <v>19</v>
      </c>
      <c r="E196" s="24" t="s">
        <v>274</v>
      </c>
      <c r="F196" s="25" t="s">
        <v>103</v>
      </c>
      <c r="G196" s="26">
        <v>4389.5</v>
      </c>
      <c r="H196" s="27">
        <v>0</v>
      </c>
      <c r="I196" s="27">
        <f>ROUND(ROUND(H196,2)*ROUND(G196,1),2)</f>
        <v>0</v>
      </c>
      <c r="J196" s="25" t="s">
        <v>48</v>
      </c>
      <c r="O196">
        <f>(I196*21)/100</f>
        <v>0</v>
      </c>
      <c r="P196" t="s">
        <v>20</v>
      </c>
    </row>
    <row r="197" spans="1:5" ht="51">
      <c r="A197" s="28" t="s">
        <v>49</v>
      </c>
      <c r="E197" s="29" t="s">
        <v>275</v>
      </c>
    </row>
    <row r="198" spans="1:5" ht="63.75">
      <c r="A198" s="30" t="s">
        <v>51</v>
      </c>
      <c r="E198" s="31" t="s">
        <v>276</v>
      </c>
    </row>
    <row r="199" spans="1:5" ht="51">
      <c r="A199" t="s">
        <v>53</v>
      </c>
      <c r="E199" s="29" t="s">
        <v>271</v>
      </c>
    </row>
    <row r="200" spans="1:16" ht="12.75">
      <c r="A200" s="19" t="s">
        <v>44</v>
      </c>
      <c r="B200" s="23" t="s">
        <v>277</v>
      </c>
      <c r="C200" s="23" t="s">
        <v>273</v>
      </c>
      <c r="D200" s="19" t="s">
        <v>20</v>
      </c>
      <c r="E200" s="24" t="s">
        <v>274</v>
      </c>
      <c r="F200" s="25" t="s">
        <v>103</v>
      </c>
      <c r="G200" s="26">
        <v>1740</v>
      </c>
      <c r="H200" s="27">
        <v>0</v>
      </c>
      <c r="I200" s="27">
        <f>ROUND(ROUND(H200,2)*ROUND(G200,1),2)</f>
        <v>0</v>
      </c>
      <c r="J200" s="25" t="s">
        <v>48</v>
      </c>
      <c r="O200">
        <f>(I200*21)/100</f>
        <v>0</v>
      </c>
      <c r="P200" t="s">
        <v>20</v>
      </c>
    </row>
    <row r="201" spans="1:5" ht="38.25">
      <c r="A201" s="28" t="s">
        <v>49</v>
      </c>
      <c r="E201" s="29" t="s">
        <v>278</v>
      </c>
    </row>
    <row r="202" spans="1:5" ht="12.75">
      <c r="A202" s="30" t="s">
        <v>51</v>
      </c>
      <c r="E202" s="31" t="s">
        <v>279</v>
      </c>
    </row>
    <row r="203" spans="1:5" ht="51">
      <c r="A203" t="s">
        <v>53</v>
      </c>
      <c r="E203" s="29" t="s">
        <v>271</v>
      </c>
    </row>
    <row r="204" spans="1:16" ht="12.75">
      <c r="A204" s="19" t="s">
        <v>44</v>
      </c>
      <c r="B204" s="23" t="s">
        <v>280</v>
      </c>
      <c r="C204" s="23" t="s">
        <v>281</v>
      </c>
      <c r="D204" s="19" t="s">
        <v>62</v>
      </c>
      <c r="E204" s="24" t="s">
        <v>282</v>
      </c>
      <c r="F204" s="25" t="s">
        <v>47</v>
      </c>
      <c r="G204" s="26">
        <v>10.3</v>
      </c>
      <c r="H204" s="27">
        <v>0</v>
      </c>
      <c r="I204" s="27">
        <f>ROUND(ROUND(H204,2)*ROUND(G204,1),2)</f>
        <v>0</v>
      </c>
      <c r="J204" s="25" t="s">
        <v>48</v>
      </c>
      <c r="O204">
        <f>(I204*21)/100</f>
        <v>0</v>
      </c>
      <c r="P204" t="s">
        <v>20</v>
      </c>
    </row>
    <row r="205" spans="1:5" ht="25.5">
      <c r="A205" s="28" t="s">
        <v>49</v>
      </c>
      <c r="E205" s="29" t="s">
        <v>283</v>
      </c>
    </row>
    <row r="206" spans="1:5" ht="12.75">
      <c r="A206" s="30" t="s">
        <v>51</v>
      </c>
      <c r="E206" s="31" t="s">
        <v>284</v>
      </c>
    </row>
    <row r="207" spans="1:5" ht="140.25">
      <c r="A207" t="s">
        <v>53</v>
      </c>
      <c r="E207" s="29" t="s">
        <v>285</v>
      </c>
    </row>
    <row r="208" spans="1:16" ht="12.75">
      <c r="A208" s="19" t="s">
        <v>44</v>
      </c>
      <c r="B208" s="23" t="s">
        <v>286</v>
      </c>
      <c r="C208" s="23" t="s">
        <v>287</v>
      </c>
      <c r="D208" s="19" t="s">
        <v>62</v>
      </c>
      <c r="E208" s="24" t="s">
        <v>288</v>
      </c>
      <c r="F208" s="25" t="s">
        <v>47</v>
      </c>
      <c r="G208" s="26">
        <v>35.1</v>
      </c>
      <c r="H208" s="27">
        <v>0</v>
      </c>
      <c r="I208" s="27">
        <f>ROUND(ROUND(H208,2)*ROUND(G208,1),2)</f>
        <v>0</v>
      </c>
      <c r="J208" s="25" t="s">
        <v>48</v>
      </c>
      <c r="O208">
        <f>(I208*21)/100</f>
        <v>0</v>
      </c>
      <c r="P208" t="s">
        <v>20</v>
      </c>
    </row>
    <row r="209" spans="1:5" ht="38.25">
      <c r="A209" s="28" t="s">
        <v>49</v>
      </c>
      <c r="E209" s="29" t="s">
        <v>289</v>
      </c>
    </row>
    <row r="210" spans="1:5" ht="12.75">
      <c r="A210" s="30" t="s">
        <v>51</v>
      </c>
      <c r="E210" s="31" t="s">
        <v>290</v>
      </c>
    </row>
    <row r="211" spans="1:5" ht="140.25">
      <c r="A211" t="s">
        <v>53</v>
      </c>
      <c r="E211" s="29" t="s">
        <v>291</v>
      </c>
    </row>
    <row r="212" spans="1:16" ht="12.75">
      <c r="A212" s="19" t="s">
        <v>44</v>
      </c>
      <c r="B212" s="23" t="s">
        <v>292</v>
      </c>
      <c r="C212" s="23" t="s">
        <v>293</v>
      </c>
      <c r="D212" s="19" t="s">
        <v>62</v>
      </c>
      <c r="E212" s="24" t="s">
        <v>294</v>
      </c>
      <c r="F212" s="25" t="s">
        <v>47</v>
      </c>
      <c r="G212" s="26">
        <v>10.3</v>
      </c>
      <c r="H212" s="27">
        <v>0</v>
      </c>
      <c r="I212" s="27">
        <f>ROUND(ROUND(H212,2)*ROUND(G212,1),2)</f>
        <v>0</v>
      </c>
      <c r="J212" s="25" t="s">
        <v>48</v>
      </c>
      <c r="O212">
        <f>(I212*21)/100</f>
        <v>0</v>
      </c>
      <c r="P212" t="s">
        <v>20</v>
      </c>
    </row>
    <row r="213" spans="1:5" ht="38.25">
      <c r="A213" s="28" t="s">
        <v>49</v>
      </c>
      <c r="E213" s="29" t="s">
        <v>295</v>
      </c>
    </row>
    <row r="214" spans="1:5" ht="12.75">
      <c r="A214" s="30" t="s">
        <v>51</v>
      </c>
      <c r="E214" s="31" t="s">
        <v>284</v>
      </c>
    </row>
    <row r="215" spans="1:5" ht="140.25">
      <c r="A215" t="s">
        <v>53</v>
      </c>
      <c r="E215" s="29" t="s">
        <v>291</v>
      </c>
    </row>
    <row r="216" spans="1:16" ht="12.75">
      <c r="A216" s="19" t="s">
        <v>44</v>
      </c>
      <c r="B216" s="23" t="s">
        <v>296</v>
      </c>
      <c r="C216" s="23" t="s">
        <v>297</v>
      </c>
      <c r="D216" s="19" t="s">
        <v>62</v>
      </c>
      <c r="E216" s="24" t="s">
        <v>298</v>
      </c>
      <c r="F216" s="25" t="s">
        <v>47</v>
      </c>
      <c r="G216" s="26">
        <v>45.2</v>
      </c>
      <c r="H216" s="27">
        <v>0</v>
      </c>
      <c r="I216" s="27">
        <f>ROUND(ROUND(H216,2)*ROUND(G216,1),2)</f>
        <v>0</v>
      </c>
      <c r="J216" s="25" t="s">
        <v>48</v>
      </c>
      <c r="O216">
        <f>(I216*21)/100</f>
        <v>0</v>
      </c>
      <c r="P216" t="s">
        <v>20</v>
      </c>
    </row>
    <row r="217" spans="1:5" ht="38.25">
      <c r="A217" s="28" t="s">
        <v>49</v>
      </c>
      <c r="E217" s="29" t="s">
        <v>299</v>
      </c>
    </row>
    <row r="218" spans="1:5" ht="12.75">
      <c r="A218" s="30" t="s">
        <v>51</v>
      </c>
      <c r="E218" s="31" t="s">
        <v>300</v>
      </c>
    </row>
    <row r="219" spans="1:5" ht="140.25">
      <c r="A219" t="s">
        <v>53</v>
      </c>
      <c r="E219" s="29" t="s">
        <v>285</v>
      </c>
    </row>
    <row r="220" spans="1:16" ht="12.75">
      <c r="A220" s="19" t="s">
        <v>44</v>
      </c>
      <c r="B220" s="23" t="s">
        <v>301</v>
      </c>
      <c r="C220" s="23" t="s">
        <v>302</v>
      </c>
      <c r="D220" s="19" t="s">
        <v>19</v>
      </c>
      <c r="E220" s="24" t="s">
        <v>303</v>
      </c>
      <c r="F220" s="25" t="s">
        <v>47</v>
      </c>
      <c r="G220" s="26">
        <v>184.1</v>
      </c>
      <c r="H220" s="27">
        <v>0</v>
      </c>
      <c r="I220" s="27">
        <f>ROUND(ROUND(H220,2)*ROUND(G220,1),2)</f>
        <v>0</v>
      </c>
      <c r="J220" s="25" t="s">
        <v>48</v>
      </c>
      <c r="O220">
        <f>(I220*21)/100</f>
        <v>0</v>
      </c>
      <c r="P220" t="s">
        <v>20</v>
      </c>
    </row>
    <row r="221" spans="1:5" ht="63.75">
      <c r="A221" s="28" t="s">
        <v>49</v>
      </c>
      <c r="E221" s="29" t="s">
        <v>304</v>
      </c>
    </row>
    <row r="222" spans="1:5" ht="38.25">
      <c r="A222" s="30" t="s">
        <v>51</v>
      </c>
      <c r="E222" s="31" t="s">
        <v>305</v>
      </c>
    </row>
    <row r="223" spans="1:5" ht="140.25">
      <c r="A223" t="s">
        <v>53</v>
      </c>
      <c r="E223" s="29" t="s">
        <v>285</v>
      </c>
    </row>
    <row r="224" spans="1:16" ht="12.75">
      <c r="A224" s="19" t="s">
        <v>44</v>
      </c>
      <c r="B224" s="23" t="s">
        <v>306</v>
      </c>
      <c r="C224" s="23" t="s">
        <v>302</v>
      </c>
      <c r="D224" s="19" t="s">
        <v>20</v>
      </c>
      <c r="E224" s="24" t="s">
        <v>303</v>
      </c>
      <c r="F224" s="25" t="s">
        <v>47</v>
      </c>
      <c r="G224" s="26">
        <v>87</v>
      </c>
      <c r="H224" s="27">
        <v>0</v>
      </c>
      <c r="I224" s="27">
        <f>ROUND(ROUND(H224,2)*ROUND(G224,1),2)</f>
        <v>0</v>
      </c>
      <c r="J224" s="25" t="s">
        <v>48</v>
      </c>
      <c r="O224">
        <f>(I224*21)/100</f>
        <v>0</v>
      </c>
      <c r="P224" t="s">
        <v>20</v>
      </c>
    </row>
    <row r="225" spans="1:5" ht="51">
      <c r="A225" s="28" t="s">
        <v>49</v>
      </c>
      <c r="E225" s="29" t="s">
        <v>307</v>
      </c>
    </row>
    <row r="226" spans="1:5" ht="12.75">
      <c r="A226" s="30" t="s">
        <v>51</v>
      </c>
      <c r="E226" s="31" t="s">
        <v>308</v>
      </c>
    </row>
    <row r="227" spans="1:5" ht="140.25">
      <c r="A227" t="s">
        <v>53</v>
      </c>
      <c r="E227" s="29" t="s">
        <v>285</v>
      </c>
    </row>
    <row r="228" spans="1:16" ht="12.75">
      <c r="A228" s="19" t="s">
        <v>44</v>
      </c>
      <c r="B228" s="23" t="s">
        <v>309</v>
      </c>
      <c r="C228" s="23" t="s">
        <v>310</v>
      </c>
      <c r="D228" s="19" t="s">
        <v>62</v>
      </c>
      <c r="E228" s="24" t="s">
        <v>311</v>
      </c>
      <c r="F228" s="25" t="s">
        <v>103</v>
      </c>
      <c r="G228" s="26">
        <v>46</v>
      </c>
      <c r="H228" s="27">
        <v>0</v>
      </c>
      <c r="I228" s="27">
        <f>ROUND(ROUND(H228,2)*ROUND(G228,1),2)</f>
        <v>0</v>
      </c>
      <c r="J228" s="25" t="s">
        <v>48</v>
      </c>
      <c r="O228">
        <f>(I228*21)/100</f>
        <v>0</v>
      </c>
      <c r="P228" t="s">
        <v>20</v>
      </c>
    </row>
    <row r="229" spans="1:5" ht="38.25">
      <c r="A229" s="28" t="s">
        <v>49</v>
      </c>
      <c r="E229" s="29" t="s">
        <v>312</v>
      </c>
    </row>
    <row r="230" spans="1:5" ht="12.75">
      <c r="A230" s="30" t="s">
        <v>51</v>
      </c>
      <c r="E230" s="31" t="s">
        <v>313</v>
      </c>
    </row>
    <row r="231" spans="1:5" ht="165.75">
      <c r="A231" t="s">
        <v>53</v>
      </c>
      <c r="E231" s="29" t="s">
        <v>314</v>
      </c>
    </row>
    <row r="232" spans="1:16" ht="12.75">
      <c r="A232" s="19" t="s">
        <v>44</v>
      </c>
      <c r="B232" s="23" t="s">
        <v>315</v>
      </c>
      <c r="C232" s="23" t="s">
        <v>316</v>
      </c>
      <c r="D232" s="19" t="s">
        <v>62</v>
      </c>
      <c r="E232" s="24" t="s">
        <v>317</v>
      </c>
      <c r="F232" s="25" t="s">
        <v>103</v>
      </c>
      <c r="G232" s="26">
        <v>46</v>
      </c>
      <c r="H232" s="27">
        <v>0</v>
      </c>
      <c r="I232" s="27">
        <f>ROUND(ROUND(H232,2)*ROUND(G232,1),2)</f>
        <v>0</v>
      </c>
      <c r="J232" s="25" t="s">
        <v>48</v>
      </c>
      <c r="O232">
        <f>(I232*21)/100</f>
        <v>0</v>
      </c>
      <c r="P232" t="s">
        <v>20</v>
      </c>
    </row>
    <row r="233" spans="1:5" ht="38.25">
      <c r="A233" s="28" t="s">
        <v>49</v>
      </c>
      <c r="E233" s="29" t="s">
        <v>318</v>
      </c>
    </row>
    <row r="234" spans="1:5" ht="12.75">
      <c r="A234" s="30" t="s">
        <v>51</v>
      </c>
      <c r="E234" s="31" t="s">
        <v>319</v>
      </c>
    </row>
    <row r="235" spans="1:5" ht="165.75">
      <c r="A235" t="s">
        <v>53</v>
      </c>
      <c r="E235" s="29" t="s">
        <v>320</v>
      </c>
    </row>
    <row r="236" spans="1:16" ht="25.5">
      <c r="A236" s="19" t="s">
        <v>44</v>
      </c>
      <c r="B236" s="23" t="s">
        <v>321</v>
      </c>
      <c r="C236" s="23" t="s">
        <v>322</v>
      </c>
      <c r="D236" s="19" t="s">
        <v>62</v>
      </c>
      <c r="E236" s="24" t="s">
        <v>323</v>
      </c>
      <c r="F236" s="25" t="s">
        <v>103</v>
      </c>
      <c r="G236" s="26">
        <v>31.4</v>
      </c>
      <c r="H236" s="27">
        <v>0</v>
      </c>
      <c r="I236" s="27">
        <f>ROUND(ROUND(H236,2)*ROUND(G236,1),2)</f>
        <v>0</v>
      </c>
      <c r="J236" s="25" t="s">
        <v>48</v>
      </c>
      <c r="O236">
        <f>(I236*21)/100</f>
        <v>0</v>
      </c>
      <c r="P236" t="s">
        <v>20</v>
      </c>
    </row>
    <row r="237" spans="1:5" ht="51">
      <c r="A237" s="28" t="s">
        <v>49</v>
      </c>
      <c r="E237" s="29" t="s">
        <v>324</v>
      </c>
    </row>
    <row r="238" spans="1:5" ht="12.75">
      <c r="A238" s="30" t="s">
        <v>51</v>
      </c>
      <c r="E238" s="31" t="s">
        <v>325</v>
      </c>
    </row>
    <row r="239" spans="1:5" ht="165.75">
      <c r="A239" t="s">
        <v>53</v>
      </c>
      <c r="E239" s="29" t="s">
        <v>314</v>
      </c>
    </row>
    <row r="240" spans="1:16" ht="12.75">
      <c r="A240" s="19" t="s">
        <v>44</v>
      </c>
      <c r="B240" s="23" t="s">
        <v>326</v>
      </c>
      <c r="C240" s="23" t="s">
        <v>327</v>
      </c>
      <c r="D240" s="19" t="s">
        <v>62</v>
      </c>
      <c r="E240" s="24" t="s">
        <v>328</v>
      </c>
      <c r="F240" s="25" t="s">
        <v>103</v>
      </c>
      <c r="G240" s="26">
        <v>62</v>
      </c>
      <c r="H240" s="27">
        <v>0</v>
      </c>
      <c r="I240" s="27">
        <f>ROUND(ROUND(H240,2)*ROUND(G240,1),2)</f>
        <v>0</v>
      </c>
      <c r="J240" s="25" t="s">
        <v>48</v>
      </c>
      <c r="O240">
        <f>(I240*21)/100</f>
        <v>0</v>
      </c>
      <c r="P240" t="s">
        <v>20</v>
      </c>
    </row>
    <row r="241" spans="1:5" ht="51">
      <c r="A241" s="28" t="s">
        <v>49</v>
      </c>
      <c r="E241" s="29" t="s">
        <v>329</v>
      </c>
    </row>
    <row r="242" spans="1:5" ht="12.75">
      <c r="A242" s="30" t="s">
        <v>51</v>
      </c>
      <c r="E242" s="31" t="s">
        <v>330</v>
      </c>
    </row>
    <row r="243" spans="1:5" ht="102">
      <c r="A243" t="s">
        <v>53</v>
      </c>
      <c r="E243" s="29" t="s">
        <v>331</v>
      </c>
    </row>
    <row r="244" spans="1:16" ht="12.75">
      <c r="A244" s="19" t="s">
        <v>44</v>
      </c>
      <c r="B244" s="23" t="s">
        <v>332</v>
      </c>
      <c r="C244" s="23" t="s">
        <v>333</v>
      </c>
      <c r="D244" s="19" t="s">
        <v>19</v>
      </c>
      <c r="E244" s="24" t="s">
        <v>334</v>
      </c>
      <c r="F244" s="25" t="s">
        <v>153</v>
      </c>
      <c r="G244" s="26">
        <v>1135.7</v>
      </c>
      <c r="H244" s="27">
        <v>0</v>
      </c>
      <c r="I244" s="27">
        <f>ROUND(ROUND(H244,2)*ROUND(G244,1),2)</f>
        <v>0</v>
      </c>
      <c r="J244" s="25" t="s">
        <v>48</v>
      </c>
      <c r="O244">
        <f>(I244*21)/100</f>
        <v>0</v>
      </c>
      <c r="P244" t="s">
        <v>20</v>
      </c>
    </row>
    <row r="245" spans="1:5" ht="38.25">
      <c r="A245" s="28" t="s">
        <v>49</v>
      </c>
      <c r="E245" s="29" t="s">
        <v>335</v>
      </c>
    </row>
    <row r="246" spans="1:5" ht="25.5">
      <c r="A246" s="30" t="s">
        <v>51</v>
      </c>
      <c r="E246" s="31" t="s">
        <v>336</v>
      </c>
    </row>
    <row r="247" spans="1:5" ht="38.25">
      <c r="A247" t="s">
        <v>53</v>
      </c>
      <c r="E247" s="29" t="s">
        <v>337</v>
      </c>
    </row>
    <row r="248" spans="1:16" ht="12.75">
      <c r="A248" s="19" t="s">
        <v>44</v>
      </c>
      <c r="B248" s="23" t="s">
        <v>338</v>
      </c>
      <c r="C248" s="23" t="s">
        <v>333</v>
      </c>
      <c r="D248" s="19" t="s">
        <v>20</v>
      </c>
      <c r="E248" s="24" t="s">
        <v>334</v>
      </c>
      <c r="F248" s="25" t="s">
        <v>153</v>
      </c>
      <c r="G248" s="26">
        <v>441</v>
      </c>
      <c r="H248" s="27">
        <v>0</v>
      </c>
      <c r="I248" s="27">
        <f>ROUND(ROUND(H248,2)*ROUND(G248,1),2)</f>
        <v>0</v>
      </c>
      <c r="J248" s="25" t="s">
        <v>48</v>
      </c>
      <c r="O248">
        <f>(I248*21)/100</f>
        <v>0</v>
      </c>
      <c r="P248" t="s">
        <v>20</v>
      </c>
    </row>
    <row r="249" spans="1:5" ht="38.25">
      <c r="A249" s="28" t="s">
        <v>49</v>
      </c>
      <c r="E249" s="29" t="s">
        <v>339</v>
      </c>
    </row>
    <row r="250" spans="1:5" ht="12.75">
      <c r="A250" s="30" t="s">
        <v>51</v>
      </c>
      <c r="E250" s="31" t="s">
        <v>340</v>
      </c>
    </row>
    <row r="251" spans="1:5" ht="38.25">
      <c r="A251" t="s">
        <v>53</v>
      </c>
      <c r="E251" s="29" t="s">
        <v>337</v>
      </c>
    </row>
    <row r="252" spans="1:18" ht="12.75" customHeight="1">
      <c r="A252" s="5" t="s">
        <v>42</v>
      </c>
      <c r="B252" s="5"/>
      <c r="C252" s="32" t="s">
        <v>76</v>
      </c>
      <c r="D252" s="5"/>
      <c r="E252" s="21" t="s">
        <v>341</v>
      </c>
      <c r="F252" s="5"/>
      <c r="G252" s="5"/>
      <c r="H252" s="5"/>
      <c r="I252" s="33">
        <f>0+Q252</f>
        <v>0</v>
      </c>
      <c r="J252" s="5"/>
      <c r="O252">
        <f>0+R252</f>
        <v>0</v>
      </c>
      <c r="Q252">
        <f>0+I253+I257+I261+I265+I269</f>
        <v>0</v>
      </c>
      <c r="R252">
        <f>0+O253+O257+O261+O265+O269</f>
        <v>0</v>
      </c>
    </row>
    <row r="253" spans="1:16" ht="12.75">
      <c r="A253" s="19" t="s">
        <v>44</v>
      </c>
      <c r="B253" s="23" t="s">
        <v>342</v>
      </c>
      <c r="C253" s="23" t="s">
        <v>343</v>
      </c>
      <c r="D253" s="19" t="s">
        <v>62</v>
      </c>
      <c r="E253" s="24" t="s">
        <v>344</v>
      </c>
      <c r="F253" s="25" t="s">
        <v>153</v>
      </c>
      <c r="G253" s="26">
        <v>3</v>
      </c>
      <c r="H253" s="27">
        <v>0</v>
      </c>
      <c r="I253" s="27">
        <f>ROUND(ROUND(H253,2)*ROUND(G253,1),2)</f>
        <v>0</v>
      </c>
      <c r="J253" s="25" t="s">
        <v>48</v>
      </c>
      <c r="O253">
        <f>(I253*21)/100</f>
        <v>0</v>
      </c>
      <c r="P253" t="s">
        <v>20</v>
      </c>
    </row>
    <row r="254" spans="1:5" ht="38.25">
      <c r="A254" s="28" t="s">
        <v>49</v>
      </c>
      <c r="E254" s="29" t="s">
        <v>345</v>
      </c>
    </row>
    <row r="255" spans="1:5" ht="12.75">
      <c r="A255" s="30" t="s">
        <v>51</v>
      </c>
      <c r="E255" s="31" t="s">
        <v>346</v>
      </c>
    </row>
    <row r="256" spans="1:5" ht="255">
      <c r="A256" t="s">
        <v>53</v>
      </c>
      <c r="E256" s="29" t="s">
        <v>347</v>
      </c>
    </row>
    <row r="257" spans="1:16" ht="12.75">
      <c r="A257" s="19" t="s">
        <v>44</v>
      </c>
      <c r="B257" s="23" t="s">
        <v>348</v>
      </c>
      <c r="C257" s="23" t="s">
        <v>349</v>
      </c>
      <c r="D257" s="19" t="s">
        <v>62</v>
      </c>
      <c r="E257" s="24" t="s">
        <v>350</v>
      </c>
      <c r="F257" s="25" t="s">
        <v>92</v>
      </c>
      <c r="G257" s="26">
        <v>1</v>
      </c>
      <c r="H257" s="27">
        <v>0</v>
      </c>
      <c r="I257" s="27">
        <f>ROUND(ROUND(H257,2)*ROUND(G257,1),2)</f>
        <v>0</v>
      </c>
      <c r="J257" s="25" t="s">
        <v>48</v>
      </c>
      <c r="O257">
        <f>(I257*21)/100</f>
        <v>0</v>
      </c>
      <c r="P257" t="s">
        <v>20</v>
      </c>
    </row>
    <row r="258" spans="1:5" ht="38.25">
      <c r="A258" s="28" t="s">
        <v>49</v>
      </c>
      <c r="E258" s="29" t="s">
        <v>351</v>
      </c>
    </row>
    <row r="259" spans="1:5" ht="12.75">
      <c r="A259" s="30" t="s">
        <v>51</v>
      </c>
      <c r="E259" s="31" t="s">
        <v>240</v>
      </c>
    </row>
    <row r="260" spans="1:5" ht="76.5">
      <c r="A260" t="s">
        <v>53</v>
      </c>
      <c r="E260" s="29" t="s">
        <v>352</v>
      </c>
    </row>
    <row r="261" spans="1:16" ht="12.75">
      <c r="A261" s="19" t="s">
        <v>44</v>
      </c>
      <c r="B261" s="23" t="s">
        <v>353</v>
      </c>
      <c r="C261" s="23" t="s">
        <v>354</v>
      </c>
      <c r="D261" s="19" t="s">
        <v>62</v>
      </c>
      <c r="E261" s="24" t="s">
        <v>355</v>
      </c>
      <c r="F261" s="25" t="s">
        <v>92</v>
      </c>
      <c r="G261" s="26">
        <v>1</v>
      </c>
      <c r="H261" s="27">
        <v>0</v>
      </c>
      <c r="I261" s="27">
        <f>ROUND(ROUND(H261,2)*ROUND(G261,1),2)</f>
        <v>0</v>
      </c>
      <c r="J261" s="25" t="s">
        <v>48</v>
      </c>
      <c r="O261">
        <f>(I261*21)/100</f>
        <v>0</v>
      </c>
      <c r="P261" t="s">
        <v>20</v>
      </c>
    </row>
    <row r="262" spans="1:5" ht="25.5">
      <c r="A262" s="28" t="s">
        <v>49</v>
      </c>
      <c r="E262" s="29" t="s">
        <v>356</v>
      </c>
    </row>
    <row r="263" spans="1:5" ht="12.75">
      <c r="A263" s="30" t="s">
        <v>51</v>
      </c>
      <c r="E263" s="31" t="s">
        <v>240</v>
      </c>
    </row>
    <row r="264" spans="1:5" ht="76.5">
      <c r="A264" t="s">
        <v>53</v>
      </c>
      <c r="E264" s="29" t="s">
        <v>357</v>
      </c>
    </row>
    <row r="265" spans="1:16" ht="12.75">
      <c r="A265" s="19" t="s">
        <v>44</v>
      </c>
      <c r="B265" s="23" t="s">
        <v>358</v>
      </c>
      <c r="C265" s="23" t="s">
        <v>359</v>
      </c>
      <c r="D265" s="19" t="s">
        <v>19</v>
      </c>
      <c r="E265" s="24" t="s">
        <v>360</v>
      </c>
      <c r="F265" s="25" t="s">
        <v>92</v>
      </c>
      <c r="G265" s="26">
        <v>15</v>
      </c>
      <c r="H265" s="27">
        <v>0</v>
      </c>
      <c r="I265" s="27">
        <f>ROUND(ROUND(H265,2)*ROUND(G265,1),2)</f>
        <v>0</v>
      </c>
      <c r="J265" s="25" t="s">
        <v>48</v>
      </c>
      <c r="O265">
        <f>(I265*21)/100</f>
        <v>0</v>
      </c>
      <c r="P265" t="s">
        <v>20</v>
      </c>
    </row>
    <row r="266" spans="1:5" ht="12.75">
      <c r="A266" s="28" t="s">
        <v>49</v>
      </c>
      <c r="E266" s="29" t="s">
        <v>361</v>
      </c>
    </row>
    <row r="267" spans="1:5" ht="12.75">
      <c r="A267" s="30" t="s">
        <v>51</v>
      </c>
      <c r="E267" s="31" t="s">
        <v>362</v>
      </c>
    </row>
    <row r="268" spans="1:5" ht="38.25">
      <c r="A268" t="s">
        <v>53</v>
      </c>
      <c r="E268" s="29" t="s">
        <v>363</v>
      </c>
    </row>
    <row r="269" spans="1:16" ht="12.75">
      <c r="A269" s="19" t="s">
        <v>44</v>
      </c>
      <c r="B269" s="23" t="s">
        <v>364</v>
      </c>
      <c r="C269" s="23" t="s">
        <v>359</v>
      </c>
      <c r="D269" s="19" t="s">
        <v>20</v>
      </c>
      <c r="E269" s="24" t="s">
        <v>360</v>
      </c>
      <c r="F269" s="25" t="s">
        <v>92</v>
      </c>
      <c r="G269" s="26">
        <v>18</v>
      </c>
      <c r="H269" s="27">
        <v>0</v>
      </c>
      <c r="I269" s="27">
        <f>ROUND(ROUND(H269,2)*ROUND(G269,1),2)</f>
        <v>0</v>
      </c>
      <c r="J269" s="25" t="s">
        <v>48</v>
      </c>
      <c r="O269">
        <f>(I269*21)/100</f>
        <v>0</v>
      </c>
      <c r="P269" t="s">
        <v>20</v>
      </c>
    </row>
    <row r="270" spans="1:5" ht="25.5">
      <c r="A270" s="28" t="s">
        <v>49</v>
      </c>
      <c r="E270" s="29" t="s">
        <v>365</v>
      </c>
    </row>
    <row r="271" spans="1:5" ht="12.75">
      <c r="A271" s="30" t="s">
        <v>51</v>
      </c>
      <c r="E271" s="31" t="s">
        <v>366</v>
      </c>
    </row>
    <row r="272" spans="1:5" ht="38.25">
      <c r="A272" t="s">
        <v>53</v>
      </c>
      <c r="E272" s="29" t="s">
        <v>363</v>
      </c>
    </row>
    <row r="273" spans="1:18" ht="12.75" customHeight="1">
      <c r="A273" s="5" t="s">
        <v>42</v>
      </c>
      <c r="B273" s="5"/>
      <c r="C273" s="32" t="s">
        <v>37</v>
      </c>
      <c r="D273" s="5"/>
      <c r="E273" s="21" t="s">
        <v>367</v>
      </c>
      <c r="F273" s="5"/>
      <c r="G273" s="5"/>
      <c r="H273" s="5"/>
      <c r="I273" s="33">
        <f>0+Q273</f>
        <v>0</v>
      </c>
      <c r="J273" s="5"/>
      <c r="O273">
        <f>0+R273</f>
        <v>0</v>
      </c>
      <c r="Q273">
        <f>0+I274+I278+I282+I286+I290+I294+I298+I302+I306+I310+I314+I318+I322+I326+I330+I334+I338+I342+I346+I350+I354+I358+I362+I366+I370+I374+I378+I382+I386+I390+I394+I398</f>
        <v>0</v>
      </c>
      <c r="R273">
        <f>0+O274+O278+O282+O286+O290+O294+O298+O302+O306+O310+O314+O318+O322+O326+O330+O334+O338+O342+O346+O350+O354+O358+O362+O366+O370+O374+O378+O382+O386+O390+O394+O398</f>
        <v>0</v>
      </c>
    </row>
    <row r="274" spans="1:16" ht="25.5">
      <c r="A274" s="19" t="s">
        <v>44</v>
      </c>
      <c r="B274" s="23" t="s">
        <v>368</v>
      </c>
      <c r="C274" s="23" t="s">
        <v>369</v>
      </c>
      <c r="D274" s="19" t="s">
        <v>62</v>
      </c>
      <c r="E274" s="24" t="s">
        <v>370</v>
      </c>
      <c r="F274" s="25" t="s">
        <v>153</v>
      </c>
      <c r="G274" s="26">
        <v>60</v>
      </c>
      <c r="H274" s="27">
        <v>0</v>
      </c>
      <c r="I274" s="27">
        <f>ROUND(ROUND(H274,2)*ROUND(G274,1),2)</f>
        <v>0</v>
      </c>
      <c r="J274" s="25" t="s">
        <v>48</v>
      </c>
      <c r="O274">
        <f>(I274*21)/100</f>
        <v>0</v>
      </c>
      <c r="P274" t="s">
        <v>20</v>
      </c>
    </row>
    <row r="275" spans="1:5" ht="38.25">
      <c r="A275" s="28" t="s">
        <v>49</v>
      </c>
      <c r="E275" s="29" t="s">
        <v>371</v>
      </c>
    </row>
    <row r="276" spans="1:5" ht="12.75">
      <c r="A276" s="30" t="s">
        <v>51</v>
      </c>
      <c r="E276" s="31" t="s">
        <v>372</v>
      </c>
    </row>
    <row r="277" spans="1:5" ht="127.5">
      <c r="A277" t="s">
        <v>53</v>
      </c>
      <c r="E277" s="29" t="s">
        <v>373</v>
      </c>
    </row>
    <row r="278" spans="1:16" ht="25.5">
      <c r="A278" s="19" t="s">
        <v>44</v>
      </c>
      <c r="B278" s="23" t="s">
        <v>374</v>
      </c>
      <c r="C278" s="23" t="s">
        <v>375</v>
      </c>
      <c r="D278" s="19" t="s">
        <v>62</v>
      </c>
      <c r="E278" s="24" t="s">
        <v>376</v>
      </c>
      <c r="F278" s="25" t="s">
        <v>92</v>
      </c>
      <c r="G278" s="26">
        <v>22</v>
      </c>
      <c r="H278" s="27">
        <v>0</v>
      </c>
      <c r="I278" s="27">
        <f>ROUND(ROUND(H278,2)*ROUND(G278,1),2)</f>
        <v>0</v>
      </c>
      <c r="J278" s="25" t="s">
        <v>48</v>
      </c>
      <c r="O278">
        <f>(I278*21)/100</f>
        <v>0</v>
      </c>
      <c r="P278" t="s">
        <v>20</v>
      </c>
    </row>
    <row r="279" spans="1:5" ht="38.25">
      <c r="A279" s="28" t="s">
        <v>49</v>
      </c>
      <c r="E279" s="29" t="s">
        <v>377</v>
      </c>
    </row>
    <row r="280" spans="1:5" ht="12.75">
      <c r="A280" s="30" t="s">
        <v>51</v>
      </c>
      <c r="E280" s="31" t="s">
        <v>378</v>
      </c>
    </row>
    <row r="281" spans="1:5" ht="63.75">
      <c r="A281" t="s">
        <v>53</v>
      </c>
      <c r="E281" s="29" t="s">
        <v>379</v>
      </c>
    </row>
    <row r="282" spans="1:16" ht="25.5">
      <c r="A282" s="19" t="s">
        <v>44</v>
      </c>
      <c r="B282" s="23" t="s">
        <v>380</v>
      </c>
      <c r="C282" s="23" t="s">
        <v>381</v>
      </c>
      <c r="D282" s="19" t="s">
        <v>19</v>
      </c>
      <c r="E282" s="24" t="s">
        <v>382</v>
      </c>
      <c r="F282" s="25" t="s">
        <v>92</v>
      </c>
      <c r="G282" s="26">
        <v>6</v>
      </c>
      <c r="H282" s="27">
        <v>0</v>
      </c>
      <c r="I282" s="27">
        <f>ROUND(ROUND(H282,2)*ROUND(G282,1),2)</f>
        <v>0</v>
      </c>
      <c r="J282" s="25" t="s">
        <v>48</v>
      </c>
      <c r="O282">
        <f>(I282*21)/100</f>
        <v>0</v>
      </c>
      <c r="P282" t="s">
        <v>20</v>
      </c>
    </row>
    <row r="283" spans="1:5" ht="38.25">
      <c r="A283" s="28" t="s">
        <v>49</v>
      </c>
      <c r="E283" s="29" t="s">
        <v>383</v>
      </c>
    </row>
    <row r="284" spans="1:5" ht="12.75">
      <c r="A284" s="30" t="s">
        <v>51</v>
      </c>
      <c r="E284" s="31" t="s">
        <v>384</v>
      </c>
    </row>
    <row r="285" spans="1:5" ht="25.5">
      <c r="A285" t="s">
        <v>53</v>
      </c>
      <c r="E285" s="29" t="s">
        <v>385</v>
      </c>
    </row>
    <row r="286" spans="1:16" ht="25.5">
      <c r="A286" s="19" t="s">
        <v>44</v>
      </c>
      <c r="B286" s="23" t="s">
        <v>386</v>
      </c>
      <c r="C286" s="23" t="s">
        <v>381</v>
      </c>
      <c r="D286" s="19" t="s">
        <v>20</v>
      </c>
      <c r="E286" s="24" t="s">
        <v>382</v>
      </c>
      <c r="F286" s="25" t="s">
        <v>92</v>
      </c>
      <c r="G286" s="26">
        <v>22</v>
      </c>
      <c r="H286" s="27">
        <v>0</v>
      </c>
      <c r="I286" s="27">
        <f>ROUND(ROUND(H286,2)*ROUND(G286,1),2)</f>
        <v>0</v>
      </c>
      <c r="J286" s="25" t="s">
        <v>48</v>
      </c>
      <c r="O286">
        <f>(I286*21)/100</f>
        <v>0</v>
      </c>
      <c r="P286" t="s">
        <v>20</v>
      </c>
    </row>
    <row r="287" spans="1:5" ht="38.25">
      <c r="A287" s="28" t="s">
        <v>49</v>
      </c>
      <c r="E287" s="29" t="s">
        <v>387</v>
      </c>
    </row>
    <row r="288" spans="1:5" ht="12.75">
      <c r="A288" s="30" t="s">
        <v>51</v>
      </c>
      <c r="E288" s="31" t="s">
        <v>378</v>
      </c>
    </row>
    <row r="289" spans="1:5" ht="25.5">
      <c r="A289" t="s">
        <v>53</v>
      </c>
      <c r="E289" s="29" t="s">
        <v>385</v>
      </c>
    </row>
    <row r="290" spans="1:16" ht="25.5">
      <c r="A290" s="19" t="s">
        <v>44</v>
      </c>
      <c r="B290" s="23" t="s">
        <v>388</v>
      </c>
      <c r="C290" s="23" t="s">
        <v>389</v>
      </c>
      <c r="D290" s="19" t="s">
        <v>62</v>
      </c>
      <c r="E290" s="24" t="s">
        <v>390</v>
      </c>
      <c r="F290" s="25" t="s">
        <v>92</v>
      </c>
      <c r="G290" s="26">
        <v>6</v>
      </c>
      <c r="H290" s="27">
        <v>0</v>
      </c>
      <c r="I290" s="27">
        <f>ROUND(ROUND(H290,2)*ROUND(G290,1),2)</f>
        <v>0</v>
      </c>
      <c r="J290" s="25" t="s">
        <v>48</v>
      </c>
      <c r="O290">
        <f>(I290*21)/100</f>
        <v>0</v>
      </c>
      <c r="P290" t="s">
        <v>20</v>
      </c>
    </row>
    <row r="291" spans="1:5" ht="25.5">
      <c r="A291" s="28" t="s">
        <v>49</v>
      </c>
      <c r="E291" s="29" t="s">
        <v>391</v>
      </c>
    </row>
    <row r="292" spans="1:5" ht="12.75">
      <c r="A292" s="30" t="s">
        <v>51</v>
      </c>
      <c r="E292" s="31" t="s">
        <v>392</v>
      </c>
    </row>
    <row r="293" spans="1:5" ht="25.5">
      <c r="A293" t="s">
        <v>53</v>
      </c>
      <c r="E293" s="29" t="s">
        <v>393</v>
      </c>
    </row>
    <row r="294" spans="1:16" ht="25.5">
      <c r="A294" s="19" t="s">
        <v>44</v>
      </c>
      <c r="B294" s="23" t="s">
        <v>394</v>
      </c>
      <c r="C294" s="23" t="s">
        <v>395</v>
      </c>
      <c r="D294" s="19" t="s">
        <v>62</v>
      </c>
      <c r="E294" s="24" t="s">
        <v>396</v>
      </c>
      <c r="F294" s="25" t="s">
        <v>92</v>
      </c>
      <c r="G294" s="26">
        <v>2</v>
      </c>
      <c r="H294" s="27">
        <v>0</v>
      </c>
      <c r="I294" s="27">
        <f>ROUND(ROUND(H294,2)*ROUND(G294,1),2)</f>
        <v>0</v>
      </c>
      <c r="J294" s="25" t="s">
        <v>48</v>
      </c>
      <c r="O294">
        <f>(I294*21)/100</f>
        <v>0</v>
      </c>
      <c r="P294" t="s">
        <v>20</v>
      </c>
    </row>
    <row r="295" spans="1:5" ht="38.25">
      <c r="A295" s="28" t="s">
        <v>49</v>
      </c>
      <c r="E295" s="29" t="s">
        <v>383</v>
      </c>
    </row>
    <row r="296" spans="1:5" ht="12.75">
      <c r="A296" s="30" t="s">
        <v>51</v>
      </c>
      <c r="E296" s="31" t="s">
        <v>397</v>
      </c>
    </row>
    <row r="297" spans="1:5" ht="25.5">
      <c r="A297" t="s">
        <v>53</v>
      </c>
      <c r="E297" s="29" t="s">
        <v>385</v>
      </c>
    </row>
    <row r="298" spans="1:16" ht="12.75">
      <c r="A298" s="19" t="s">
        <v>44</v>
      </c>
      <c r="B298" s="23" t="s">
        <v>398</v>
      </c>
      <c r="C298" s="23" t="s">
        <v>399</v>
      </c>
      <c r="D298" s="19" t="s">
        <v>62</v>
      </c>
      <c r="E298" s="24" t="s">
        <v>400</v>
      </c>
      <c r="F298" s="25" t="s">
        <v>92</v>
      </c>
      <c r="G298" s="26">
        <v>8</v>
      </c>
      <c r="H298" s="27">
        <v>0</v>
      </c>
      <c r="I298" s="27">
        <f>ROUND(ROUND(H298,2)*ROUND(G298,1),2)</f>
        <v>0</v>
      </c>
      <c r="J298" s="25" t="s">
        <v>48</v>
      </c>
      <c r="O298">
        <f>(I298*21)/100</f>
        <v>0</v>
      </c>
      <c r="P298" t="s">
        <v>20</v>
      </c>
    </row>
    <row r="299" spans="1:5" ht="38.25">
      <c r="A299" s="28" t="s">
        <v>49</v>
      </c>
      <c r="E299" s="29" t="s">
        <v>377</v>
      </c>
    </row>
    <row r="300" spans="1:5" ht="12.75">
      <c r="A300" s="30" t="s">
        <v>51</v>
      </c>
      <c r="E300" s="31" t="s">
        <v>401</v>
      </c>
    </row>
    <row r="301" spans="1:5" ht="63.75">
      <c r="A301" t="s">
        <v>53</v>
      </c>
      <c r="E301" s="29" t="s">
        <v>379</v>
      </c>
    </row>
    <row r="302" spans="1:16" ht="12.75">
      <c r="A302" s="19" t="s">
        <v>44</v>
      </c>
      <c r="B302" s="23" t="s">
        <v>402</v>
      </c>
      <c r="C302" s="23" t="s">
        <v>403</v>
      </c>
      <c r="D302" s="19" t="s">
        <v>62</v>
      </c>
      <c r="E302" s="24" t="s">
        <v>404</v>
      </c>
      <c r="F302" s="25" t="s">
        <v>92</v>
      </c>
      <c r="G302" s="26">
        <v>8</v>
      </c>
      <c r="H302" s="27">
        <v>0</v>
      </c>
      <c r="I302" s="27">
        <f>ROUND(ROUND(H302,2)*ROUND(G302,1),2)</f>
        <v>0</v>
      </c>
      <c r="J302" s="25" t="s">
        <v>48</v>
      </c>
      <c r="O302">
        <f>(I302*21)/100</f>
        <v>0</v>
      </c>
      <c r="P302" t="s">
        <v>20</v>
      </c>
    </row>
    <row r="303" spans="1:5" ht="38.25">
      <c r="A303" s="28" t="s">
        <v>49</v>
      </c>
      <c r="E303" s="29" t="s">
        <v>387</v>
      </c>
    </row>
    <row r="304" spans="1:5" ht="12.75">
      <c r="A304" s="30" t="s">
        <v>51</v>
      </c>
      <c r="E304" s="31" t="s">
        <v>401</v>
      </c>
    </row>
    <row r="305" spans="1:5" ht="25.5">
      <c r="A305" t="s">
        <v>53</v>
      </c>
      <c r="E305" s="29" t="s">
        <v>385</v>
      </c>
    </row>
    <row r="306" spans="1:16" ht="12.75">
      <c r="A306" s="19" t="s">
        <v>44</v>
      </c>
      <c r="B306" s="23" t="s">
        <v>405</v>
      </c>
      <c r="C306" s="23" t="s">
        <v>406</v>
      </c>
      <c r="D306" s="19" t="s">
        <v>62</v>
      </c>
      <c r="E306" s="24" t="s">
        <v>407</v>
      </c>
      <c r="F306" s="25" t="s">
        <v>64</v>
      </c>
      <c r="G306" s="26">
        <v>3</v>
      </c>
      <c r="H306" s="27">
        <v>0</v>
      </c>
      <c r="I306" s="27">
        <f>ROUND(ROUND(H306,2)*ROUND(G306,1),2)</f>
        <v>0</v>
      </c>
      <c r="J306" s="25" t="s">
        <v>48</v>
      </c>
      <c r="O306">
        <f>(I306*21)/100</f>
        <v>0</v>
      </c>
      <c r="P306" t="s">
        <v>20</v>
      </c>
    </row>
    <row r="307" spans="1:5" ht="25.5">
      <c r="A307" s="28" t="s">
        <v>49</v>
      </c>
      <c r="E307" s="29" t="s">
        <v>408</v>
      </c>
    </row>
    <row r="308" spans="1:5" ht="12.75">
      <c r="A308" s="30" t="s">
        <v>51</v>
      </c>
      <c r="E308" s="31" t="s">
        <v>409</v>
      </c>
    </row>
    <row r="309" spans="1:5" ht="25.5">
      <c r="A309" t="s">
        <v>53</v>
      </c>
      <c r="E309" s="29" t="s">
        <v>393</v>
      </c>
    </row>
    <row r="310" spans="1:16" ht="12.75">
      <c r="A310" s="19" t="s">
        <v>44</v>
      </c>
      <c r="B310" s="23" t="s">
        <v>410</v>
      </c>
      <c r="C310" s="23" t="s">
        <v>411</v>
      </c>
      <c r="D310" s="19" t="s">
        <v>19</v>
      </c>
      <c r="E310" s="24" t="s">
        <v>412</v>
      </c>
      <c r="F310" s="25" t="s">
        <v>64</v>
      </c>
      <c r="G310" s="26">
        <v>1</v>
      </c>
      <c r="H310" s="27">
        <v>0</v>
      </c>
      <c r="I310" s="27">
        <f>ROUND(ROUND(H310,2)*ROUND(G310,1),2)</f>
        <v>0</v>
      </c>
      <c r="J310" s="25" t="s">
        <v>48</v>
      </c>
      <c r="O310">
        <f>(I310*21)/100</f>
        <v>0</v>
      </c>
      <c r="P310" t="s">
        <v>20</v>
      </c>
    </row>
    <row r="311" spans="1:5" ht="38.25">
      <c r="A311" s="28" t="s">
        <v>49</v>
      </c>
      <c r="E311" s="29" t="s">
        <v>413</v>
      </c>
    </row>
    <row r="312" spans="1:5" ht="12.75">
      <c r="A312" s="30" t="s">
        <v>51</v>
      </c>
      <c r="E312" s="31" t="s">
        <v>240</v>
      </c>
    </row>
    <row r="313" spans="1:5" ht="38.25">
      <c r="A313" t="s">
        <v>53</v>
      </c>
      <c r="E313" s="29" t="s">
        <v>414</v>
      </c>
    </row>
    <row r="314" spans="1:16" ht="12.75">
      <c r="A314" s="19" t="s">
        <v>44</v>
      </c>
      <c r="B314" s="23" t="s">
        <v>415</v>
      </c>
      <c r="C314" s="23" t="s">
        <v>411</v>
      </c>
      <c r="D314" s="19" t="s">
        <v>20</v>
      </c>
      <c r="E314" s="24" t="s">
        <v>412</v>
      </c>
      <c r="F314" s="25" t="s">
        <v>64</v>
      </c>
      <c r="G314" s="26">
        <v>1</v>
      </c>
      <c r="H314" s="27">
        <v>0</v>
      </c>
      <c r="I314" s="27">
        <f>ROUND(ROUND(H314,2)*ROUND(G314,1),2)</f>
        <v>0</v>
      </c>
      <c r="J314" s="25" t="s">
        <v>48</v>
      </c>
      <c r="O314">
        <f>(I314*21)/100</f>
        <v>0</v>
      </c>
      <c r="P314" t="s">
        <v>20</v>
      </c>
    </row>
    <row r="315" spans="1:5" ht="38.25">
      <c r="A315" s="28" t="s">
        <v>49</v>
      </c>
      <c r="E315" s="29" t="s">
        <v>416</v>
      </c>
    </row>
    <row r="316" spans="1:5" ht="12.75">
      <c r="A316" s="30" t="s">
        <v>51</v>
      </c>
      <c r="E316" s="31" t="s">
        <v>240</v>
      </c>
    </row>
    <row r="317" spans="1:5" ht="38.25">
      <c r="A317" t="s">
        <v>53</v>
      </c>
      <c r="E317" s="29" t="s">
        <v>414</v>
      </c>
    </row>
    <row r="318" spans="1:16" ht="12.75">
      <c r="A318" s="19" t="s">
        <v>44</v>
      </c>
      <c r="B318" s="23" t="s">
        <v>417</v>
      </c>
      <c r="C318" s="23" t="s">
        <v>418</v>
      </c>
      <c r="D318" s="19" t="s">
        <v>19</v>
      </c>
      <c r="E318" s="24" t="s">
        <v>419</v>
      </c>
      <c r="F318" s="25" t="s">
        <v>64</v>
      </c>
      <c r="G318" s="26">
        <v>2</v>
      </c>
      <c r="H318" s="27">
        <v>0</v>
      </c>
      <c r="I318" s="27">
        <f>ROUND(ROUND(H318,2)*ROUND(G318,1),2)</f>
        <v>0</v>
      </c>
      <c r="J318" s="25" t="s">
        <v>48</v>
      </c>
      <c r="O318">
        <f>(I318*21)/100</f>
        <v>0</v>
      </c>
      <c r="P318" t="s">
        <v>20</v>
      </c>
    </row>
    <row r="319" spans="1:5" ht="38.25">
      <c r="A319" s="28" t="s">
        <v>49</v>
      </c>
      <c r="E319" s="29" t="s">
        <v>420</v>
      </c>
    </row>
    <row r="320" spans="1:5" ht="12.75">
      <c r="A320" s="30" t="s">
        <v>51</v>
      </c>
      <c r="E320" s="31" t="s">
        <v>421</v>
      </c>
    </row>
    <row r="321" spans="1:5" ht="25.5">
      <c r="A321" t="s">
        <v>53</v>
      </c>
      <c r="E321" s="29" t="s">
        <v>385</v>
      </c>
    </row>
    <row r="322" spans="1:16" ht="12.75">
      <c r="A322" s="19" t="s">
        <v>44</v>
      </c>
      <c r="B322" s="23" t="s">
        <v>422</v>
      </c>
      <c r="C322" s="23" t="s">
        <v>418</v>
      </c>
      <c r="D322" s="19" t="s">
        <v>20</v>
      </c>
      <c r="E322" s="24" t="s">
        <v>419</v>
      </c>
      <c r="F322" s="25" t="s">
        <v>64</v>
      </c>
      <c r="G322" s="26">
        <v>2</v>
      </c>
      <c r="H322" s="27">
        <v>0</v>
      </c>
      <c r="I322" s="27">
        <f>ROUND(ROUND(H322,2)*ROUND(G322,1),2)</f>
        <v>0</v>
      </c>
      <c r="J322" s="25" t="s">
        <v>48</v>
      </c>
      <c r="O322">
        <f>(I322*21)/100</f>
        <v>0</v>
      </c>
      <c r="P322" t="s">
        <v>20</v>
      </c>
    </row>
    <row r="323" spans="1:5" ht="51">
      <c r="A323" s="28" t="s">
        <v>49</v>
      </c>
      <c r="E323" s="29" t="s">
        <v>423</v>
      </c>
    </row>
    <row r="324" spans="1:5" ht="12.75">
      <c r="A324" s="30" t="s">
        <v>51</v>
      </c>
      <c r="E324" s="31" t="s">
        <v>421</v>
      </c>
    </row>
    <row r="325" spans="1:5" ht="25.5">
      <c r="A325" t="s">
        <v>53</v>
      </c>
      <c r="E325" s="29" t="s">
        <v>385</v>
      </c>
    </row>
    <row r="326" spans="1:16" ht="25.5">
      <c r="A326" s="19" t="s">
        <v>44</v>
      </c>
      <c r="B326" s="23" t="s">
        <v>424</v>
      </c>
      <c r="C326" s="23" t="s">
        <v>425</v>
      </c>
      <c r="D326" s="19" t="s">
        <v>62</v>
      </c>
      <c r="E326" s="24" t="s">
        <v>426</v>
      </c>
      <c r="F326" s="25" t="s">
        <v>92</v>
      </c>
      <c r="G326" s="26">
        <v>18</v>
      </c>
      <c r="H326" s="27">
        <v>0</v>
      </c>
      <c r="I326" s="27">
        <f>ROUND(ROUND(H326,2)*ROUND(G326,1),2)</f>
        <v>0</v>
      </c>
      <c r="J326" s="25" t="s">
        <v>48</v>
      </c>
      <c r="O326">
        <f>(I326*21)/100</f>
        <v>0</v>
      </c>
      <c r="P326" t="s">
        <v>20</v>
      </c>
    </row>
    <row r="327" spans="1:5" ht="25.5">
      <c r="A327" s="28" t="s">
        <v>49</v>
      </c>
      <c r="E327" s="29" t="s">
        <v>427</v>
      </c>
    </row>
    <row r="328" spans="1:5" ht="12.75">
      <c r="A328" s="30" t="s">
        <v>51</v>
      </c>
      <c r="E328" s="31" t="s">
        <v>428</v>
      </c>
    </row>
    <row r="329" spans="1:5" ht="38.25">
      <c r="A329" t="s">
        <v>53</v>
      </c>
      <c r="E329" s="29" t="s">
        <v>429</v>
      </c>
    </row>
    <row r="330" spans="1:16" ht="12.75">
      <c r="A330" s="19" t="s">
        <v>44</v>
      </c>
      <c r="B330" s="23" t="s">
        <v>430</v>
      </c>
      <c r="C330" s="23" t="s">
        <v>431</v>
      </c>
      <c r="D330" s="19" t="s">
        <v>62</v>
      </c>
      <c r="E330" s="24" t="s">
        <v>432</v>
      </c>
      <c r="F330" s="25" t="s">
        <v>92</v>
      </c>
      <c r="G330" s="26">
        <v>14</v>
      </c>
      <c r="H330" s="27">
        <v>0</v>
      </c>
      <c r="I330" s="27">
        <f>ROUND(ROUND(H330,2)*ROUND(G330,1),2)</f>
        <v>0</v>
      </c>
      <c r="J330" s="25" t="s">
        <v>48</v>
      </c>
      <c r="O330">
        <f>(I330*21)/100</f>
        <v>0</v>
      </c>
      <c r="P330" t="s">
        <v>20</v>
      </c>
    </row>
    <row r="331" spans="1:5" ht="25.5">
      <c r="A331" s="28" t="s">
        <v>49</v>
      </c>
      <c r="E331" s="29" t="s">
        <v>433</v>
      </c>
    </row>
    <row r="332" spans="1:5" ht="12.75">
      <c r="A332" s="30" t="s">
        <v>51</v>
      </c>
      <c r="E332" s="31" t="s">
        <v>434</v>
      </c>
    </row>
    <row r="333" spans="1:5" ht="25.5">
      <c r="A333" t="s">
        <v>53</v>
      </c>
      <c r="E333" s="29" t="s">
        <v>385</v>
      </c>
    </row>
    <row r="334" spans="1:16" ht="12.75">
      <c r="A334" s="19" t="s">
        <v>44</v>
      </c>
      <c r="B334" s="23" t="s">
        <v>435</v>
      </c>
      <c r="C334" s="23" t="s">
        <v>436</v>
      </c>
      <c r="D334" s="19" t="s">
        <v>62</v>
      </c>
      <c r="E334" s="24" t="s">
        <v>437</v>
      </c>
      <c r="F334" s="25" t="s">
        <v>92</v>
      </c>
      <c r="G334" s="26">
        <v>2</v>
      </c>
      <c r="H334" s="27">
        <v>0</v>
      </c>
      <c r="I334" s="27">
        <f>ROUND(ROUND(H334,2)*ROUND(G334,1),2)</f>
        <v>0</v>
      </c>
      <c r="J334" s="25" t="s">
        <v>48</v>
      </c>
      <c r="O334">
        <f>(I334*21)/100</f>
        <v>0</v>
      </c>
      <c r="P334" t="s">
        <v>20</v>
      </c>
    </row>
    <row r="335" spans="1:5" ht="25.5">
      <c r="A335" s="28" t="s">
        <v>49</v>
      </c>
      <c r="E335" s="29" t="s">
        <v>438</v>
      </c>
    </row>
    <row r="336" spans="1:5" ht="12.75">
      <c r="A336" s="30" t="s">
        <v>51</v>
      </c>
      <c r="E336" s="31" t="s">
        <v>421</v>
      </c>
    </row>
    <row r="337" spans="1:5" ht="38.25">
      <c r="A337" t="s">
        <v>53</v>
      </c>
      <c r="E337" s="29" t="s">
        <v>439</v>
      </c>
    </row>
    <row r="338" spans="1:16" ht="12.75">
      <c r="A338" s="19" t="s">
        <v>44</v>
      </c>
      <c r="B338" s="23" t="s">
        <v>440</v>
      </c>
      <c r="C338" s="23" t="s">
        <v>441</v>
      </c>
      <c r="D338" s="19" t="s">
        <v>62</v>
      </c>
      <c r="E338" s="24" t="s">
        <v>442</v>
      </c>
      <c r="F338" s="25" t="s">
        <v>92</v>
      </c>
      <c r="G338" s="26">
        <v>2</v>
      </c>
      <c r="H338" s="27">
        <v>0</v>
      </c>
      <c r="I338" s="27">
        <f>ROUND(ROUND(H338,2)*ROUND(G338,1),2)</f>
        <v>0</v>
      </c>
      <c r="J338" s="25" t="s">
        <v>48</v>
      </c>
      <c r="O338">
        <f>(I338*21)/100</f>
        <v>0</v>
      </c>
      <c r="P338" t="s">
        <v>20</v>
      </c>
    </row>
    <row r="339" spans="1:5" ht="25.5">
      <c r="A339" s="28" t="s">
        <v>49</v>
      </c>
      <c r="E339" s="29" t="s">
        <v>433</v>
      </c>
    </row>
    <row r="340" spans="1:5" ht="12.75">
      <c r="A340" s="30" t="s">
        <v>51</v>
      </c>
      <c r="E340" s="31" t="s">
        <v>421</v>
      </c>
    </row>
    <row r="341" spans="1:5" ht="25.5">
      <c r="A341" t="s">
        <v>53</v>
      </c>
      <c r="E341" s="29" t="s">
        <v>385</v>
      </c>
    </row>
    <row r="342" spans="1:16" ht="25.5">
      <c r="A342" s="19" t="s">
        <v>44</v>
      </c>
      <c r="B342" s="23" t="s">
        <v>443</v>
      </c>
      <c r="C342" s="23" t="s">
        <v>444</v>
      </c>
      <c r="D342" s="19" t="s">
        <v>62</v>
      </c>
      <c r="E342" s="24" t="s">
        <v>445</v>
      </c>
      <c r="F342" s="25" t="s">
        <v>103</v>
      </c>
      <c r="G342" s="26">
        <v>301.4</v>
      </c>
      <c r="H342" s="27">
        <v>0</v>
      </c>
      <c r="I342" s="27">
        <f>ROUND(ROUND(H342,2)*ROUND(G342,1),2)</f>
        <v>0</v>
      </c>
      <c r="J342" s="25" t="s">
        <v>48</v>
      </c>
      <c r="O342">
        <f>(I342*21)/100</f>
        <v>0</v>
      </c>
      <c r="P342" t="s">
        <v>20</v>
      </c>
    </row>
    <row r="343" spans="1:5" ht="51">
      <c r="A343" s="28" t="s">
        <v>49</v>
      </c>
      <c r="E343" s="29" t="s">
        <v>446</v>
      </c>
    </row>
    <row r="344" spans="1:5" ht="204">
      <c r="A344" s="30" t="s">
        <v>51</v>
      </c>
      <c r="E344" s="31" t="s">
        <v>447</v>
      </c>
    </row>
    <row r="345" spans="1:5" ht="38.25">
      <c r="A345" t="s">
        <v>53</v>
      </c>
      <c r="E345" s="29" t="s">
        <v>448</v>
      </c>
    </row>
    <row r="346" spans="1:16" ht="12.75">
      <c r="A346" s="19" t="s">
        <v>44</v>
      </c>
      <c r="B346" s="23" t="s">
        <v>449</v>
      </c>
      <c r="C346" s="23" t="s">
        <v>450</v>
      </c>
      <c r="D346" s="19" t="s">
        <v>62</v>
      </c>
      <c r="E346" s="24" t="s">
        <v>451</v>
      </c>
      <c r="F346" s="25" t="s">
        <v>103</v>
      </c>
      <c r="G346" s="26">
        <v>46</v>
      </c>
      <c r="H346" s="27">
        <v>0</v>
      </c>
      <c r="I346" s="27">
        <f>ROUND(ROUND(H346,2)*ROUND(G346,1),2)</f>
        <v>0</v>
      </c>
      <c r="J346" s="25" t="s">
        <v>48</v>
      </c>
      <c r="O346">
        <f>(I346*21)/100</f>
        <v>0</v>
      </c>
      <c r="P346" t="s">
        <v>20</v>
      </c>
    </row>
    <row r="347" spans="1:5" ht="25.5">
      <c r="A347" s="28" t="s">
        <v>49</v>
      </c>
      <c r="E347" s="29" t="s">
        <v>452</v>
      </c>
    </row>
    <row r="348" spans="1:5" ht="38.25">
      <c r="A348" s="30" t="s">
        <v>51</v>
      </c>
      <c r="E348" s="31" t="s">
        <v>453</v>
      </c>
    </row>
    <row r="349" spans="1:5" ht="25.5">
      <c r="A349" t="s">
        <v>53</v>
      </c>
      <c r="E349" s="29" t="s">
        <v>454</v>
      </c>
    </row>
    <row r="350" spans="1:16" ht="25.5">
      <c r="A350" s="19" t="s">
        <v>44</v>
      </c>
      <c r="B350" s="23" t="s">
        <v>455</v>
      </c>
      <c r="C350" s="23" t="s">
        <v>456</v>
      </c>
      <c r="D350" s="19" t="s">
        <v>62</v>
      </c>
      <c r="E350" s="24" t="s">
        <v>457</v>
      </c>
      <c r="F350" s="25" t="s">
        <v>103</v>
      </c>
      <c r="G350" s="26">
        <v>296.2</v>
      </c>
      <c r="H350" s="27">
        <v>0</v>
      </c>
      <c r="I350" s="27">
        <f>ROUND(ROUND(H350,2)*ROUND(G350,1),2)</f>
        <v>0</v>
      </c>
      <c r="J350" s="25" t="s">
        <v>48</v>
      </c>
      <c r="O350">
        <f>(I350*21)/100</f>
        <v>0</v>
      </c>
      <c r="P350" t="s">
        <v>20</v>
      </c>
    </row>
    <row r="351" spans="1:5" ht="38.25">
      <c r="A351" s="28" t="s">
        <v>49</v>
      </c>
      <c r="E351" s="29" t="s">
        <v>458</v>
      </c>
    </row>
    <row r="352" spans="1:5" ht="191.25">
      <c r="A352" s="30" t="s">
        <v>51</v>
      </c>
      <c r="E352" s="31" t="s">
        <v>459</v>
      </c>
    </row>
    <row r="353" spans="1:5" ht="38.25">
      <c r="A353" t="s">
        <v>53</v>
      </c>
      <c r="E353" s="29" t="s">
        <v>448</v>
      </c>
    </row>
    <row r="354" spans="1:16" ht="12.75">
      <c r="A354" s="19" t="s">
        <v>44</v>
      </c>
      <c r="B354" s="23" t="s">
        <v>460</v>
      </c>
      <c r="C354" s="23" t="s">
        <v>461</v>
      </c>
      <c r="D354" s="19" t="s">
        <v>62</v>
      </c>
      <c r="E354" s="24" t="s">
        <v>462</v>
      </c>
      <c r="F354" s="25" t="s">
        <v>103</v>
      </c>
      <c r="G354" s="26">
        <v>5.2</v>
      </c>
      <c r="H354" s="27">
        <v>0</v>
      </c>
      <c r="I354" s="27">
        <f>ROUND(ROUND(H354,2)*ROUND(G354,1),2)</f>
        <v>0</v>
      </c>
      <c r="J354" s="25" t="s">
        <v>48</v>
      </c>
      <c r="O354">
        <f>(I354*21)/100</f>
        <v>0</v>
      </c>
      <c r="P354" t="s">
        <v>20</v>
      </c>
    </row>
    <row r="355" spans="1:5" ht="38.25">
      <c r="A355" s="28" t="s">
        <v>49</v>
      </c>
      <c r="E355" s="29" t="s">
        <v>463</v>
      </c>
    </row>
    <row r="356" spans="1:5" ht="12.75">
      <c r="A356" s="30" t="s">
        <v>51</v>
      </c>
      <c r="E356" s="31" t="s">
        <v>464</v>
      </c>
    </row>
    <row r="357" spans="1:5" ht="38.25">
      <c r="A357" t="s">
        <v>53</v>
      </c>
      <c r="E357" s="29" t="s">
        <v>448</v>
      </c>
    </row>
    <row r="358" spans="1:16" ht="12.75">
      <c r="A358" s="19" t="s">
        <v>44</v>
      </c>
      <c r="B358" s="23" t="s">
        <v>465</v>
      </c>
      <c r="C358" s="23" t="s">
        <v>466</v>
      </c>
      <c r="D358" s="19" t="s">
        <v>19</v>
      </c>
      <c r="E358" s="24" t="s">
        <v>467</v>
      </c>
      <c r="F358" s="25" t="s">
        <v>92</v>
      </c>
      <c r="G358" s="26">
        <v>12</v>
      </c>
      <c r="H358" s="27">
        <v>0</v>
      </c>
      <c r="I358" s="27">
        <f>ROUND(ROUND(H358,2)*ROUND(G358,1),2)</f>
        <v>0</v>
      </c>
      <c r="J358" s="25" t="s">
        <v>48</v>
      </c>
      <c r="O358">
        <f>(I358*21)/100</f>
        <v>0</v>
      </c>
      <c r="P358" t="s">
        <v>20</v>
      </c>
    </row>
    <row r="359" spans="1:5" ht="51">
      <c r="A359" s="28" t="s">
        <v>49</v>
      </c>
      <c r="E359" s="29" t="s">
        <v>468</v>
      </c>
    </row>
    <row r="360" spans="1:5" ht="12.75">
      <c r="A360" s="30" t="s">
        <v>51</v>
      </c>
      <c r="E360" s="31" t="s">
        <v>469</v>
      </c>
    </row>
    <row r="361" spans="1:5" ht="38.25">
      <c r="A361" t="s">
        <v>53</v>
      </c>
      <c r="E361" s="29" t="s">
        <v>470</v>
      </c>
    </row>
    <row r="362" spans="1:16" ht="12.75">
      <c r="A362" s="19" t="s">
        <v>44</v>
      </c>
      <c r="B362" s="23" t="s">
        <v>471</v>
      </c>
      <c r="C362" s="23" t="s">
        <v>466</v>
      </c>
      <c r="D362" s="19" t="s">
        <v>20</v>
      </c>
      <c r="E362" s="24" t="s">
        <v>467</v>
      </c>
      <c r="F362" s="25" t="s">
        <v>92</v>
      </c>
      <c r="G362" s="26">
        <v>12</v>
      </c>
      <c r="H362" s="27">
        <v>0</v>
      </c>
      <c r="I362" s="27">
        <f>ROUND(ROUND(H362,2)*ROUND(G362,1),2)</f>
        <v>0</v>
      </c>
      <c r="J362" s="25" t="s">
        <v>48</v>
      </c>
      <c r="O362">
        <f>(I362*21)/100</f>
        <v>0</v>
      </c>
      <c r="P362" t="s">
        <v>20</v>
      </c>
    </row>
    <row r="363" spans="1:5" ht="38.25">
      <c r="A363" s="28" t="s">
        <v>49</v>
      </c>
      <c r="E363" s="29" t="s">
        <v>472</v>
      </c>
    </row>
    <row r="364" spans="1:5" ht="12.75">
      <c r="A364" s="30" t="s">
        <v>51</v>
      </c>
      <c r="E364" s="31" t="s">
        <v>469</v>
      </c>
    </row>
    <row r="365" spans="1:5" ht="38.25">
      <c r="A365" t="s">
        <v>53</v>
      </c>
      <c r="E365" s="29" t="s">
        <v>470</v>
      </c>
    </row>
    <row r="366" spans="1:16" ht="12.75">
      <c r="A366" s="19" t="s">
        <v>44</v>
      </c>
      <c r="B366" s="23" t="s">
        <v>473</v>
      </c>
      <c r="C366" s="23" t="s">
        <v>474</v>
      </c>
      <c r="D366" s="19" t="s">
        <v>62</v>
      </c>
      <c r="E366" s="24" t="s">
        <v>475</v>
      </c>
      <c r="F366" s="25" t="s">
        <v>153</v>
      </c>
      <c r="G366" s="26">
        <v>85.2</v>
      </c>
      <c r="H366" s="27">
        <v>0</v>
      </c>
      <c r="I366" s="27">
        <f>ROUND(ROUND(H366,2)*ROUND(G366,1),2)</f>
        <v>0</v>
      </c>
      <c r="J366" s="25" t="s">
        <v>48</v>
      </c>
      <c r="O366">
        <f>(I366*21)/100</f>
        <v>0</v>
      </c>
      <c r="P366" t="s">
        <v>20</v>
      </c>
    </row>
    <row r="367" spans="1:5" ht="38.25">
      <c r="A367" s="28" t="s">
        <v>49</v>
      </c>
      <c r="E367" s="29" t="s">
        <v>476</v>
      </c>
    </row>
    <row r="368" spans="1:5" ht="12.75">
      <c r="A368" s="30" t="s">
        <v>51</v>
      </c>
      <c r="E368" s="31" t="s">
        <v>477</v>
      </c>
    </row>
    <row r="369" spans="1:5" ht="51">
      <c r="A369" t="s">
        <v>53</v>
      </c>
      <c r="E369" s="29" t="s">
        <v>478</v>
      </c>
    </row>
    <row r="370" spans="1:16" ht="12.75">
      <c r="A370" s="19" t="s">
        <v>44</v>
      </c>
      <c r="B370" s="23" t="s">
        <v>479</v>
      </c>
      <c r="C370" s="23" t="s">
        <v>480</v>
      </c>
      <c r="D370" s="19" t="s">
        <v>62</v>
      </c>
      <c r="E370" s="24" t="s">
        <v>481</v>
      </c>
      <c r="F370" s="25" t="s">
        <v>153</v>
      </c>
      <c r="G370" s="26">
        <v>47.3</v>
      </c>
      <c r="H370" s="27">
        <v>0</v>
      </c>
      <c r="I370" s="27">
        <f>ROUND(ROUND(H370,2)*ROUND(G370,1),2)</f>
        <v>0</v>
      </c>
      <c r="J370" s="25" t="s">
        <v>48</v>
      </c>
      <c r="O370">
        <f>(I370*21)/100</f>
        <v>0</v>
      </c>
      <c r="P370" t="s">
        <v>20</v>
      </c>
    </row>
    <row r="371" spans="1:5" ht="38.25">
      <c r="A371" s="28" t="s">
        <v>49</v>
      </c>
      <c r="E371" s="29" t="s">
        <v>482</v>
      </c>
    </row>
    <row r="372" spans="1:5" ht="12.75">
      <c r="A372" s="30" t="s">
        <v>51</v>
      </c>
      <c r="E372" s="31" t="s">
        <v>483</v>
      </c>
    </row>
    <row r="373" spans="1:5" ht="51">
      <c r="A373" t="s">
        <v>53</v>
      </c>
      <c r="E373" s="29" t="s">
        <v>484</v>
      </c>
    </row>
    <row r="374" spans="1:16" ht="12.75">
      <c r="A374" s="19" t="s">
        <v>44</v>
      </c>
      <c r="B374" s="23" t="s">
        <v>485</v>
      </c>
      <c r="C374" s="23" t="s">
        <v>486</v>
      </c>
      <c r="D374" s="19" t="s">
        <v>62</v>
      </c>
      <c r="E374" s="24" t="s">
        <v>487</v>
      </c>
      <c r="F374" s="25" t="s">
        <v>153</v>
      </c>
      <c r="G374" s="26">
        <v>345.5</v>
      </c>
      <c r="H374" s="27">
        <v>0</v>
      </c>
      <c r="I374" s="27">
        <f>ROUND(ROUND(H374,2)*ROUND(G374,1),2)</f>
        <v>0</v>
      </c>
      <c r="J374" s="25" t="s">
        <v>48</v>
      </c>
      <c r="O374">
        <f>(I374*21)/100</f>
        <v>0</v>
      </c>
      <c r="P374" t="s">
        <v>20</v>
      </c>
    </row>
    <row r="375" spans="1:5" ht="38.25">
      <c r="A375" s="28" t="s">
        <v>49</v>
      </c>
      <c r="E375" s="29" t="s">
        <v>488</v>
      </c>
    </row>
    <row r="376" spans="1:5" ht="12.75">
      <c r="A376" s="30" t="s">
        <v>51</v>
      </c>
      <c r="E376" s="31" t="s">
        <v>489</v>
      </c>
    </row>
    <row r="377" spans="1:5" ht="51">
      <c r="A377" t="s">
        <v>53</v>
      </c>
      <c r="E377" s="29" t="s">
        <v>490</v>
      </c>
    </row>
    <row r="378" spans="1:16" ht="12.75">
      <c r="A378" s="19" t="s">
        <v>44</v>
      </c>
      <c r="B378" s="23" t="s">
        <v>491</v>
      </c>
      <c r="C378" s="23" t="s">
        <v>492</v>
      </c>
      <c r="D378" s="19" t="s">
        <v>62</v>
      </c>
      <c r="E378" s="24" t="s">
        <v>493</v>
      </c>
      <c r="F378" s="25" t="s">
        <v>153</v>
      </c>
      <c r="G378" s="26">
        <v>252</v>
      </c>
      <c r="H378" s="27">
        <v>0</v>
      </c>
      <c r="I378" s="27">
        <f>ROUND(ROUND(H378,2)*ROUND(G378,1),2)</f>
        <v>0</v>
      </c>
      <c r="J378" s="25" t="s">
        <v>48</v>
      </c>
      <c r="O378">
        <f>(I378*21)/100</f>
        <v>0</v>
      </c>
      <c r="P378" t="s">
        <v>20</v>
      </c>
    </row>
    <row r="379" spans="1:5" ht="51">
      <c r="A379" s="28" t="s">
        <v>49</v>
      </c>
      <c r="E379" s="29" t="s">
        <v>494</v>
      </c>
    </row>
    <row r="380" spans="1:5" ht="12.75">
      <c r="A380" s="30" t="s">
        <v>51</v>
      </c>
      <c r="E380" s="31" t="s">
        <v>495</v>
      </c>
    </row>
    <row r="381" spans="1:5" ht="38.25">
      <c r="A381" t="s">
        <v>53</v>
      </c>
      <c r="E381" s="29" t="s">
        <v>496</v>
      </c>
    </row>
    <row r="382" spans="1:16" ht="12.75">
      <c r="A382" s="19" t="s">
        <v>44</v>
      </c>
      <c r="B382" s="23" t="s">
        <v>497</v>
      </c>
      <c r="C382" s="23" t="s">
        <v>498</v>
      </c>
      <c r="D382" s="19" t="s">
        <v>19</v>
      </c>
      <c r="E382" s="24" t="s">
        <v>499</v>
      </c>
      <c r="F382" s="25" t="s">
        <v>153</v>
      </c>
      <c r="G382" s="26">
        <v>657.3</v>
      </c>
      <c r="H382" s="27">
        <v>0</v>
      </c>
      <c r="I382" s="27">
        <f>ROUND(ROUND(H382,2)*ROUND(G382,1),2)</f>
        <v>0</v>
      </c>
      <c r="J382" s="25" t="s">
        <v>48</v>
      </c>
      <c r="O382">
        <f>(I382*21)/100</f>
        <v>0</v>
      </c>
      <c r="P382" t="s">
        <v>20</v>
      </c>
    </row>
    <row r="383" spans="1:5" ht="25.5">
      <c r="A383" s="28" t="s">
        <v>49</v>
      </c>
      <c r="E383" s="29" t="s">
        <v>500</v>
      </c>
    </row>
    <row r="384" spans="1:5" ht="25.5">
      <c r="A384" s="30" t="s">
        <v>51</v>
      </c>
      <c r="E384" s="31" t="s">
        <v>501</v>
      </c>
    </row>
    <row r="385" spans="1:5" ht="25.5">
      <c r="A385" t="s">
        <v>53</v>
      </c>
      <c r="E385" s="29" t="s">
        <v>502</v>
      </c>
    </row>
    <row r="386" spans="1:16" ht="12.75">
      <c r="A386" s="19" t="s">
        <v>44</v>
      </c>
      <c r="B386" s="23" t="s">
        <v>503</v>
      </c>
      <c r="C386" s="23" t="s">
        <v>498</v>
      </c>
      <c r="D386" s="19" t="s">
        <v>20</v>
      </c>
      <c r="E386" s="24" t="s">
        <v>499</v>
      </c>
      <c r="F386" s="25" t="s">
        <v>153</v>
      </c>
      <c r="G386" s="26">
        <v>173</v>
      </c>
      <c r="H386" s="27">
        <v>0</v>
      </c>
      <c r="I386" s="27">
        <f>ROUND(ROUND(H386,2)*ROUND(G386,1),2)</f>
        <v>0</v>
      </c>
      <c r="J386" s="25" t="s">
        <v>48</v>
      </c>
      <c r="O386">
        <f>(I386*21)/100</f>
        <v>0</v>
      </c>
      <c r="P386" t="s">
        <v>20</v>
      </c>
    </row>
    <row r="387" spans="1:5" ht="38.25">
      <c r="A387" s="28" t="s">
        <v>49</v>
      </c>
      <c r="E387" s="29" t="s">
        <v>504</v>
      </c>
    </row>
    <row r="388" spans="1:5" ht="12.75">
      <c r="A388" s="30" t="s">
        <v>51</v>
      </c>
      <c r="E388" s="31" t="s">
        <v>505</v>
      </c>
    </row>
    <row r="389" spans="1:5" ht="25.5">
      <c r="A389" t="s">
        <v>53</v>
      </c>
      <c r="E389" s="29" t="s">
        <v>502</v>
      </c>
    </row>
    <row r="390" spans="1:16" ht="12.75">
      <c r="A390" s="19" t="s">
        <v>44</v>
      </c>
      <c r="B390" s="23" t="s">
        <v>506</v>
      </c>
      <c r="C390" s="23" t="s">
        <v>507</v>
      </c>
      <c r="D390" s="19" t="s">
        <v>19</v>
      </c>
      <c r="E390" s="24" t="s">
        <v>508</v>
      </c>
      <c r="F390" s="25" t="s">
        <v>103</v>
      </c>
      <c r="G390" s="26">
        <v>3682</v>
      </c>
      <c r="H390" s="27">
        <v>0</v>
      </c>
      <c r="I390" s="27">
        <f>ROUND(ROUND(H390,2)*ROUND(G390,1),2)</f>
        <v>0</v>
      </c>
      <c r="J390" s="25" t="s">
        <v>48</v>
      </c>
      <c r="O390">
        <f>(I390*21)/100</f>
        <v>0</v>
      </c>
      <c r="P390" t="s">
        <v>20</v>
      </c>
    </row>
    <row r="391" spans="1:5" ht="38.25">
      <c r="A391" s="28" t="s">
        <v>49</v>
      </c>
      <c r="E391" s="29" t="s">
        <v>509</v>
      </c>
    </row>
    <row r="392" spans="1:5" ht="38.25">
      <c r="A392" s="30" t="s">
        <v>51</v>
      </c>
      <c r="E392" s="31" t="s">
        <v>510</v>
      </c>
    </row>
    <row r="393" spans="1:5" ht="25.5">
      <c r="A393" t="s">
        <v>53</v>
      </c>
      <c r="E393" s="29" t="s">
        <v>511</v>
      </c>
    </row>
    <row r="394" spans="1:16" ht="12.75">
      <c r="A394" s="19" t="s">
        <v>44</v>
      </c>
      <c r="B394" s="23" t="s">
        <v>512</v>
      </c>
      <c r="C394" s="23" t="s">
        <v>507</v>
      </c>
      <c r="D394" s="19" t="s">
        <v>20</v>
      </c>
      <c r="E394" s="24" t="s">
        <v>508</v>
      </c>
      <c r="F394" s="25" t="s">
        <v>103</v>
      </c>
      <c r="G394" s="26">
        <v>1740</v>
      </c>
      <c r="H394" s="27">
        <v>0</v>
      </c>
      <c r="I394" s="27">
        <f>ROUND(ROUND(H394,2)*ROUND(G394,1),2)</f>
        <v>0</v>
      </c>
      <c r="J394" s="25" t="s">
        <v>48</v>
      </c>
      <c r="O394">
        <f>(I394*21)/100</f>
        <v>0</v>
      </c>
      <c r="P394" t="s">
        <v>20</v>
      </c>
    </row>
    <row r="395" spans="1:5" ht="51">
      <c r="A395" s="28" t="s">
        <v>49</v>
      </c>
      <c r="E395" s="29" t="s">
        <v>513</v>
      </c>
    </row>
    <row r="396" spans="1:5" ht="12.75">
      <c r="A396" s="30" t="s">
        <v>51</v>
      </c>
      <c r="E396" s="31" t="s">
        <v>514</v>
      </c>
    </row>
    <row r="397" spans="1:5" ht="25.5">
      <c r="A397" t="s">
        <v>53</v>
      </c>
      <c r="E397" s="29" t="s">
        <v>511</v>
      </c>
    </row>
    <row r="398" spans="1:16" ht="12.75">
      <c r="A398" s="19" t="s">
        <v>44</v>
      </c>
      <c r="B398" s="23" t="s">
        <v>515</v>
      </c>
      <c r="C398" s="23" t="s">
        <v>516</v>
      </c>
      <c r="D398" s="19" t="s">
        <v>62</v>
      </c>
      <c r="E398" s="24" t="s">
        <v>517</v>
      </c>
      <c r="F398" s="25" t="s">
        <v>92</v>
      </c>
      <c r="G398" s="26">
        <v>2</v>
      </c>
      <c r="H398" s="27">
        <v>0</v>
      </c>
      <c r="I398" s="27">
        <f>ROUND(ROUND(H398,2)*ROUND(G398,1),2)</f>
        <v>0</v>
      </c>
      <c r="J398" s="25" t="s">
        <v>48</v>
      </c>
      <c r="O398">
        <f>(I398*21)/100</f>
        <v>0</v>
      </c>
      <c r="P398" t="s">
        <v>20</v>
      </c>
    </row>
    <row r="399" spans="1:5" ht="38.25">
      <c r="A399" s="28" t="s">
        <v>49</v>
      </c>
      <c r="E399" s="29" t="s">
        <v>518</v>
      </c>
    </row>
    <row r="400" spans="1:5" ht="12.75">
      <c r="A400" s="30" t="s">
        <v>51</v>
      </c>
      <c r="E400" s="31" t="s">
        <v>421</v>
      </c>
    </row>
    <row r="401" spans="1:5" ht="89.25">
      <c r="A401" t="s">
        <v>53</v>
      </c>
      <c r="E401" s="29" t="s">
        <v>519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workbookViewId="0" topLeftCell="B1">
      <pane ySplit="7" topLeftCell="A8" activePane="bottomLeft" state="frozen"/>
      <selection pane="bottomLeft" activeCell="K2" sqref="K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0+O8</f>
        <v>0</v>
      </c>
      <c r="P2" t="s">
        <v>19</v>
      </c>
    </row>
    <row r="3" spans="1:16" ht="15" customHeight="1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520</v>
      </c>
      <c r="I3" s="34">
        <f>0+I8</f>
        <v>0</v>
      </c>
      <c r="J3" s="9"/>
      <c r="O3" t="s">
        <v>18</v>
      </c>
      <c r="P3" t="s">
        <v>20</v>
      </c>
    </row>
    <row r="4" spans="1:16" ht="15" customHeight="1">
      <c r="A4" t="s">
        <v>16</v>
      </c>
      <c r="B4" s="14" t="s">
        <v>17</v>
      </c>
      <c r="C4" s="62" t="s">
        <v>520</v>
      </c>
      <c r="D4" s="63"/>
      <c r="E4" s="15" t="s">
        <v>521</v>
      </c>
      <c r="F4" s="5"/>
      <c r="G4" s="5"/>
      <c r="H4" s="16"/>
      <c r="I4" s="16"/>
      <c r="J4" s="5"/>
      <c r="O4" t="s">
        <v>18</v>
      </c>
      <c r="P4" t="s">
        <v>20</v>
      </c>
    </row>
    <row r="5" spans="1:16" ht="12.75" customHeight="1">
      <c r="A5" s="60" t="s">
        <v>23</v>
      </c>
      <c r="B5" s="60" t="s">
        <v>25</v>
      </c>
      <c r="C5" s="60" t="s">
        <v>26</v>
      </c>
      <c r="D5" s="60" t="s">
        <v>27</v>
      </c>
      <c r="E5" s="60" t="s">
        <v>29</v>
      </c>
      <c r="F5" s="60" t="s">
        <v>31</v>
      </c>
      <c r="G5" s="60" t="s">
        <v>33</v>
      </c>
      <c r="H5" s="60" t="s">
        <v>35</v>
      </c>
      <c r="I5" s="60"/>
      <c r="J5" s="60" t="s">
        <v>40</v>
      </c>
      <c r="O5" t="s">
        <v>18</v>
      </c>
      <c r="P5" t="s">
        <v>20</v>
      </c>
    </row>
    <row r="6" spans="1:10" ht="12.75" customHeight="1">
      <c r="A6" s="60"/>
      <c r="B6" s="60"/>
      <c r="C6" s="60"/>
      <c r="D6" s="60"/>
      <c r="E6" s="60"/>
      <c r="F6" s="60"/>
      <c r="G6" s="60"/>
      <c r="H6" s="13" t="s">
        <v>36</v>
      </c>
      <c r="I6" s="13" t="s">
        <v>38</v>
      </c>
      <c r="J6" s="60"/>
    </row>
    <row r="7" spans="1:10" ht="12.75" customHeight="1">
      <c r="A7" s="13" t="s">
        <v>24</v>
      </c>
      <c r="B7" s="13" t="s">
        <v>19</v>
      </c>
      <c r="C7" s="13" t="s">
        <v>20</v>
      </c>
      <c r="D7" s="13" t="s">
        <v>28</v>
      </c>
      <c r="E7" s="13" t="s">
        <v>30</v>
      </c>
      <c r="F7" s="13" t="s">
        <v>32</v>
      </c>
      <c r="G7" s="13" t="s">
        <v>34</v>
      </c>
      <c r="H7" s="13" t="s">
        <v>37</v>
      </c>
      <c r="I7" s="13" t="s">
        <v>39</v>
      </c>
      <c r="J7" s="13" t="s">
        <v>41</v>
      </c>
    </row>
    <row r="8" spans="1:18" ht="12.75" customHeight="1">
      <c r="A8" s="16" t="s">
        <v>42</v>
      </c>
      <c r="B8" s="16"/>
      <c r="C8" s="20" t="s">
        <v>24</v>
      </c>
      <c r="D8" s="16"/>
      <c r="E8" s="21" t="s">
        <v>43</v>
      </c>
      <c r="F8" s="16"/>
      <c r="G8" s="16"/>
      <c r="H8" s="16"/>
      <c r="I8" s="22">
        <f>0+Q8</f>
        <v>0</v>
      </c>
      <c r="J8" s="16"/>
      <c r="O8">
        <f>0+R8</f>
        <v>0</v>
      </c>
      <c r="Q8">
        <f>0+I9</f>
        <v>0</v>
      </c>
      <c r="R8">
        <f>0+O9</f>
        <v>0</v>
      </c>
    </row>
    <row r="9" spans="1:16" ht="12.75">
      <c r="A9" s="19" t="s">
        <v>44</v>
      </c>
      <c r="B9" s="23" t="s">
        <v>19</v>
      </c>
      <c r="C9" s="23" t="s">
        <v>522</v>
      </c>
      <c r="D9" s="19" t="s">
        <v>62</v>
      </c>
      <c r="E9" s="24" t="s">
        <v>521</v>
      </c>
      <c r="F9" s="25" t="s">
        <v>523</v>
      </c>
      <c r="G9" s="26">
        <v>1</v>
      </c>
      <c r="H9" s="27">
        <f>$J$47</f>
        <v>0</v>
      </c>
      <c r="I9" s="27">
        <f>ROUND(ROUND(H9,2)*ROUND(G9,1),2)</f>
        <v>0</v>
      </c>
      <c r="J9" s="25" t="s">
        <v>48</v>
      </c>
      <c r="O9">
        <f>(I9*21)/100</f>
        <v>0</v>
      </c>
      <c r="P9" t="s">
        <v>20</v>
      </c>
    </row>
    <row r="10" spans="1:10" ht="12.75">
      <c r="A10" s="51"/>
      <c r="B10" s="52"/>
      <c r="C10" s="52"/>
      <c r="D10" s="51"/>
      <c r="E10" s="53"/>
      <c r="F10" s="54"/>
      <c r="G10" s="55"/>
      <c r="H10" s="56"/>
      <c r="I10" s="56"/>
      <c r="J10" s="54"/>
    </row>
    <row r="12" spans="4:10" ht="12.75" customHeight="1">
      <c r="D12" s="39" t="s">
        <v>894</v>
      </c>
      <c r="E12" s="40" t="s">
        <v>895</v>
      </c>
      <c r="F12" s="41" t="s">
        <v>896</v>
      </c>
      <c r="G12" s="41" t="s">
        <v>897</v>
      </c>
      <c r="H12" s="42" t="s">
        <v>898</v>
      </c>
      <c r="I12" s="42" t="s">
        <v>899</v>
      </c>
      <c r="J12" s="42" t="s">
        <v>900</v>
      </c>
    </row>
    <row r="13" spans="4:10" ht="12.75" customHeight="1">
      <c r="D13" s="39"/>
      <c r="E13" s="40"/>
      <c r="F13" s="41"/>
      <c r="G13" s="41"/>
      <c r="H13" s="42"/>
      <c r="I13" s="42"/>
      <c r="J13" s="42"/>
    </row>
    <row r="14" spans="4:10" ht="12.75" customHeight="1">
      <c r="D14" s="39" t="s">
        <v>901</v>
      </c>
      <c r="E14" s="40" t="s">
        <v>902</v>
      </c>
      <c r="F14" s="41">
        <v>2</v>
      </c>
      <c r="G14" s="41" t="s">
        <v>903</v>
      </c>
      <c r="H14" s="43">
        <v>0</v>
      </c>
      <c r="I14" s="43">
        <v>0</v>
      </c>
      <c r="J14" s="42">
        <f aca="true" t="shared" si="0" ref="J14:J45">(H14+I14)*F14</f>
        <v>0</v>
      </c>
    </row>
    <row r="15" spans="4:10" ht="12.75" customHeight="1">
      <c r="D15" s="39" t="s">
        <v>904</v>
      </c>
      <c r="E15" s="40" t="s">
        <v>905</v>
      </c>
      <c r="F15" s="41">
        <v>1</v>
      </c>
      <c r="G15" s="41" t="s">
        <v>903</v>
      </c>
      <c r="H15" s="43">
        <v>0</v>
      </c>
      <c r="I15" s="43">
        <v>0</v>
      </c>
      <c r="J15" s="42">
        <f t="shared" si="0"/>
        <v>0</v>
      </c>
    </row>
    <row r="16" spans="4:10" ht="12.75" customHeight="1">
      <c r="D16" s="39" t="s">
        <v>906</v>
      </c>
      <c r="E16" s="40" t="s">
        <v>907</v>
      </c>
      <c r="F16" s="41">
        <v>90</v>
      </c>
      <c r="G16" s="41" t="s">
        <v>908</v>
      </c>
      <c r="H16" s="43">
        <v>0</v>
      </c>
      <c r="I16" s="43">
        <v>0</v>
      </c>
      <c r="J16" s="42">
        <f t="shared" si="0"/>
        <v>0</v>
      </c>
    </row>
    <row r="17" spans="4:10" ht="12.75" customHeight="1">
      <c r="D17" s="39" t="s">
        <v>909</v>
      </c>
      <c r="E17" s="40" t="s">
        <v>910</v>
      </c>
      <c r="F17" s="41">
        <v>1</v>
      </c>
      <c r="G17" s="41" t="s">
        <v>903</v>
      </c>
      <c r="H17" s="43">
        <v>0</v>
      </c>
      <c r="I17" s="43">
        <v>0</v>
      </c>
      <c r="J17" s="42">
        <f t="shared" si="0"/>
        <v>0</v>
      </c>
    </row>
    <row r="18" spans="4:10" ht="12.75" customHeight="1">
      <c r="D18" s="39" t="s">
        <v>911</v>
      </c>
      <c r="E18" s="40" t="s">
        <v>912</v>
      </c>
      <c r="F18" s="41">
        <v>1</v>
      </c>
      <c r="G18" s="41" t="s">
        <v>903</v>
      </c>
      <c r="H18" s="43">
        <v>0</v>
      </c>
      <c r="I18" s="43">
        <v>0</v>
      </c>
      <c r="J18" s="42">
        <f t="shared" si="0"/>
        <v>0</v>
      </c>
    </row>
    <row r="19" spans="4:10" ht="12.75" customHeight="1">
      <c r="D19" s="39" t="s">
        <v>913</v>
      </c>
      <c r="E19" s="40" t="s">
        <v>914</v>
      </c>
      <c r="F19" s="41">
        <v>1</v>
      </c>
      <c r="G19" s="41" t="s">
        <v>903</v>
      </c>
      <c r="H19" s="43">
        <v>0</v>
      </c>
      <c r="I19" s="43">
        <v>0</v>
      </c>
      <c r="J19" s="42">
        <f t="shared" si="0"/>
        <v>0</v>
      </c>
    </row>
    <row r="20" spans="4:10" ht="12.75" customHeight="1">
      <c r="D20" s="39" t="s">
        <v>915</v>
      </c>
      <c r="E20" s="40" t="s">
        <v>916</v>
      </c>
      <c r="F20" s="41">
        <v>1</v>
      </c>
      <c r="G20" s="41" t="s">
        <v>903</v>
      </c>
      <c r="H20" s="43">
        <v>0</v>
      </c>
      <c r="I20" s="43">
        <v>0</v>
      </c>
      <c r="J20" s="42">
        <f t="shared" si="0"/>
        <v>0</v>
      </c>
    </row>
    <row r="21" spans="4:10" ht="12.75" customHeight="1">
      <c r="D21" s="39" t="s">
        <v>917</v>
      </c>
      <c r="E21" s="40" t="s">
        <v>918</v>
      </c>
      <c r="F21" s="41">
        <v>1</v>
      </c>
      <c r="G21" s="41" t="s">
        <v>903</v>
      </c>
      <c r="H21" s="43">
        <v>0</v>
      </c>
      <c r="I21" s="43">
        <v>0</v>
      </c>
      <c r="J21" s="42">
        <f t="shared" si="0"/>
        <v>0</v>
      </c>
    </row>
    <row r="22" spans="4:10" ht="12.75" customHeight="1">
      <c r="D22" s="39" t="s">
        <v>919</v>
      </c>
      <c r="E22" s="40" t="s">
        <v>920</v>
      </c>
      <c r="F22" s="41">
        <v>2</v>
      </c>
      <c r="G22" s="41" t="s">
        <v>903</v>
      </c>
      <c r="H22" s="43">
        <v>0</v>
      </c>
      <c r="I22" s="43">
        <v>0</v>
      </c>
      <c r="J22" s="42">
        <f t="shared" si="0"/>
        <v>0</v>
      </c>
    </row>
    <row r="23" spans="4:10" ht="12.75" customHeight="1">
      <c r="D23" s="39" t="s">
        <v>921</v>
      </c>
      <c r="E23" s="40" t="s">
        <v>922</v>
      </c>
      <c r="F23" s="41">
        <v>22</v>
      </c>
      <c r="G23" s="41" t="s">
        <v>908</v>
      </c>
      <c r="H23" s="43">
        <v>0</v>
      </c>
      <c r="I23" s="43">
        <v>0</v>
      </c>
      <c r="J23" s="42">
        <f t="shared" si="0"/>
        <v>0</v>
      </c>
    </row>
    <row r="24" spans="4:10" ht="12.75" customHeight="1">
      <c r="D24" s="39" t="s">
        <v>923</v>
      </c>
      <c r="E24" s="40" t="s">
        <v>924</v>
      </c>
      <c r="F24" s="41">
        <v>110</v>
      </c>
      <c r="G24" s="41" t="s">
        <v>908</v>
      </c>
      <c r="H24" s="43">
        <v>0</v>
      </c>
      <c r="I24" s="43">
        <v>0</v>
      </c>
      <c r="J24" s="42">
        <f t="shared" si="0"/>
        <v>0</v>
      </c>
    </row>
    <row r="25" spans="4:10" ht="12.75" customHeight="1">
      <c r="D25" s="39" t="s">
        <v>925</v>
      </c>
      <c r="E25" s="40" t="s">
        <v>926</v>
      </c>
      <c r="F25" s="41">
        <v>3</v>
      </c>
      <c r="G25" s="41" t="s">
        <v>927</v>
      </c>
      <c r="H25" s="43">
        <v>0</v>
      </c>
      <c r="I25" s="43">
        <v>0</v>
      </c>
      <c r="J25" s="42">
        <f>(H25+I25)*F25</f>
        <v>0</v>
      </c>
    </row>
    <row r="26" spans="4:10" ht="12.75" customHeight="1">
      <c r="D26" s="39" t="s">
        <v>928</v>
      </c>
      <c r="E26" s="40" t="s">
        <v>929</v>
      </c>
      <c r="F26" s="41">
        <v>3</v>
      </c>
      <c r="G26" s="41" t="s">
        <v>908</v>
      </c>
      <c r="H26" s="43">
        <v>0</v>
      </c>
      <c r="I26" s="43">
        <v>0</v>
      </c>
      <c r="J26" s="42">
        <f t="shared" si="0"/>
        <v>0</v>
      </c>
    </row>
    <row r="27" spans="4:10" ht="12.75" customHeight="1">
      <c r="D27" s="39" t="s">
        <v>930</v>
      </c>
      <c r="E27" s="40" t="s">
        <v>931</v>
      </c>
      <c r="F27" s="41">
        <v>100</v>
      </c>
      <c r="G27" s="41" t="s">
        <v>908</v>
      </c>
      <c r="H27" s="43">
        <v>0</v>
      </c>
      <c r="I27" s="43">
        <v>0</v>
      </c>
      <c r="J27" s="42">
        <f t="shared" si="0"/>
        <v>0</v>
      </c>
    </row>
    <row r="28" spans="4:10" ht="12.75" customHeight="1">
      <c r="D28" s="39" t="s">
        <v>932</v>
      </c>
      <c r="E28" s="40" t="s">
        <v>933</v>
      </c>
      <c r="F28" s="41">
        <v>100</v>
      </c>
      <c r="G28" s="41" t="s">
        <v>908</v>
      </c>
      <c r="H28" s="43">
        <v>0</v>
      </c>
      <c r="I28" s="43">
        <v>0</v>
      </c>
      <c r="J28" s="42">
        <f t="shared" si="0"/>
        <v>0</v>
      </c>
    </row>
    <row r="29" spans="4:10" ht="12.75" customHeight="1">
      <c r="D29" s="39" t="s">
        <v>934</v>
      </c>
      <c r="E29" s="40" t="s">
        <v>935</v>
      </c>
      <c r="F29" s="41">
        <v>5</v>
      </c>
      <c r="G29" s="41" t="s">
        <v>908</v>
      </c>
      <c r="H29" s="43">
        <v>0</v>
      </c>
      <c r="I29" s="43">
        <v>0</v>
      </c>
      <c r="J29" s="42">
        <f t="shared" si="0"/>
        <v>0</v>
      </c>
    </row>
    <row r="30" spans="4:10" ht="12.75" customHeight="1">
      <c r="D30" s="39" t="s">
        <v>936</v>
      </c>
      <c r="E30" s="40" t="s">
        <v>937</v>
      </c>
      <c r="F30" s="41">
        <v>1</v>
      </c>
      <c r="G30" s="41" t="s">
        <v>903</v>
      </c>
      <c r="H30" s="43">
        <v>0</v>
      </c>
      <c r="I30" s="43">
        <v>0</v>
      </c>
      <c r="J30" s="42">
        <f t="shared" si="0"/>
        <v>0</v>
      </c>
    </row>
    <row r="31" spans="4:10" ht="12.75" customHeight="1">
      <c r="D31" s="39" t="s">
        <v>938</v>
      </c>
      <c r="E31" s="40" t="s">
        <v>939</v>
      </c>
      <c r="F31" s="41">
        <v>10</v>
      </c>
      <c r="G31" s="41" t="s">
        <v>903</v>
      </c>
      <c r="H31" s="43">
        <v>0</v>
      </c>
      <c r="I31" s="43">
        <v>0</v>
      </c>
      <c r="J31" s="42">
        <f t="shared" si="0"/>
        <v>0</v>
      </c>
    </row>
    <row r="32" spans="4:10" ht="12.75" customHeight="1">
      <c r="D32" s="39" t="s">
        <v>940</v>
      </c>
      <c r="E32" s="40" t="s">
        <v>941</v>
      </c>
      <c r="F32" s="41">
        <v>100</v>
      </c>
      <c r="G32" s="41" t="s">
        <v>927</v>
      </c>
      <c r="H32" s="43">
        <v>0</v>
      </c>
      <c r="I32" s="43">
        <v>0</v>
      </c>
      <c r="J32" s="42">
        <f t="shared" si="0"/>
        <v>0</v>
      </c>
    </row>
    <row r="33" spans="4:10" ht="12.75" customHeight="1">
      <c r="D33" s="39" t="s">
        <v>942</v>
      </c>
      <c r="E33" s="40" t="s">
        <v>943</v>
      </c>
      <c r="F33" s="44">
        <v>100</v>
      </c>
      <c r="G33" s="41" t="s">
        <v>927</v>
      </c>
      <c r="H33" s="43">
        <v>0</v>
      </c>
      <c r="I33" s="43">
        <v>0</v>
      </c>
      <c r="J33" s="42">
        <f t="shared" si="0"/>
        <v>0</v>
      </c>
    </row>
    <row r="34" spans="4:10" ht="12.75" customHeight="1">
      <c r="D34" s="39" t="s">
        <v>944</v>
      </c>
      <c r="E34" s="40" t="s">
        <v>945</v>
      </c>
      <c r="F34" s="41">
        <v>100</v>
      </c>
      <c r="G34" s="41" t="s">
        <v>927</v>
      </c>
      <c r="H34" s="43">
        <v>0</v>
      </c>
      <c r="I34" s="43">
        <v>0</v>
      </c>
      <c r="J34" s="42">
        <f t="shared" si="0"/>
        <v>0</v>
      </c>
    </row>
    <row r="35" spans="4:10" ht="12.75" customHeight="1">
      <c r="D35" s="39" t="s">
        <v>946</v>
      </c>
      <c r="E35" s="40" t="s">
        <v>947</v>
      </c>
      <c r="F35" s="41">
        <v>50</v>
      </c>
      <c r="G35" s="41" t="s">
        <v>948</v>
      </c>
      <c r="H35" s="43">
        <v>0</v>
      </c>
      <c r="I35" s="43">
        <v>0</v>
      </c>
      <c r="J35" s="42">
        <f t="shared" si="0"/>
        <v>0</v>
      </c>
    </row>
    <row r="36" spans="4:10" ht="12.75" customHeight="1">
      <c r="D36" s="39" t="s">
        <v>949</v>
      </c>
      <c r="E36" s="40" t="s">
        <v>950</v>
      </c>
      <c r="F36" s="41">
        <v>16</v>
      </c>
      <c r="G36" s="41" t="s">
        <v>951</v>
      </c>
      <c r="H36" s="43">
        <v>0</v>
      </c>
      <c r="I36" s="43">
        <v>0</v>
      </c>
      <c r="J36" s="42">
        <f t="shared" si="0"/>
        <v>0</v>
      </c>
    </row>
    <row r="37" spans="4:10" ht="12.75" customHeight="1">
      <c r="D37" s="39" t="s">
        <v>952</v>
      </c>
      <c r="E37" s="40" t="s">
        <v>953</v>
      </c>
      <c r="F37" s="44">
        <v>2</v>
      </c>
      <c r="G37" s="41" t="s">
        <v>903</v>
      </c>
      <c r="H37" s="43">
        <v>0</v>
      </c>
      <c r="I37" s="43">
        <v>0</v>
      </c>
      <c r="J37" s="42">
        <f t="shared" si="0"/>
        <v>0</v>
      </c>
    </row>
    <row r="38" spans="4:10" ht="12.75" customHeight="1">
      <c r="D38" s="39" t="s">
        <v>954</v>
      </c>
      <c r="E38" s="40" t="s">
        <v>955</v>
      </c>
      <c r="F38" s="41">
        <v>1</v>
      </c>
      <c r="G38" s="41" t="s">
        <v>903</v>
      </c>
      <c r="H38" s="43">
        <v>0</v>
      </c>
      <c r="I38" s="43">
        <v>0</v>
      </c>
      <c r="J38" s="42">
        <f t="shared" si="0"/>
        <v>0</v>
      </c>
    </row>
    <row r="39" spans="4:10" ht="12.75" customHeight="1">
      <c r="D39" s="39" t="s">
        <v>956</v>
      </c>
      <c r="E39" s="40" t="s">
        <v>957</v>
      </c>
      <c r="F39" s="41">
        <v>1</v>
      </c>
      <c r="G39" s="41" t="s">
        <v>903</v>
      </c>
      <c r="H39" s="43">
        <v>0</v>
      </c>
      <c r="I39" s="43">
        <v>0</v>
      </c>
      <c r="J39" s="42">
        <f t="shared" si="0"/>
        <v>0</v>
      </c>
    </row>
    <row r="40" spans="4:10" ht="12.75" customHeight="1">
      <c r="D40" s="39" t="s">
        <v>958</v>
      </c>
      <c r="E40" s="40" t="s">
        <v>959</v>
      </c>
      <c r="F40" s="41">
        <v>4</v>
      </c>
      <c r="G40" s="41" t="s">
        <v>951</v>
      </c>
      <c r="H40" s="43">
        <v>0</v>
      </c>
      <c r="I40" s="43">
        <v>0</v>
      </c>
      <c r="J40" s="42">
        <f t="shared" si="0"/>
        <v>0</v>
      </c>
    </row>
    <row r="41" spans="4:10" ht="12.75" customHeight="1">
      <c r="D41" s="39" t="s">
        <v>960</v>
      </c>
      <c r="E41" s="40" t="s">
        <v>961</v>
      </c>
      <c r="F41" s="41">
        <v>4</v>
      </c>
      <c r="G41" s="41" t="s">
        <v>951</v>
      </c>
      <c r="H41" s="43">
        <v>0</v>
      </c>
      <c r="I41" s="43">
        <v>0</v>
      </c>
      <c r="J41" s="42">
        <f t="shared" si="0"/>
        <v>0</v>
      </c>
    </row>
    <row r="42" spans="4:10" ht="12.75" customHeight="1">
      <c r="D42" s="39" t="s">
        <v>962</v>
      </c>
      <c r="E42" s="40" t="s">
        <v>963</v>
      </c>
      <c r="F42" s="41">
        <v>2</v>
      </c>
      <c r="G42" s="41" t="s">
        <v>951</v>
      </c>
      <c r="H42" s="43">
        <v>0</v>
      </c>
      <c r="I42" s="43">
        <v>0</v>
      </c>
      <c r="J42" s="42">
        <f t="shared" si="0"/>
        <v>0</v>
      </c>
    </row>
    <row r="43" spans="4:10" ht="12.75" customHeight="1">
      <c r="D43" s="39" t="s">
        <v>964</v>
      </c>
      <c r="E43" s="40" t="s">
        <v>965</v>
      </c>
      <c r="F43" s="41">
        <v>1</v>
      </c>
      <c r="G43" s="41" t="s">
        <v>903</v>
      </c>
      <c r="H43" s="43">
        <v>0</v>
      </c>
      <c r="I43" s="43">
        <v>0</v>
      </c>
      <c r="J43" s="42">
        <f t="shared" si="0"/>
        <v>0</v>
      </c>
    </row>
    <row r="44" spans="4:10" ht="12.75" customHeight="1">
      <c r="D44" s="39" t="s">
        <v>966</v>
      </c>
      <c r="E44" s="40" t="s">
        <v>967</v>
      </c>
      <c r="F44" s="41">
        <v>0.1</v>
      </c>
      <c r="G44" s="41" t="s">
        <v>968</v>
      </c>
      <c r="H44" s="43">
        <v>0</v>
      </c>
      <c r="I44" s="43">
        <v>0</v>
      </c>
      <c r="J44" s="42">
        <f t="shared" si="0"/>
        <v>0</v>
      </c>
    </row>
    <row r="45" spans="4:10" ht="12.75" customHeight="1">
      <c r="D45" s="39" t="s">
        <v>969</v>
      </c>
      <c r="E45" s="40" t="s">
        <v>970</v>
      </c>
      <c r="F45" s="41">
        <v>1</v>
      </c>
      <c r="G45" s="41" t="s">
        <v>903</v>
      </c>
      <c r="H45" s="43">
        <v>0</v>
      </c>
      <c r="I45" s="43">
        <v>0</v>
      </c>
      <c r="J45" s="42">
        <f t="shared" si="0"/>
        <v>0</v>
      </c>
    </row>
    <row r="46" spans="4:10" ht="12.75" customHeight="1">
      <c r="D46" s="45"/>
      <c r="E46" s="46"/>
      <c r="H46" s="47"/>
      <c r="I46" s="47"/>
      <c r="J46" s="47"/>
    </row>
    <row r="47" spans="4:10" ht="12.75" customHeight="1">
      <c r="D47" s="45"/>
      <c r="E47" s="48" t="s">
        <v>971</v>
      </c>
      <c r="F47" s="49"/>
      <c r="G47" s="49"/>
      <c r="H47" s="50"/>
      <c r="I47" s="50"/>
      <c r="J47" s="50">
        <f>SUM(J14:J46)</f>
        <v>0</v>
      </c>
    </row>
    <row r="48" spans="4:10" ht="12.75" customHeight="1">
      <c r="D48" s="45"/>
      <c r="E48" s="46"/>
      <c r="H48" s="47"/>
      <c r="I48" s="47"/>
      <c r="J48" s="47"/>
    </row>
    <row r="49" spans="4:10" ht="12.75" customHeight="1">
      <c r="D49" s="45" t="s">
        <v>972</v>
      </c>
      <c r="E49" s="64" t="s">
        <v>973</v>
      </c>
      <c r="F49" s="64"/>
      <c r="G49" s="64"/>
      <c r="H49" s="64"/>
      <c r="I49" s="64"/>
      <c r="J49" s="64"/>
    </row>
    <row r="50" spans="4:10" ht="12.75" customHeight="1">
      <c r="D50" s="45"/>
      <c r="E50" s="64" t="s">
        <v>974</v>
      </c>
      <c r="F50" s="64"/>
      <c r="G50" s="64"/>
      <c r="H50" s="64"/>
      <c r="I50" s="64"/>
      <c r="J50" s="64"/>
    </row>
    <row r="51" spans="4:10" ht="12.75" customHeight="1">
      <c r="D51" s="45"/>
      <c r="E51" s="46"/>
      <c r="H51" s="47"/>
      <c r="I51" s="47"/>
      <c r="J51" s="47"/>
    </row>
  </sheetData>
  <mergeCells count="13">
    <mergeCell ref="C3:D3"/>
    <mergeCell ref="C4:D4"/>
    <mergeCell ref="A5:A6"/>
    <mergeCell ref="B5:B6"/>
    <mergeCell ref="C5:C6"/>
    <mergeCell ref="D5:D6"/>
    <mergeCell ref="E49:J49"/>
    <mergeCell ref="E50:J50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workbookViewId="0" topLeftCell="B1">
      <pane ySplit="8" topLeftCell="A9" activePane="bottomLeft" state="frozen"/>
      <selection pane="bottomLeft" activeCell="K2" sqref="K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0+O9+O34+O47+O56+O61</f>
        <v>0</v>
      </c>
      <c r="P2" t="s">
        <v>19</v>
      </c>
    </row>
    <row r="3" spans="1:16" ht="15" customHeight="1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528</v>
      </c>
      <c r="I3" s="34">
        <f>0+I9+I34+I47+I56+I61</f>
        <v>0</v>
      </c>
      <c r="J3" s="9"/>
      <c r="O3" t="s">
        <v>18</v>
      </c>
      <c r="P3" t="s">
        <v>20</v>
      </c>
    </row>
    <row r="4" spans="1:16" ht="15" customHeight="1">
      <c r="A4" t="s">
        <v>16</v>
      </c>
      <c r="B4" s="11" t="s">
        <v>524</v>
      </c>
      <c r="C4" s="61" t="s">
        <v>525</v>
      </c>
      <c r="D4" s="57"/>
      <c r="E4" s="12" t="s">
        <v>526</v>
      </c>
      <c r="F4" s="1"/>
      <c r="G4" s="1"/>
      <c r="H4" s="10"/>
      <c r="I4" s="10"/>
      <c r="J4" s="1"/>
      <c r="O4" t="s">
        <v>18</v>
      </c>
      <c r="P4" t="s">
        <v>20</v>
      </c>
    </row>
    <row r="5" spans="1:16" ht="12.75" customHeight="1">
      <c r="A5" t="s">
        <v>527</v>
      </c>
      <c r="B5" s="14" t="s">
        <v>17</v>
      </c>
      <c r="C5" s="62" t="s">
        <v>528</v>
      </c>
      <c r="D5" s="63"/>
      <c r="E5" s="15" t="s">
        <v>529</v>
      </c>
      <c r="F5" s="5"/>
      <c r="G5" s="5"/>
      <c r="H5" s="5"/>
      <c r="I5" s="5"/>
      <c r="J5" s="5"/>
      <c r="O5" t="s">
        <v>18</v>
      </c>
      <c r="P5" t="s">
        <v>20</v>
      </c>
    </row>
    <row r="6" spans="1:10" ht="12.75" customHeight="1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0" ht="12.75" customHeight="1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0" ht="12.75" customHeight="1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>
      <c r="A9" s="16" t="s">
        <v>42</v>
      </c>
      <c r="B9" s="16"/>
      <c r="C9" s="20" t="s">
        <v>531</v>
      </c>
      <c r="D9" s="16"/>
      <c r="E9" s="21" t="s">
        <v>532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0+I10+I14+I18+I22+I26+I30</f>
        <v>0</v>
      </c>
      <c r="R9">
        <f>0+O10+O14+O18+O22+O26+O30</f>
        <v>0</v>
      </c>
    </row>
    <row r="10" spans="1:16" ht="12.75">
      <c r="A10" s="19" t="s">
        <v>44</v>
      </c>
      <c r="B10" s="23" t="s">
        <v>19</v>
      </c>
      <c r="C10" s="23" t="s">
        <v>533</v>
      </c>
      <c r="D10" s="19" t="s">
        <v>62</v>
      </c>
      <c r="E10" s="24" t="s">
        <v>534</v>
      </c>
      <c r="F10" s="25" t="s">
        <v>535</v>
      </c>
      <c r="G10" s="26">
        <v>1</v>
      </c>
      <c r="H10" s="27">
        <v>0</v>
      </c>
      <c r="I10" s="27">
        <f>ROUND(ROUND(H10,2)*ROUND(G10,1),2)</f>
        <v>0</v>
      </c>
      <c r="J10" s="25" t="s">
        <v>536</v>
      </c>
      <c r="O10">
        <f>(I10*21)/100</f>
        <v>0</v>
      </c>
      <c r="P10" t="s">
        <v>20</v>
      </c>
    </row>
    <row r="11" spans="1:5" ht="12.75">
      <c r="A11" s="28" t="s">
        <v>49</v>
      </c>
      <c r="E11" s="29" t="s">
        <v>62</v>
      </c>
    </row>
    <row r="12" spans="1:5" ht="12.75">
      <c r="A12" s="30" t="s">
        <v>51</v>
      </c>
      <c r="E12" s="31" t="s">
        <v>62</v>
      </c>
    </row>
    <row r="13" spans="1:5" ht="12.75">
      <c r="A13" t="s">
        <v>53</v>
      </c>
      <c r="E13" s="29" t="s">
        <v>62</v>
      </c>
    </row>
    <row r="14" spans="1:16" ht="25.5">
      <c r="A14" s="19" t="s">
        <v>44</v>
      </c>
      <c r="B14" s="23" t="s">
        <v>20</v>
      </c>
      <c r="C14" s="23" t="s">
        <v>537</v>
      </c>
      <c r="D14" s="19" t="s">
        <v>62</v>
      </c>
      <c r="E14" s="24" t="s">
        <v>538</v>
      </c>
      <c r="F14" s="25" t="s">
        <v>535</v>
      </c>
      <c r="G14" s="26">
        <v>1</v>
      </c>
      <c r="H14" s="27">
        <v>0</v>
      </c>
      <c r="I14" s="27">
        <f>ROUND(ROUND(H14,2)*ROUND(G14,1),2)</f>
        <v>0</v>
      </c>
      <c r="J14" s="25" t="s">
        <v>536</v>
      </c>
      <c r="O14">
        <f>(I14*21)/100</f>
        <v>0</v>
      </c>
      <c r="P14" t="s">
        <v>20</v>
      </c>
    </row>
    <row r="15" spans="1:5" ht="12.75">
      <c r="A15" s="28" t="s">
        <v>49</v>
      </c>
      <c r="E15" s="29" t="s">
        <v>62</v>
      </c>
    </row>
    <row r="16" spans="1:5" ht="12.75">
      <c r="A16" s="30" t="s">
        <v>51</v>
      </c>
      <c r="E16" s="31" t="s">
        <v>62</v>
      </c>
    </row>
    <row r="17" spans="1:5" ht="12.75">
      <c r="A17" t="s">
        <v>53</v>
      </c>
      <c r="E17" s="29" t="s">
        <v>62</v>
      </c>
    </row>
    <row r="18" spans="1:16" ht="12.75">
      <c r="A18" s="19" t="s">
        <v>44</v>
      </c>
      <c r="B18" s="23" t="s">
        <v>28</v>
      </c>
      <c r="C18" s="23" t="s">
        <v>539</v>
      </c>
      <c r="D18" s="19" t="s">
        <v>62</v>
      </c>
      <c r="E18" s="24" t="s">
        <v>540</v>
      </c>
      <c r="F18" s="25" t="s">
        <v>535</v>
      </c>
      <c r="G18" s="26">
        <v>1</v>
      </c>
      <c r="H18" s="27">
        <v>0</v>
      </c>
      <c r="I18" s="27">
        <f>ROUND(ROUND(H18,2)*ROUND(G18,1),2)</f>
        <v>0</v>
      </c>
      <c r="J18" s="25" t="s">
        <v>536</v>
      </c>
      <c r="O18">
        <f>(I18*21)/100</f>
        <v>0</v>
      </c>
      <c r="P18" t="s">
        <v>20</v>
      </c>
    </row>
    <row r="19" spans="1:5" ht="12.75">
      <c r="A19" s="28" t="s">
        <v>49</v>
      </c>
      <c r="E19" s="29" t="s">
        <v>62</v>
      </c>
    </row>
    <row r="20" spans="1:5" ht="12.75">
      <c r="A20" s="30" t="s">
        <v>51</v>
      </c>
      <c r="E20" s="31" t="s">
        <v>62</v>
      </c>
    </row>
    <row r="21" spans="1:5" ht="12.75">
      <c r="A21" t="s">
        <v>53</v>
      </c>
      <c r="E21" s="29" t="s">
        <v>62</v>
      </c>
    </row>
    <row r="22" spans="1:16" ht="12.75">
      <c r="A22" s="19" t="s">
        <v>44</v>
      </c>
      <c r="B22" s="23" t="s">
        <v>30</v>
      </c>
      <c r="C22" s="23" t="s">
        <v>541</v>
      </c>
      <c r="D22" s="19" t="s">
        <v>62</v>
      </c>
      <c r="E22" s="24" t="s">
        <v>542</v>
      </c>
      <c r="F22" s="25" t="s">
        <v>535</v>
      </c>
      <c r="G22" s="26">
        <v>1</v>
      </c>
      <c r="H22" s="27">
        <v>0</v>
      </c>
      <c r="I22" s="27">
        <f>ROUND(ROUND(H22,2)*ROUND(G22,1),2)</f>
        <v>0</v>
      </c>
      <c r="J22" s="25" t="s">
        <v>536</v>
      </c>
      <c r="O22">
        <f>(I22*21)/100</f>
        <v>0</v>
      </c>
      <c r="P22" t="s">
        <v>20</v>
      </c>
    </row>
    <row r="23" spans="1:5" ht="12.75">
      <c r="A23" s="28" t="s">
        <v>49</v>
      </c>
      <c r="E23" s="29" t="s">
        <v>62</v>
      </c>
    </row>
    <row r="24" spans="1:5" ht="12.75">
      <c r="A24" s="30" t="s">
        <v>51</v>
      </c>
      <c r="E24" s="31" t="s">
        <v>62</v>
      </c>
    </row>
    <row r="25" spans="1:5" ht="12.75">
      <c r="A25" t="s">
        <v>53</v>
      </c>
      <c r="E25" s="29" t="s">
        <v>62</v>
      </c>
    </row>
    <row r="26" spans="1:16" ht="12.75">
      <c r="A26" s="19" t="s">
        <v>44</v>
      </c>
      <c r="B26" s="23" t="s">
        <v>32</v>
      </c>
      <c r="C26" s="23" t="s">
        <v>543</v>
      </c>
      <c r="D26" s="19" t="s">
        <v>62</v>
      </c>
      <c r="E26" s="24" t="s">
        <v>544</v>
      </c>
      <c r="F26" s="25" t="s">
        <v>535</v>
      </c>
      <c r="G26" s="26">
        <v>1</v>
      </c>
      <c r="H26" s="27">
        <v>0</v>
      </c>
      <c r="I26" s="27">
        <f>ROUND(ROUND(H26,2)*ROUND(G26,1),2)</f>
        <v>0</v>
      </c>
      <c r="J26" s="25" t="s">
        <v>536</v>
      </c>
      <c r="O26">
        <f>(I26*21)/100</f>
        <v>0</v>
      </c>
      <c r="P26" t="s">
        <v>20</v>
      </c>
    </row>
    <row r="27" spans="1:5" ht="12.75">
      <c r="A27" s="28" t="s">
        <v>49</v>
      </c>
      <c r="E27" s="29" t="s">
        <v>62</v>
      </c>
    </row>
    <row r="28" spans="1:5" ht="12.75">
      <c r="A28" s="30" t="s">
        <v>51</v>
      </c>
      <c r="E28" s="31" t="s">
        <v>62</v>
      </c>
    </row>
    <row r="29" spans="1:5" ht="12.75">
      <c r="A29" t="s">
        <v>53</v>
      </c>
      <c r="E29" s="29" t="s">
        <v>62</v>
      </c>
    </row>
    <row r="30" spans="1:16" ht="12.75">
      <c r="A30" s="19" t="s">
        <v>44</v>
      </c>
      <c r="B30" s="23" t="s">
        <v>34</v>
      </c>
      <c r="C30" s="23" t="s">
        <v>545</v>
      </c>
      <c r="D30" s="19" t="s">
        <v>62</v>
      </c>
      <c r="E30" s="24" t="s">
        <v>546</v>
      </c>
      <c r="F30" s="25" t="s">
        <v>535</v>
      </c>
      <c r="G30" s="26">
        <v>1</v>
      </c>
      <c r="H30" s="27">
        <v>0</v>
      </c>
      <c r="I30" s="27">
        <f>ROUND(ROUND(H30,2)*ROUND(G30,1),2)</f>
        <v>0</v>
      </c>
      <c r="J30" s="25" t="s">
        <v>536</v>
      </c>
      <c r="O30">
        <f>(I30*21)/100</f>
        <v>0</v>
      </c>
      <c r="P30" t="s">
        <v>20</v>
      </c>
    </row>
    <row r="31" spans="1:5" ht="12.75">
      <c r="A31" s="28" t="s">
        <v>49</v>
      </c>
      <c r="E31" s="29" t="s">
        <v>62</v>
      </c>
    </row>
    <row r="32" spans="1:5" ht="12.75">
      <c r="A32" s="30" t="s">
        <v>51</v>
      </c>
      <c r="E32" s="31" t="s">
        <v>62</v>
      </c>
    </row>
    <row r="33" spans="1:5" ht="12.75">
      <c r="A33" t="s">
        <v>53</v>
      </c>
      <c r="E33" s="29" t="s">
        <v>62</v>
      </c>
    </row>
    <row r="34" spans="1:18" ht="12.75" customHeight="1">
      <c r="A34" s="5" t="s">
        <v>42</v>
      </c>
      <c r="B34" s="5"/>
      <c r="C34" s="32" t="s">
        <v>547</v>
      </c>
      <c r="D34" s="5"/>
      <c r="E34" s="21" t="s">
        <v>548</v>
      </c>
      <c r="F34" s="5"/>
      <c r="G34" s="5"/>
      <c r="H34" s="5"/>
      <c r="I34" s="33">
        <f>0+Q34</f>
        <v>0</v>
      </c>
      <c r="J34" s="5"/>
      <c r="O34">
        <f>0+R34</f>
        <v>0</v>
      </c>
      <c r="Q34">
        <f>0+I35+I39+I43</f>
        <v>0</v>
      </c>
      <c r="R34">
        <f>0+O35+O39+O43</f>
        <v>0</v>
      </c>
    </row>
    <row r="35" spans="1:16" ht="12.75">
      <c r="A35" s="19" t="s">
        <v>44</v>
      </c>
      <c r="B35" s="23" t="s">
        <v>72</v>
      </c>
      <c r="C35" s="23" t="s">
        <v>549</v>
      </c>
      <c r="D35" s="19" t="s">
        <v>62</v>
      </c>
      <c r="E35" s="24" t="s">
        <v>550</v>
      </c>
      <c r="F35" s="25" t="s">
        <v>535</v>
      </c>
      <c r="G35" s="26">
        <v>1</v>
      </c>
      <c r="H35" s="27">
        <v>0</v>
      </c>
      <c r="I35" s="27">
        <f>ROUND(ROUND(H35,2)*ROUND(G35,1),2)</f>
        <v>0</v>
      </c>
      <c r="J35" s="25" t="s">
        <v>536</v>
      </c>
      <c r="O35">
        <f>(I35*21)/100</f>
        <v>0</v>
      </c>
      <c r="P35" t="s">
        <v>20</v>
      </c>
    </row>
    <row r="36" spans="1:5" ht="12.75">
      <c r="A36" s="28" t="s">
        <v>49</v>
      </c>
      <c r="E36" s="29" t="s">
        <v>62</v>
      </c>
    </row>
    <row r="37" spans="1:5" ht="12.75">
      <c r="A37" s="30" t="s">
        <v>51</v>
      </c>
      <c r="E37" s="31" t="s">
        <v>62</v>
      </c>
    </row>
    <row r="38" spans="1:5" ht="12.75">
      <c r="A38" t="s">
        <v>53</v>
      </c>
      <c r="E38" s="29" t="s">
        <v>62</v>
      </c>
    </row>
    <row r="39" spans="1:16" ht="12.75">
      <c r="A39" s="19" t="s">
        <v>44</v>
      </c>
      <c r="B39" s="23" t="s">
        <v>76</v>
      </c>
      <c r="C39" s="23" t="s">
        <v>551</v>
      </c>
      <c r="D39" s="19" t="s">
        <v>62</v>
      </c>
      <c r="E39" s="24" t="s">
        <v>552</v>
      </c>
      <c r="F39" s="25" t="s">
        <v>535</v>
      </c>
      <c r="G39" s="26">
        <v>1</v>
      </c>
      <c r="H39" s="27">
        <v>0</v>
      </c>
      <c r="I39" s="27">
        <f>ROUND(ROUND(H39,2)*ROUND(G39,1),2)</f>
        <v>0</v>
      </c>
      <c r="J39" s="25" t="s">
        <v>536</v>
      </c>
      <c r="O39">
        <f>(I39*21)/100</f>
        <v>0</v>
      </c>
      <c r="P39" t="s">
        <v>20</v>
      </c>
    </row>
    <row r="40" spans="1:5" ht="12.75">
      <c r="A40" s="28" t="s">
        <v>49</v>
      </c>
      <c r="E40" s="29" t="s">
        <v>62</v>
      </c>
    </row>
    <row r="41" spans="1:5" ht="12.75">
      <c r="A41" s="30" t="s">
        <v>51</v>
      </c>
      <c r="E41" s="31" t="s">
        <v>62</v>
      </c>
    </row>
    <row r="42" spans="1:5" ht="12.75">
      <c r="A42" t="s">
        <v>53</v>
      </c>
      <c r="E42" s="29" t="s">
        <v>62</v>
      </c>
    </row>
    <row r="43" spans="1:16" ht="12.75">
      <c r="A43" s="19" t="s">
        <v>44</v>
      </c>
      <c r="B43" s="23" t="s">
        <v>37</v>
      </c>
      <c r="C43" s="23" t="s">
        <v>553</v>
      </c>
      <c r="D43" s="19" t="s">
        <v>62</v>
      </c>
      <c r="E43" s="24" t="s">
        <v>554</v>
      </c>
      <c r="F43" s="25" t="s">
        <v>535</v>
      </c>
      <c r="G43" s="26">
        <v>1</v>
      </c>
      <c r="H43" s="27">
        <v>0</v>
      </c>
      <c r="I43" s="27">
        <f>ROUND(ROUND(H43,2)*ROUND(G43,1),2)</f>
        <v>0</v>
      </c>
      <c r="J43" s="25" t="s">
        <v>536</v>
      </c>
      <c r="O43">
        <f>(I43*21)/100</f>
        <v>0</v>
      </c>
      <c r="P43" t="s">
        <v>20</v>
      </c>
    </row>
    <row r="44" spans="1:5" ht="12.75">
      <c r="A44" s="28" t="s">
        <v>49</v>
      </c>
      <c r="E44" s="29" t="s">
        <v>62</v>
      </c>
    </row>
    <row r="45" spans="1:5" ht="12.75">
      <c r="A45" s="30" t="s">
        <v>51</v>
      </c>
      <c r="E45" s="31" t="s">
        <v>62</v>
      </c>
    </row>
    <row r="46" spans="1:5" ht="12.75">
      <c r="A46" t="s">
        <v>53</v>
      </c>
      <c r="E46" s="29" t="s">
        <v>62</v>
      </c>
    </row>
    <row r="47" spans="1:18" ht="12.75" customHeight="1">
      <c r="A47" s="5" t="s">
        <v>42</v>
      </c>
      <c r="B47" s="5"/>
      <c r="C47" s="32" t="s">
        <v>555</v>
      </c>
      <c r="D47" s="5"/>
      <c r="E47" s="21" t="s">
        <v>556</v>
      </c>
      <c r="F47" s="5"/>
      <c r="G47" s="5"/>
      <c r="H47" s="5"/>
      <c r="I47" s="33">
        <f>0+Q47</f>
        <v>0</v>
      </c>
      <c r="J47" s="5"/>
      <c r="O47">
        <f>0+R47</f>
        <v>0</v>
      </c>
      <c r="Q47">
        <f>0+I48+I52</f>
        <v>0</v>
      </c>
      <c r="R47">
        <f>0+O48+O52</f>
        <v>0</v>
      </c>
    </row>
    <row r="48" spans="1:16" ht="12.75">
      <c r="A48" s="19" t="s">
        <v>44</v>
      </c>
      <c r="B48" s="23" t="s">
        <v>39</v>
      </c>
      <c r="C48" s="23" t="s">
        <v>557</v>
      </c>
      <c r="D48" s="19" t="s">
        <v>62</v>
      </c>
      <c r="E48" s="24" t="s">
        <v>558</v>
      </c>
      <c r="F48" s="25" t="s">
        <v>535</v>
      </c>
      <c r="G48" s="26">
        <v>1</v>
      </c>
      <c r="H48" s="27">
        <v>0</v>
      </c>
      <c r="I48" s="27">
        <f>ROUND(ROUND(H48,2)*ROUND(G48,1),2)</f>
        <v>0</v>
      </c>
      <c r="J48" s="25" t="s">
        <v>536</v>
      </c>
      <c r="O48">
        <f>(I48*21)/100</f>
        <v>0</v>
      </c>
      <c r="P48" t="s">
        <v>20</v>
      </c>
    </row>
    <row r="49" spans="1:5" ht="12.75">
      <c r="A49" s="28" t="s">
        <v>49</v>
      </c>
      <c r="E49" s="29" t="s">
        <v>62</v>
      </c>
    </row>
    <row r="50" spans="1:5" ht="12.75">
      <c r="A50" s="30" t="s">
        <v>51</v>
      </c>
      <c r="E50" s="31" t="s">
        <v>62</v>
      </c>
    </row>
    <row r="51" spans="1:5" ht="12.75">
      <c r="A51" t="s">
        <v>53</v>
      </c>
      <c r="E51" s="29" t="s">
        <v>62</v>
      </c>
    </row>
    <row r="52" spans="1:16" ht="12.75">
      <c r="A52" s="19" t="s">
        <v>44</v>
      </c>
      <c r="B52" s="23" t="s">
        <v>41</v>
      </c>
      <c r="C52" s="23" t="s">
        <v>559</v>
      </c>
      <c r="D52" s="19" t="s">
        <v>62</v>
      </c>
      <c r="E52" s="24" t="s">
        <v>560</v>
      </c>
      <c r="F52" s="25" t="s">
        <v>535</v>
      </c>
      <c r="G52" s="26">
        <v>1</v>
      </c>
      <c r="H52" s="27">
        <v>0</v>
      </c>
      <c r="I52" s="27">
        <f>ROUND(ROUND(H52,2)*ROUND(G52,1),2)</f>
        <v>0</v>
      </c>
      <c r="J52" s="25" t="s">
        <v>536</v>
      </c>
      <c r="O52">
        <f>(I52*21)/100</f>
        <v>0</v>
      </c>
      <c r="P52" t="s">
        <v>20</v>
      </c>
    </row>
    <row r="53" spans="1:5" ht="12.75">
      <c r="A53" s="28" t="s">
        <v>49</v>
      </c>
      <c r="E53" s="29" t="s">
        <v>62</v>
      </c>
    </row>
    <row r="54" spans="1:5" ht="12.75">
      <c r="A54" s="30" t="s">
        <v>51</v>
      </c>
      <c r="E54" s="31" t="s">
        <v>62</v>
      </c>
    </row>
    <row r="55" spans="1:5" ht="12.75">
      <c r="A55" t="s">
        <v>53</v>
      </c>
      <c r="E55" s="29" t="s">
        <v>62</v>
      </c>
    </row>
    <row r="56" spans="1:18" ht="12.75" customHeight="1">
      <c r="A56" s="5" t="s">
        <v>42</v>
      </c>
      <c r="B56" s="5"/>
      <c r="C56" s="32" t="s">
        <v>561</v>
      </c>
      <c r="D56" s="5"/>
      <c r="E56" s="21" t="s">
        <v>562</v>
      </c>
      <c r="F56" s="5"/>
      <c r="G56" s="5"/>
      <c r="H56" s="5"/>
      <c r="I56" s="33">
        <f>0+Q56</f>
        <v>0</v>
      </c>
      <c r="J56" s="5"/>
      <c r="O56">
        <f>0+R56</f>
        <v>0</v>
      </c>
      <c r="Q56">
        <f>0+I57</f>
        <v>0</v>
      </c>
      <c r="R56">
        <f>0+O57</f>
        <v>0</v>
      </c>
    </row>
    <row r="57" spans="1:16" ht="12.75">
      <c r="A57" s="19" t="s">
        <v>44</v>
      </c>
      <c r="B57" s="23" t="s">
        <v>89</v>
      </c>
      <c r="C57" s="23" t="s">
        <v>563</v>
      </c>
      <c r="D57" s="19" t="s">
        <v>62</v>
      </c>
      <c r="E57" s="24" t="s">
        <v>562</v>
      </c>
      <c r="F57" s="25" t="s">
        <v>535</v>
      </c>
      <c r="G57" s="26">
        <v>1</v>
      </c>
      <c r="H57" s="27">
        <v>0</v>
      </c>
      <c r="I57" s="27">
        <f>ROUND(ROUND(H57,2)*ROUND(G57,1),2)</f>
        <v>0</v>
      </c>
      <c r="J57" s="25" t="s">
        <v>536</v>
      </c>
      <c r="O57">
        <f>(I57*21)/100</f>
        <v>0</v>
      </c>
      <c r="P57" t="s">
        <v>20</v>
      </c>
    </row>
    <row r="58" spans="1:5" ht="12.75">
      <c r="A58" s="28" t="s">
        <v>49</v>
      </c>
      <c r="E58" s="29" t="s">
        <v>62</v>
      </c>
    </row>
    <row r="59" spans="1:5" ht="12.75">
      <c r="A59" s="30" t="s">
        <v>51</v>
      </c>
      <c r="E59" s="31" t="s">
        <v>62</v>
      </c>
    </row>
    <row r="60" spans="1:5" ht="12.75">
      <c r="A60" t="s">
        <v>53</v>
      </c>
      <c r="E60" s="29" t="s">
        <v>62</v>
      </c>
    </row>
    <row r="61" spans="1:18" ht="12.75" customHeight="1">
      <c r="A61" s="5" t="s">
        <v>42</v>
      </c>
      <c r="B61" s="5"/>
      <c r="C61" s="32" t="s">
        <v>564</v>
      </c>
      <c r="D61" s="5"/>
      <c r="E61" s="21" t="s">
        <v>529</v>
      </c>
      <c r="F61" s="5"/>
      <c r="G61" s="5"/>
      <c r="H61" s="5"/>
      <c r="I61" s="33">
        <f>0+Q61</f>
        <v>0</v>
      </c>
      <c r="J61" s="5"/>
      <c r="O61">
        <f>0+R61</f>
        <v>0</v>
      </c>
      <c r="Q61">
        <f>0+I62+I66</f>
        <v>0</v>
      </c>
      <c r="R61">
        <f>0+O62+O66</f>
        <v>0</v>
      </c>
    </row>
    <row r="62" spans="1:16" ht="12.75">
      <c r="A62" s="19" t="s">
        <v>44</v>
      </c>
      <c r="B62" s="23" t="s">
        <v>95</v>
      </c>
      <c r="C62" s="23" t="s">
        <v>565</v>
      </c>
      <c r="D62" s="19" t="s">
        <v>62</v>
      </c>
      <c r="E62" s="24" t="s">
        <v>566</v>
      </c>
      <c r="F62" s="25" t="s">
        <v>535</v>
      </c>
      <c r="G62" s="26">
        <v>1</v>
      </c>
      <c r="H62" s="27">
        <v>0</v>
      </c>
      <c r="I62" s="27">
        <f>ROUND(ROUND(H62,2)*ROUND(G62,1),2)</f>
        <v>0</v>
      </c>
      <c r="J62" s="25" t="s">
        <v>536</v>
      </c>
      <c r="O62">
        <f>(I62*21)/100</f>
        <v>0</v>
      </c>
      <c r="P62" t="s">
        <v>20</v>
      </c>
    </row>
    <row r="63" spans="1:5" ht="12.75">
      <c r="A63" s="28" t="s">
        <v>49</v>
      </c>
      <c r="E63" s="29" t="s">
        <v>62</v>
      </c>
    </row>
    <row r="64" spans="1:5" ht="12.75">
      <c r="A64" s="30" t="s">
        <v>51</v>
      </c>
      <c r="E64" s="31" t="s">
        <v>62</v>
      </c>
    </row>
    <row r="65" spans="1:5" ht="12.75">
      <c r="A65" t="s">
        <v>53</v>
      </c>
      <c r="E65" s="29" t="s">
        <v>62</v>
      </c>
    </row>
    <row r="66" spans="1:16" ht="12.75">
      <c r="A66" s="19" t="s">
        <v>44</v>
      </c>
      <c r="B66" s="23" t="s">
        <v>100</v>
      </c>
      <c r="C66" s="23" t="s">
        <v>567</v>
      </c>
      <c r="D66" s="19" t="s">
        <v>62</v>
      </c>
      <c r="E66" s="24" t="s">
        <v>568</v>
      </c>
      <c r="F66" s="25" t="s">
        <v>535</v>
      </c>
      <c r="G66" s="26">
        <v>1</v>
      </c>
      <c r="H66" s="27">
        <v>0</v>
      </c>
      <c r="I66" s="27">
        <f>ROUND(ROUND(H66,2)*ROUND(G66,1),2)</f>
        <v>0</v>
      </c>
      <c r="J66" s="25" t="s">
        <v>536</v>
      </c>
      <c r="O66">
        <f>(I66*21)/100</f>
        <v>0</v>
      </c>
      <c r="P66" t="s">
        <v>20</v>
      </c>
    </row>
    <row r="67" spans="1:5" ht="12.75">
      <c r="A67" s="28" t="s">
        <v>49</v>
      </c>
      <c r="E67" s="29" t="s">
        <v>62</v>
      </c>
    </row>
    <row r="68" spans="1:5" ht="12.75">
      <c r="A68" s="30" t="s">
        <v>51</v>
      </c>
      <c r="E68" s="31" t="s">
        <v>62</v>
      </c>
    </row>
    <row r="69" spans="1:5" ht="12.75">
      <c r="A69" t="s">
        <v>53</v>
      </c>
      <c r="E69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2"/>
  <sheetViews>
    <sheetView workbookViewId="0" topLeftCell="B1">
      <pane ySplit="8" topLeftCell="A9" activePane="bottomLeft" state="frozen"/>
      <selection pane="bottomLeft" activeCell="K2" sqref="K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0+O9+O114</f>
        <v>0</v>
      </c>
      <c r="P2" t="s">
        <v>19</v>
      </c>
    </row>
    <row r="3" spans="1:16" ht="15" customHeight="1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569</v>
      </c>
      <c r="I3" s="34">
        <f>0+I9+I114</f>
        <v>0</v>
      </c>
      <c r="J3" s="9"/>
      <c r="O3" t="s">
        <v>18</v>
      </c>
      <c r="P3" t="s">
        <v>20</v>
      </c>
    </row>
    <row r="4" spans="1:16" ht="15" customHeight="1">
      <c r="A4" t="s">
        <v>16</v>
      </c>
      <c r="B4" s="11" t="s">
        <v>524</v>
      </c>
      <c r="C4" s="61" t="s">
        <v>525</v>
      </c>
      <c r="D4" s="57"/>
      <c r="E4" s="12" t="s">
        <v>526</v>
      </c>
      <c r="F4" s="1"/>
      <c r="G4" s="1"/>
      <c r="H4" s="10"/>
      <c r="I4" s="10"/>
      <c r="J4" s="1"/>
      <c r="O4" t="s">
        <v>18</v>
      </c>
      <c r="P4" t="s">
        <v>20</v>
      </c>
    </row>
    <row r="5" spans="1:16" ht="12.75" customHeight="1">
      <c r="A5" t="s">
        <v>527</v>
      </c>
      <c r="B5" s="14" t="s">
        <v>17</v>
      </c>
      <c r="C5" s="62" t="s">
        <v>569</v>
      </c>
      <c r="D5" s="63"/>
      <c r="E5" s="15" t="s">
        <v>570</v>
      </c>
      <c r="F5" s="5"/>
      <c r="G5" s="5"/>
      <c r="H5" s="5"/>
      <c r="I5" s="5"/>
      <c r="J5" s="5"/>
      <c r="O5" t="s">
        <v>18</v>
      </c>
      <c r="P5" t="s">
        <v>20</v>
      </c>
    </row>
    <row r="6" spans="1:10" ht="12.75" customHeight="1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0" ht="12.75" customHeight="1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0" ht="12.75" customHeight="1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>
      <c r="A9" s="16" t="s">
        <v>42</v>
      </c>
      <c r="B9" s="16"/>
      <c r="C9" s="20" t="s">
        <v>572</v>
      </c>
      <c r="D9" s="16"/>
      <c r="E9" s="21" t="s">
        <v>573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0+I10+I14+I18+I22+I26+I30+I34+I38+I42+I46+I50+I54+I58+I62+I66+I70+I74+I78+I82+I86+I90+I94+I98+I102+I106+I110</f>
        <v>0</v>
      </c>
      <c r="R9">
        <f>0+O10+O14+O18+O22+O26+O30+O34+O38+O42+O46+O50+O54+O58+O62+O66+O70+O74+O78+O82+O86+O90+O94+O98+O102+O106+O110</f>
        <v>0</v>
      </c>
    </row>
    <row r="10" spans="1:16" ht="12.75">
      <c r="A10" s="19" t="s">
        <v>44</v>
      </c>
      <c r="B10" s="23" t="s">
        <v>19</v>
      </c>
      <c r="C10" s="23" t="s">
        <v>574</v>
      </c>
      <c r="D10" s="19" t="s">
        <v>62</v>
      </c>
      <c r="E10" s="24" t="s">
        <v>575</v>
      </c>
      <c r="F10" s="25" t="s">
        <v>576</v>
      </c>
      <c r="G10" s="26">
        <v>1</v>
      </c>
      <c r="H10" s="27">
        <v>0</v>
      </c>
      <c r="I10" s="27">
        <f>ROUND(ROUND(H10,2)*ROUND(G10,1),2)</f>
        <v>0</v>
      </c>
      <c r="J10" s="25" t="s">
        <v>577</v>
      </c>
      <c r="O10">
        <f>(I10*21)/100</f>
        <v>0</v>
      </c>
      <c r="P10" t="s">
        <v>20</v>
      </c>
    </row>
    <row r="11" spans="1:5" ht="12.75">
      <c r="A11" s="28" t="s">
        <v>49</v>
      </c>
      <c r="E11" s="29" t="s">
        <v>62</v>
      </c>
    </row>
    <row r="12" spans="1:5" ht="12.75">
      <c r="A12" s="30" t="s">
        <v>51</v>
      </c>
      <c r="E12" s="31" t="s">
        <v>62</v>
      </c>
    </row>
    <row r="13" spans="1:5" ht="12.75">
      <c r="A13" t="s">
        <v>53</v>
      </c>
      <c r="E13" s="29" t="s">
        <v>62</v>
      </c>
    </row>
    <row r="14" spans="1:16" ht="12.75">
      <c r="A14" s="19" t="s">
        <v>44</v>
      </c>
      <c r="B14" s="23" t="s">
        <v>20</v>
      </c>
      <c r="C14" s="23" t="s">
        <v>578</v>
      </c>
      <c r="D14" s="19" t="s">
        <v>62</v>
      </c>
      <c r="E14" s="24" t="s">
        <v>579</v>
      </c>
      <c r="F14" s="25" t="s">
        <v>576</v>
      </c>
      <c r="G14" s="26">
        <v>1</v>
      </c>
      <c r="H14" s="27">
        <v>0</v>
      </c>
      <c r="I14" s="27">
        <f>ROUND(ROUND(H14,2)*ROUND(G14,1),2)</f>
        <v>0</v>
      </c>
      <c r="J14" s="25" t="s">
        <v>577</v>
      </c>
      <c r="O14">
        <f>(I14*21)/100</f>
        <v>0</v>
      </c>
      <c r="P14" t="s">
        <v>20</v>
      </c>
    </row>
    <row r="15" spans="1:5" ht="12.75">
      <c r="A15" s="28" t="s">
        <v>49</v>
      </c>
      <c r="E15" s="29" t="s">
        <v>62</v>
      </c>
    </row>
    <row r="16" spans="1:5" ht="12.75">
      <c r="A16" s="30" t="s">
        <v>51</v>
      </c>
      <c r="E16" s="31" t="s">
        <v>62</v>
      </c>
    </row>
    <row r="17" spans="1:5" ht="12.75">
      <c r="A17" t="s">
        <v>53</v>
      </c>
      <c r="E17" s="29" t="s">
        <v>62</v>
      </c>
    </row>
    <row r="18" spans="1:16" ht="12.75">
      <c r="A18" s="19" t="s">
        <v>44</v>
      </c>
      <c r="B18" s="23" t="s">
        <v>28</v>
      </c>
      <c r="C18" s="23" t="s">
        <v>580</v>
      </c>
      <c r="D18" s="19" t="s">
        <v>62</v>
      </c>
      <c r="E18" s="24" t="s">
        <v>581</v>
      </c>
      <c r="F18" s="25" t="s">
        <v>92</v>
      </c>
      <c r="G18" s="26">
        <v>1</v>
      </c>
      <c r="H18" s="27">
        <v>0</v>
      </c>
      <c r="I18" s="27">
        <f>ROUND(ROUND(H18,2)*ROUND(G18,1),2)</f>
        <v>0</v>
      </c>
      <c r="J18" s="25" t="s">
        <v>577</v>
      </c>
      <c r="O18">
        <f>(I18*21)/100</f>
        <v>0</v>
      </c>
      <c r="P18" t="s">
        <v>20</v>
      </c>
    </row>
    <row r="19" spans="1:5" ht="12.75">
      <c r="A19" s="28" t="s">
        <v>49</v>
      </c>
      <c r="E19" s="29" t="s">
        <v>62</v>
      </c>
    </row>
    <row r="20" spans="1:5" ht="12.75">
      <c r="A20" s="30" t="s">
        <v>51</v>
      </c>
      <c r="E20" s="31" t="s">
        <v>62</v>
      </c>
    </row>
    <row r="21" spans="1:5" ht="12.75">
      <c r="A21" t="s">
        <v>53</v>
      </c>
      <c r="E21" s="29" t="s">
        <v>62</v>
      </c>
    </row>
    <row r="22" spans="1:16" ht="12.75">
      <c r="A22" s="19" t="s">
        <v>44</v>
      </c>
      <c r="B22" s="23" t="s">
        <v>30</v>
      </c>
      <c r="C22" s="23" t="s">
        <v>582</v>
      </c>
      <c r="D22" s="19" t="s">
        <v>62</v>
      </c>
      <c r="E22" s="24" t="s">
        <v>583</v>
      </c>
      <c r="F22" s="25" t="s">
        <v>92</v>
      </c>
      <c r="G22" s="26">
        <v>1</v>
      </c>
      <c r="H22" s="27">
        <v>0</v>
      </c>
      <c r="I22" s="27">
        <f>ROUND(ROUND(H22,2)*ROUND(G22,1),2)</f>
        <v>0</v>
      </c>
      <c r="J22" s="25" t="s">
        <v>577</v>
      </c>
      <c r="O22">
        <f>(I22*21)/100</f>
        <v>0</v>
      </c>
      <c r="P22" t="s">
        <v>20</v>
      </c>
    </row>
    <row r="23" spans="1:5" ht="12.75">
      <c r="A23" s="28" t="s">
        <v>49</v>
      </c>
      <c r="E23" s="29" t="s">
        <v>62</v>
      </c>
    </row>
    <row r="24" spans="1:5" ht="12.75">
      <c r="A24" s="30" t="s">
        <v>51</v>
      </c>
      <c r="E24" s="31" t="s">
        <v>62</v>
      </c>
    </row>
    <row r="25" spans="1:5" ht="12.75">
      <c r="A25" t="s">
        <v>53</v>
      </c>
      <c r="E25" s="29" t="s">
        <v>62</v>
      </c>
    </row>
    <row r="26" spans="1:16" ht="12.75">
      <c r="A26" s="19" t="s">
        <v>44</v>
      </c>
      <c r="B26" s="23" t="s">
        <v>32</v>
      </c>
      <c r="C26" s="23" t="s">
        <v>584</v>
      </c>
      <c r="D26" s="19" t="s">
        <v>62</v>
      </c>
      <c r="E26" s="24" t="s">
        <v>585</v>
      </c>
      <c r="F26" s="25" t="s">
        <v>92</v>
      </c>
      <c r="G26" s="26">
        <v>9</v>
      </c>
      <c r="H26" s="27">
        <v>0</v>
      </c>
      <c r="I26" s="27">
        <f>ROUND(ROUND(H26,2)*ROUND(G26,1),2)</f>
        <v>0</v>
      </c>
      <c r="J26" s="25" t="s">
        <v>577</v>
      </c>
      <c r="O26">
        <f>(I26*21)/100</f>
        <v>0</v>
      </c>
      <c r="P26" t="s">
        <v>20</v>
      </c>
    </row>
    <row r="27" spans="1:5" ht="12.75">
      <c r="A27" s="28" t="s">
        <v>49</v>
      </c>
      <c r="E27" s="29" t="s">
        <v>62</v>
      </c>
    </row>
    <row r="28" spans="1:5" ht="12.75">
      <c r="A28" s="30" t="s">
        <v>51</v>
      </c>
      <c r="E28" s="31" t="s">
        <v>62</v>
      </c>
    </row>
    <row r="29" spans="1:5" ht="12.75">
      <c r="A29" t="s">
        <v>53</v>
      </c>
      <c r="E29" s="29" t="s">
        <v>62</v>
      </c>
    </row>
    <row r="30" spans="1:16" ht="12.75">
      <c r="A30" s="19" t="s">
        <v>44</v>
      </c>
      <c r="B30" s="23" t="s">
        <v>34</v>
      </c>
      <c r="C30" s="23" t="s">
        <v>586</v>
      </c>
      <c r="D30" s="19" t="s">
        <v>62</v>
      </c>
      <c r="E30" s="24" t="s">
        <v>587</v>
      </c>
      <c r="F30" s="25" t="s">
        <v>92</v>
      </c>
      <c r="G30" s="26">
        <v>5</v>
      </c>
      <c r="H30" s="27">
        <v>0</v>
      </c>
      <c r="I30" s="27">
        <f>ROUND(ROUND(H30,2)*ROUND(G30,1),2)</f>
        <v>0</v>
      </c>
      <c r="J30" s="25" t="s">
        <v>577</v>
      </c>
      <c r="O30">
        <f>(I30*21)/100</f>
        <v>0</v>
      </c>
      <c r="P30" t="s">
        <v>20</v>
      </c>
    </row>
    <row r="31" spans="1:5" ht="12.75">
      <c r="A31" s="28" t="s">
        <v>49</v>
      </c>
      <c r="E31" s="29" t="s">
        <v>62</v>
      </c>
    </row>
    <row r="32" spans="1:5" ht="12.75">
      <c r="A32" s="30" t="s">
        <v>51</v>
      </c>
      <c r="E32" s="31" t="s">
        <v>62</v>
      </c>
    </row>
    <row r="33" spans="1:5" ht="12.75">
      <c r="A33" t="s">
        <v>53</v>
      </c>
      <c r="E33" s="29" t="s">
        <v>62</v>
      </c>
    </row>
    <row r="34" spans="1:16" ht="12.75">
      <c r="A34" s="19" t="s">
        <v>44</v>
      </c>
      <c r="B34" s="23" t="s">
        <v>72</v>
      </c>
      <c r="C34" s="23" t="s">
        <v>588</v>
      </c>
      <c r="D34" s="19" t="s">
        <v>62</v>
      </c>
      <c r="E34" s="24" t="s">
        <v>589</v>
      </c>
      <c r="F34" s="25" t="s">
        <v>92</v>
      </c>
      <c r="G34" s="26">
        <v>36</v>
      </c>
      <c r="H34" s="27">
        <v>0</v>
      </c>
      <c r="I34" s="27">
        <f>ROUND(ROUND(H34,2)*ROUND(G34,1),2)</f>
        <v>0</v>
      </c>
      <c r="J34" s="25" t="s">
        <v>577</v>
      </c>
      <c r="O34">
        <f>(I34*21)/100</f>
        <v>0</v>
      </c>
      <c r="P34" t="s">
        <v>20</v>
      </c>
    </row>
    <row r="35" spans="1:5" ht="12.75">
      <c r="A35" s="28" t="s">
        <v>49</v>
      </c>
      <c r="E35" s="29" t="s">
        <v>62</v>
      </c>
    </row>
    <row r="36" spans="1:5" ht="12.75">
      <c r="A36" s="30" t="s">
        <v>51</v>
      </c>
      <c r="E36" s="31" t="s">
        <v>62</v>
      </c>
    </row>
    <row r="37" spans="1:5" ht="12.75">
      <c r="A37" t="s">
        <v>53</v>
      </c>
      <c r="E37" s="29" t="s">
        <v>62</v>
      </c>
    </row>
    <row r="38" spans="1:16" ht="12.75">
      <c r="A38" s="19" t="s">
        <v>44</v>
      </c>
      <c r="B38" s="23" t="s">
        <v>76</v>
      </c>
      <c r="C38" s="23" t="s">
        <v>590</v>
      </c>
      <c r="D38" s="19" t="s">
        <v>62</v>
      </c>
      <c r="E38" s="24" t="s">
        <v>591</v>
      </c>
      <c r="F38" s="25" t="s">
        <v>92</v>
      </c>
      <c r="G38" s="26">
        <v>2</v>
      </c>
      <c r="H38" s="27">
        <v>0</v>
      </c>
      <c r="I38" s="27">
        <f>ROUND(ROUND(H38,2)*ROUND(G38,1),2)</f>
        <v>0</v>
      </c>
      <c r="J38" s="25" t="s">
        <v>577</v>
      </c>
      <c r="O38">
        <f>(I38*21)/100</f>
        <v>0</v>
      </c>
      <c r="P38" t="s">
        <v>20</v>
      </c>
    </row>
    <row r="39" spans="1:5" ht="12.75">
      <c r="A39" s="28" t="s">
        <v>49</v>
      </c>
      <c r="E39" s="29" t="s">
        <v>62</v>
      </c>
    </row>
    <row r="40" spans="1:5" ht="12.75">
      <c r="A40" s="30" t="s">
        <v>51</v>
      </c>
      <c r="E40" s="31" t="s">
        <v>62</v>
      </c>
    </row>
    <row r="41" spans="1:5" ht="12.75">
      <c r="A41" t="s">
        <v>53</v>
      </c>
      <c r="E41" s="29" t="s">
        <v>62</v>
      </c>
    </row>
    <row r="42" spans="1:16" ht="12.75">
      <c r="A42" s="19" t="s">
        <v>44</v>
      </c>
      <c r="B42" s="23" t="s">
        <v>37</v>
      </c>
      <c r="C42" s="23" t="s">
        <v>592</v>
      </c>
      <c r="D42" s="19" t="s">
        <v>62</v>
      </c>
      <c r="E42" s="24" t="s">
        <v>593</v>
      </c>
      <c r="F42" s="25" t="s">
        <v>92</v>
      </c>
      <c r="G42" s="26">
        <v>9</v>
      </c>
      <c r="H42" s="27">
        <v>0</v>
      </c>
      <c r="I42" s="27">
        <f>ROUND(ROUND(H42,2)*ROUND(G42,1),2)</f>
        <v>0</v>
      </c>
      <c r="J42" s="25" t="s">
        <v>577</v>
      </c>
      <c r="O42">
        <f>(I42*21)/100</f>
        <v>0</v>
      </c>
      <c r="P42" t="s">
        <v>20</v>
      </c>
    </row>
    <row r="43" spans="1:5" ht="12.75">
      <c r="A43" s="28" t="s">
        <v>49</v>
      </c>
      <c r="E43" s="29" t="s">
        <v>62</v>
      </c>
    </row>
    <row r="44" spans="1:5" ht="12.75">
      <c r="A44" s="30" t="s">
        <v>51</v>
      </c>
      <c r="E44" s="31" t="s">
        <v>62</v>
      </c>
    </row>
    <row r="45" spans="1:5" ht="12.75">
      <c r="A45" t="s">
        <v>53</v>
      </c>
      <c r="E45" s="29" t="s">
        <v>62</v>
      </c>
    </row>
    <row r="46" spans="1:16" ht="12.75">
      <c r="A46" s="19" t="s">
        <v>44</v>
      </c>
      <c r="B46" s="23" t="s">
        <v>39</v>
      </c>
      <c r="C46" s="23" t="s">
        <v>594</v>
      </c>
      <c r="D46" s="19" t="s">
        <v>62</v>
      </c>
      <c r="E46" s="24" t="s">
        <v>595</v>
      </c>
      <c r="F46" s="25" t="s">
        <v>92</v>
      </c>
      <c r="G46" s="26">
        <v>1</v>
      </c>
      <c r="H46" s="27">
        <v>0</v>
      </c>
      <c r="I46" s="27">
        <f>ROUND(ROUND(H46,2)*ROUND(G46,1),2)</f>
        <v>0</v>
      </c>
      <c r="J46" s="25" t="s">
        <v>577</v>
      </c>
      <c r="O46">
        <f>(I46*21)/100</f>
        <v>0</v>
      </c>
      <c r="P46" t="s">
        <v>20</v>
      </c>
    </row>
    <row r="47" spans="1:5" ht="12.75">
      <c r="A47" s="28" t="s">
        <v>49</v>
      </c>
      <c r="E47" s="29" t="s">
        <v>62</v>
      </c>
    </row>
    <row r="48" spans="1:5" ht="12.75">
      <c r="A48" s="30" t="s">
        <v>51</v>
      </c>
      <c r="E48" s="31" t="s">
        <v>62</v>
      </c>
    </row>
    <row r="49" spans="1:5" ht="12.75">
      <c r="A49" t="s">
        <v>53</v>
      </c>
      <c r="E49" s="29" t="s">
        <v>62</v>
      </c>
    </row>
    <row r="50" spans="1:16" ht="12.75">
      <c r="A50" s="19" t="s">
        <v>44</v>
      </c>
      <c r="B50" s="23" t="s">
        <v>41</v>
      </c>
      <c r="C50" s="23" t="s">
        <v>596</v>
      </c>
      <c r="D50" s="19" t="s">
        <v>62</v>
      </c>
      <c r="E50" s="24" t="s">
        <v>597</v>
      </c>
      <c r="F50" s="25" t="s">
        <v>92</v>
      </c>
      <c r="G50" s="26">
        <v>1</v>
      </c>
      <c r="H50" s="27">
        <v>0</v>
      </c>
      <c r="I50" s="27">
        <f>ROUND(ROUND(H50,2)*ROUND(G50,1),2)</f>
        <v>0</v>
      </c>
      <c r="J50" s="25" t="s">
        <v>577</v>
      </c>
      <c r="O50">
        <f>(I50*21)/100</f>
        <v>0</v>
      </c>
      <c r="P50" t="s">
        <v>20</v>
      </c>
    </row>
    <row r="51" spans="1:5" ht="12.75">
      <c r="A51" s="28" t="s">
        <v>49</v>
      </c>
      <c r="E51" s="29" t="s">
        <v>62</v>
      </c>
    </row>
    <row r="52" spans="1:5" ht="12.75">
      <c r="A52" s="30" t="s">
        <v>51</v>
      </c>
      <c r="E52" s="31" t="s">
        <v>62</v>
      </c>
    </row>
    <row r="53" spans="1:5" ht="12.75">
      <c r="A53" t="s">
        <v>53</v>
      </c>
      <c r="E53" s="29" t="s">
        <v>62</v>
      </c>
    </row>
    <row r="54" spans="1:16" ht="12.75">
      <c r="A54" s="19" t="s">
        <v>44</v>
      </c>
      <c r="B54" s="23" t="s">
        <v>89</v>
      </c>
      <c r="C54" s="23" t="s">
        <v>598</v>
      </c>
      <c r="D54" s="19" t="s">
        <v>62</v>
      </c>
      <c r="E54" s="24" t="s">
        <v>599</v>
      </c>
      <c r="F54" s="25" t="s">
        <v>92</v>
      </c>
      <c r="G54" s="26">
        <v>5</v>
      </c>
      <c r="H54" s="27">
        <v>0</v>
      </c>
      <c r="I54" s="27">
        <f>ROUND(ROUND(H54,2)*ROUND(G54,1),2)</f>
        <v>0</v>
      </c>
      <c r="J54" s="25" t="s">
        <v>577</v>
      </c>
      <c r="O54">
        <f>(I54*21)/100</f>
        <v>0</v>
      </c>
      <c r="P54" t="s">
        <v>20</v>
      </c>
    </row>
    <row r="55" spans="1:5" ht="12.75">
      <c r="A55" s="28" t="s">
        <v>49</v>
      </c>
      <c r="E55" s="29" t="s">
        <v>62</v>
      </c>
    </row>
    <row r="56" spans="1:5" ht="12.75">
      <c r="A56" s="30" t="s">
        <v>51</v>
      </c>
      <c r="E56" s="31" t="s">
        <v>62</v>
      </c>
    </row>
    <row r="57" spans="1:5" ht="12.75">
      <c r="A57" t="s">
        <v>53</v>
      </c>
      <c r="E57" s="29" t="s">
        <v>62</v>
      </c>
    </row>
    <row r="58" spans="1:16" ht="12.75">
      <c r="A58" s="19" t="s">
        <v>44</v>
      </c>
      <c r="B58" s="23" t="s">
        <v>107</v>
      </c>
      <c r="C58" s="23" t="s">
        <v>600</v>
      </c>
      <c r="D58" s="19" t="s">
        <v>62</v>
      </c>
      <c r="E58" s="24" t="s">
        <v>601</v>
      </c>
      <c r="F58" s="25" t="s">
        <v>153</v>
      </c>
      <c r="G58" s="26">
        <v>91</v>
      </c>
      <c r="H58" s="27">
        <v>0</v>
      </c>
      <c r="I58" s="27">
        <f>ROUND(ROUND(H58,2)*ROUND(G58,1),2)</f>
        <v>0</v>
      </c>
      <c r="J58" s="25" t="s">
        <v>577</v>
      </c>
      <c r="O58">
        <f>(I58*21)/100</f>
        <v>0</v>
      </c>
      <c r="P58" t="s">
        <v>20</v>
      </c>
    </row>
    <row r="59" spans="1:5" ht="12.75">
      <c r="A59" s="28" t="s">
        <v>49</v>
      </c>
      <c r="E59" s="29" t="s">
        <v>62</v>
      </c>
    </row>
    <row r="60" spans="1:5" ht="12.75">
      <c r="A60" s="30" t="s">
        <v>51</v>
      </c>
      <c r="E60" s="31" t="s">
        <v>62</v>
      </c>
    </row>
    <row r="61" spans="1:5" ht="12.75">
      <c r="A61" t="s">
        <v>53</v>
      </c>
      <c r="E61" s="29" t="s">
        <v>62</v>
      </c>
    </row>
    <row r="62" spans="1:16" ht="12.75">
      <c r="A62" s="19" t="s">
        <v>44</v>
      </c>
      <c r="B62" s="23" t="s">
        <v>119</v>
      </c>
      <c r="C62" s="23" t="s">
        <v>602</v>
      </c>
      <c r="D62" s="19" t="s">
        <v>62</v>
      </c>
      <c r="E62" s="24" t="s">
        <v>603</v>
      </c>
      <c r="F62" s="25" t="s">
        <v>153</v>
      </c>
      <c r="G62" s="26">
        <v>160</v>
      </c>
      <c r="H62" s="27">
        <v>0</v>
      </c>
      <c r="I62" s="27">
        <f>ROUND(ROUND(H62,2)*ROUND(G62,1),2)</f>
        <v>0</v>
      </c>
      <c r="J62" s="25" t="s">
        <v>577</v>
      </c>
      <c r="O62">
        <f>(I62*21)/100</f>
        <v>0</v>
      </c>
      <c r="P62" t="s">
        <v>20</v>
      </c>
    </row>
    <row r="63" spans="1:5" ht="12.75">
      <c r="A63" s="28" t="s">
        <v>49</v>
      </c>
      <c r="E63" s="29" t="s">
        <v>62</v>
      </c>
    </row>
    <row r="64" spans="1:5" ht="12.75">
      <c r="A64" s="30" t="s">
        <v>51</v>
      </c>
      <c r="E64" s="31" t="s">
        <v>62</v>
      </c>
    </row>
    <row r="65" spans="1:5" ht="12.75">
      <c r="A65" t="s">
        <v>53</v>
      </c>
      <c r="E65" s="29" t="s">
        <v>62</v>
      </c>
    </row>
    <row r="66" spans="1:16" ht="12.75">
      <c r="A66" s="19" t="s">
        <v>44</v>
      </c>
      <c r="B66" s="23" t="s">
        <v>124</v>
      </c>
      <c r="C66" s="23" t="s">
        <v>604</v>
      </c>
      <c r="D66" s="19" t="s">
        <v>62</v>
      </c>
      <c r="E66" s="24" t="s">
        <v>605</v>
      </c>
      <c r="F66" s="25" t="s">
        <v>153</v>
      </c>
      <c r="G66" s="26">
        <v>161</v>
      </c>
      <c r="H66" s="27">
        <v>0</v>
      </c>
      <c r="I66" s="27">
        <f>ROUND(ROUND(H66,2)*ROUND(G66,1),2)</f>
        <v>0</v>
      </c>
      <c r="J66" s="25"/>
      <c r="O66">
        <f>(I66*21)/100</f>
        <v>0</v>
      </c>
      <c r="P66" t="s">
        <v>20</v>
      </c>
    </row>
    <row r="67" spans="1:5" ht="12.75">
      <c r="A67" s="28" t="s">
        <v>49</v>
      </c>
      <c r="E67" s="29" t="s">
        <v>62</v>
      </c>
    </row>
    <row r="68" spans="1:5" ht="12.75">
      <c r="A68" s="30" t="s">
        <v>51</v>
      </c>
      <c r="E68" s="31" t="s">
        <v>62</v>
      </c>
    </row>
    <row r="69" spans="1:5" ht="12.75">
      <c r="A69" t="s">
        <v>53</v>
      </c>
      <c r="E69" s="29" t="s">
        <v>62</v>
      </c>
    </row>
    <row r="70" spans="1:16" ht="12.75">
      <c r="A70" s="19" t="s">
        <v>44</v>
      </c>
      <c r="B70" s="23" t="s">
        <v>129</v>
      </c>
      <c r="C70" s="23" t="s">
        <v>606</v>
      </c>
      <c r="D70" s="19" t="s">
        <v>62</v>
      </c>
      <c r="E70" s="24" t="s">
        <v>607</v>
      </c>
      <c r="F70" s="25" t="s">
        <v>153</v>
      </c>
      <c r="G70" s="26">
        <v>143</v>
      </c>
      <c r="H70" s="27">
        <v>0</v>
      </c>
      <c r="I70" s="27">
        <f>ROUND(ROUND(H70,2)*ROUND(G70,1),2)</f>
        <v>0</v>
      </c>
      <c r="J70" s="25"/>
      <c r="O70">
        <f>(I70*21)/100</f>
        <v>0</v>
      </c>
      <c r="P70" t="s">
        <v>20</v>
      </c>
    </row>
    <row r="71" spans="1:5" ht="12.75">
      <c r="A71" s="28" t="s">
        <v>49</v>
      </c>
      <c r="E71" s="29" t="s">
        <v>62</v>
      </c>
    </row>
    <row r="72" spans="1:5" ht="12.75">
      <c r="A72" s="30" t="s">
        <v>51</v>
      </c>
      <c r="E72" s="31" t="s">
        <v>62</v>
      </c>
    </row>
    <row r="73" spans="1:5" ht="12.75">
      <c r="A73" t="s">
        <v>53</v>
      </c>
      <c r="E73" s="29" t="s">
        <v>62</v>
      </c>
    </row>
    <row r="74" spans="1:16" ht="12.75">
      <c r="A74" s="19" t="s">
        <v>44</v>
      </c>
      <c r="B74" s="23" t="s">
        <v>132</v>
      </c>
      <c r="C74" s="23" t="s">
        <v>608</v>
      </c>
      <c r="D74" s="19" t="s">
        <v>62</v>
      </c>
      <c r="E74" s="24" t="s">
        <v>609</v>
      </c>
      <c r="F74" s="25" t="s">
        <v>153</v>
      </c>
      <c r="G74" s="26">
        <v>4</v>
      </c>
      <c r="H74" s="27">
        <v>0</v>
      </c>
      <c r="I74" s="27">
        <f>ROUND(ROUND(H74,2)*ROUND(G74,1),2)</f>
        <v>0</v>
      </c>
      <c r="J74" s="25"/>
      <c r="O74">
        <f>(I74*21)/100</f>
        <v>0</v>
      </c>
      <c r="P74" t="s">
        <v>20</v>
      </c>
    </row>
    <row r="75" spans="1:5" ht="12.75">
      <c r="A75" s="28" t="s">
        <v>49</v>
      </c>
      <c r="E75" s="29" t="s">
        <v>62</v>
      </c>
    </row>
    <row r="76" spans="1:5" ht="12.75">
      <c r="A76" s="30" t="s">
        <v>51</v>
      </c>
      <c r="E76" s="31" t="s">
        <v>62</v>
      </c>
    </row>
    <row r="77" spans="1:5" ht="12.75">
      <c r="A77" t="s">
        <v>53</v>
      </c>
      <c r="E77" s="29" t="s">
        <v>62</v>
      </c>
    </row>
    <row r="78" spans="1:16" ht="12.75">
      <c r="A78" s="19" t="s">
        <v>44</v>
      </c>
      <c r="B78" s="23" t="s">
        <v>135</v>
      </c>
      <c r="C78" s="23" t="s">
        <v>610</v>
      </c>
      <c r="D78" s="19" t="s">
        <v>62</v>
      </c>
      <c r="E78" s="24" t="s">
        <v>611</v>
      </c>
      <c r="F78" s="25" t="s">
        <v>153</v>
      </c>
      <c r="G78" s="26">
        <v>30</v>
      </c>
      <c r="H78" s="27">
        <v>0</v>
      </c>
      <c r="I78" s="27">
        <f>ROUND(ROUND(H78,2)*ROUND(G78,1),2)</f>
        <v>0</v>
      </c>
      <c r="J78" s="25" t="s">
        <v>536</v>
      </c>
      <c r="O78">
        <f>(I78*21)/100</f>
        <v>0</v>
      </c>
      <c r="P78" t="s">
        <v>20</v>
      </c>
    </row>
    <row r="79" spans="1:5" ht="12.75">
      <c r="A79" s="28" t="s">
        <v>49</v>
      </c>
      <c r="E79" s="29" t="s">
        <v>62</v>
      </c>
    </row>
    <row r="80" spans="1:5" ht="12.75">
      <c r="A80" s="30" t="s">
        <v>51</v>
      </c>
      <c r="E80" s="31" t="s">
        <v>62</v>
      </c>
    </row>
    <row r="81" spans="1:5" ht="12.75">
      <c r="A81" t="s">
        <v>53</v>
      </c>
      <c r="E81" s="29" t="s">
        <v>62</v>
      </c>
    </row>
    <row r="82" spans="1:16" ht="12.75">
      <c r="A82" s="19" t="s">
        <v>44</v>
      </c>
      <c r="B82" s="23" t="s">
        <v>140</v>
      </c>
      <c r="C82" s="23" t="s">
        <v>612</v>
      </c>
      <c r="D82" s="19" t="s">
        <v>62</v>
      </c>
      <c r="E82" s="24" t="s">
        <v>613</v>
      </c>
      <c r="F82" s="25" t="s">
        <v>153</v>
      </c>
      <c r="G82" s="26">
        <v>30</v>
      </c>
      <c r="H82" s="27">
        <v>0</v>
      </c>
      <c r="I82" s="27">
        <f>ROUND(ROUND(H82,2)*ROUND(G82,1),2)</f>
        <v>0</v>
      </c>
      <c r="J82" s="25" t="s">
        <v>536</v>
      </c>
      <c r="O82">
        <f>(I82*21)/100</f>
        <v>0</v>
      </c>
      <c r="P82" t="s">
        <v>20</v>
      </c>
    </row>
    <row r="83" spans="1:5" ht="12.75">
      <c r="A83" s="28" t="s">
        <v>49</v>
      </c>
      <c r="E83" s="29" t="s">
        <v>62</v>
      </c>
    </row>
    <row r="84" spans="1:5" ht="12.75">
      <c r="A84" s="30" t="s">
        <v>51</v>
      </c>
      <c r="E84" s="31" t="s">
        <v>62</v>
      </c>
    </row>
    <row r="85" spans="1:5" ht="12.75">
      <c r="A85" t="s">
        <v>53</v>
      </c>
      <c r="E85" s="29" t="s">
        <v>62</v>
      </c>
    </row>
    <row r="86" spans="1:16" ht="12.75">
      <c r="A86" s="19" t="s">
        <v>44</v>
      </c>
      <c r="B86" s="23" t="s">
        <v>145</v>
      </c>
      <c r="C86" s="23" t="s">
        <v>614</v>
      </c>
      <c r="D86" s="19" t="s">
        <v>62</v>
      </c>
      <c r="E86" s="24" t="s">
        <v>615</v>
      </c>
      <c r="F86" s="25" t="s">
        <v>153</v>
      </c>
      <c r="G86" s="26">
        <v>100</v>
      </c>
      <c r="H86" s="27">
        <v>0</v>
      </c>
      <c r="I86" s="27">
        <f>ROUND(ROUND(H86,2)*ROUND(G86,1),2)</f>
        <v>0</v>
      </c>
      <c r="J86" s="25" t="s">
        <v>536</v>
      </c>
      <c r="O86">
        <f>(I86*21)/100</f>
        <v>0</v>
      </c>
      <c r="P86" t="s">
        <v>20</v>
      </c>
    </row>
    <row r="87" spans="1:5" ht="12.75">
      <c r="A87" s="28" t="s">
        <v>49</v>
      </c>
      <c r="E87" s="29" t="s">
        <v>62</v>
      </c>
    </row>
    <row r="88" spans="1:5" ht="12.75">
      <c r="A88" s="30" t="s">
        <v>51</v>
      </c>
      <c r="E88" s="31" t="s">
        <v>62</v>
      </c>
    </row>
    <row r="89" spans="1:5" ht="12.75">
      <c r="A89" t="s">
        <v>53</v>
      </c>
      <c r="E89" s="29" t="s">
        <v>62</v>
      </c>
    </row>
    <row r="90" spans="1:16" ht="12.75">
      <c r="A90" s="19" t="s">
        <v>44</v>
      </c>
      <c r="B90" s="23" t="s">
        <v>150</v>
      </c>
      <c r="C90" s="23" t="s">
        <v>616</v>
      </c>
      <c r="D90" s="19" t="s">
        <v>62</v>
      </c>
      <c r="E90" s="24" t="s">
        <v>617</v>
      </c>
      <c r="F90" s="25" t="s">
        <v>153</v>
      </c>
      <c r="G90" s="26">
        <v>328</v>
      </c>
      <c r="H90" s="27">
        <v>0</v>
      </c>
      <c r="I90" s="27">
        <f>ROUND(ROUND(H90,2)*ROUND(G90,1),2)</f>
        <v>0</v>
      </c>
      <c r="J90" s="25" t="s">
        <v>577</v>
      </c>
      <c r="O90">
        <f>(I90*21)/100</f>
        <v>0</v>
      </c>
      <c r="P90" t="s">
        <v>20</v>
      </c>
    </row>
    <row r="91" spans="1:5" ht="12.75">
      <c r="A91" s="28" t="s">
        <v>49</v>
      </c>
      <c r="E91" s="29" t="s">
        <v>62</v>
      </c>
    </row>
    <row r="92" spans="1:5" ht="12.75">
      <c r="A92" s="30" t="s">
        <v>51</v>
      </c>
      <c r="E92" s="31" t="s">
        <v>62</v>
      </c>
    </row>
    <row r="93" spans="1:5" ht="12.75">
      <c r="A93" t="s">
        <v>53</v>
      </c>
      <c r="E93" s="29" t="s">
        <v>62</v>
      </c>
    </row>
    <row r="94" spans="1:16" ht="12.75">
      <c r="A94" s="19" t="s">
        <v>44</v>
      </c>
      <c r="B94" s="23" t="s">
        <v>156</v>
      </c>
      <c r="C94" s="23" t="s">
        <v>618</v>
      </c>
      <c r="D94" s="19" t="s">
        <v>62</v>
      </c>
      <c r="E94" s="24" t="s">
        <v>619</v>
      </c>
      <c r="F94" s="25" t="s">
        <v>153</v>
      </c>
      <c r="G94" s="26">
        <v>164</v>
      </c>
      <c r="H94" s="27">
        <v>0</v>
      </c>
      <c r="I94" s="27">
        <f>ROUND(ROUND(H94,2)*ROUND(G94,1),2)</f>
        <v>0</v>
      </c>
      <c r="J94" s="25" t="s">
        <v>577</v>
      </c>
      <c r="O94">
        <f>(I94*21)/100</f>
        <v>0</v>
      </c>
      <c r="P94" t="s">
        <v>20</v>
      </c>
    </row>
    <row r="95" spans="1:5" ht="12.75">
      <c r="A95" s="28" t="s">
        <v>49</v>
      </c>
      <c r="E95" s="29" t="s">
        <v>62</v>
      </c>
    </row>
    <row r="96" spans="1:5" ht="12.75">
      <c r="A96" s="30" t="s">
        <v>51</v>
      </c>
      <c r="E96" s="31" t="s">
        <v>62</v>
      </c>
    </row>
    <row r="97" spans="1:5" ht="12.75">
      <c r="A97" t="s">
        <v>53</v>
      </c>
      <c r="E97" s="29" t="s">
        <v>62</v>
      </c>
    </row>
    <row r="98" spans="1:16" ht="12.75">
      <c r="A98" s="19" t="s">
        <v>44</v>
      </c>
      <c r="B98" s="23" t="s">
        <v>161</v>
      </c>
      <c r="C98" s="23" t="s">
        <v>620</v>
      </c>
      <c r="D98" s="19" t="s">
        <v>62</v>
      </c>
      <c r="E98" s="24" t="s">
        <v>621</v>
      </c>
      <c r="F98" s="25" t="s">
        <v>92</v>
      </c>
      <c r="G98" s="26">
        <v>12</v>
      </c>
      <c r="H98" s="27">
        <v>0</v>
      </c>
      <c r="I98" s="27">
        <f>ROUND(ROUND(H98,2)*ROUND(G98,1),2)</f>
        <v>0</v>
      </c>
      <c r="J98" s="25" t="s">
        <v>577</v>
      </c>
      <c r="O98">
        <f>(I98*21)/100</f>
        <v>0</v>
      </c>
      <c r="P98" t="s">
        <v>20</v>
      </c>
    </row>
    <row r="99" spans="1:5" ht="12.75">
      <c r="A99" s="28" t="s">
        <v>49</v>
      </c>
      <c r="E99" s="29" t="s">
        <v>62</v>
      </c>
    </row>
    <row r="100" spans="1:5" ht="12.75">
      <c r="A100" s="30" t="s">
        <v>51</v>
      </c>
      <c r="E100" s="31" t="s">
        <v>62</v>
      </c>
    </row>
    <row r="101" spans="1:5" ht="12.75">
      <c r="A101" t="s">
        <v>53</v>
      </c>
      <c r="E101" s="29" t="s">
        <v>62</v>
      </c>
    </row>
    <row r="102" spans="1:16" ht="12.75">
      <c r="A102" s="19" t="s">
        <v>44</v>
      </c>
      <c r="B102" s="23" t="s">
        <v>165</v>
      </c>
      <c r="C102" s="23" t="s">
        <v>622</v>
      </c>
      <c r="D102" s="19" t="s">
        <v>62</v>
      </c>
      <c r="E102" s="24" t="s">
        <v>623</v>
      </c>
      <c r="F102" s="25" t="s">
        <v>92</v>
      </c>
      <c r="G102" s="26">
        <v>8</v>
      </c>
      <c r="H102" s="27">
        <v>0</v>
      </c>
      <c r="I102" s="27">
        <f>ROUND(ROUND(H102,2)*ROUND(G102,1),2)</f>
        <v>0</v>
      </c>
      <c r="J102" s="25" t="s">
        <v>577</v>
      </c>
      <c r="O102">
        <f>(I102*21)/100</f>
        <v>0</v>
      </c>
      <c r="P102" t="s">
        <v>20</v>
      </c>
    </row>
    <row r="103" spans="1:5" ht="12.75">
      <c r="A103" s="28" t="s">
        <v>49</v>
      </c>
      <c r="E103" s="29" t="s">
        <v>62</v>
      </c>
    </row>
    <row r="104" spans="1:5" ht="12.75">
      <c r="A104" s="30" t="s">
        <v>51</v>
      </c>
      <c r="E104" s="31" t="s">
        <v>62</v>
      </c>
    </row>
    <row r="105" spans="1:5" ht="12.75">
      <c r="A105" t="s">
        <v>53</v>
      </c>
      <c r="E105" s="29" t="s">
        <v>62</v>
      </c>
    </row>
    <row r="106" spans="1:16" ht="12.75">
      <c r="A106" s="19" t="s">
        <v>44</v>
      </c>
      <c r="B106" s="23" t="s">
        <v>170</v>
      </c>
      <c r="C106" s="23" t="s">
        <v>624</v>
      </c>
      <c r="D106" s="19" t="s">
        <v>62</v>
      </c>
      <c r="E106" s="24" t="s">
        <v>625</v>
      </c>
      <c r="F106" s="25" t="s">
        <v>153</v>
      </c>
      <c r="G106" s="26">
        <v>20</v>
      </c>
      <c r="H106" s="27">
        <v>0</v>
      </c>
      <c r="I106" s="27">
        <f>ROUND(ROUND(H106,2)*ROUND(G106,1),2)</f>
        <v>0</v>
      </c>
      <c r="J106" s="25" t="s">
        <v>577</v>
      </c>
      <c r="O106">
        <f>(I106*21)/100</f>
        <v>0</v>
      </c>
      <c r="P106" t="s">
        <v>20</v>
      </c>
    </row>
    <row r="107" spans="1:5" ht="12.75">
      <c r="A107" s="28" t="s">
        <v>49</v>
      </c>
      <c r="E107" s="29" t="s">
        <v>62</v>
      </c>
    </row>
    <row r="108" spans="1:5" ht="12.75">
      <c r="A108" s="30" t="s">
        <v>51</v>
      </c>
      <c r="E108" s="31" t="s">
        <v>62</v>
      </c>
    </row>
    <row r="109" spans="1:5" ht="12.75">
      <c r="A109" t="s">
        <v>53</v>
      </c>
      <c r="E109" s="29" t="s">
        <v>62</v>
      </c>
    </row>
    <row r="110" spans="1:16" ht="12.75">
      <c r="A110" s="19" t="s">
        <v>44</v>
      </c>
      <c r="B110" s="23" t="s">
        <v>277</v>
      </c>
      <c r="C110" s="23" t="s">
        <v>626</v>
      </c>
      <c r="D110" s="19" t="s">
        <v>62</v>
      </c>
      <c r="E110" s="24" t="s">
        <v>627</v>
      </c>
      <c r="F110" s="25" t="s">
        <v>153</v>
      </c>
      <c r="G110" s="26">
        <v>88</v>
      </c>
      <c r="H110" s="27">
        <v>0</v>
      </c>
      <c r="I110" s="27">
        <f>ROUND(ROUND(H110,2)*ROUND(G110,1),2)</f>
        <v>0</v>
      </c>
      <c r="J110" s="25" t="s">
        <v>577</v>
      </c>
      <c r="O110">
        <f>(I110*21)/100</f>
        <v>0</v>
      </c>
      <c r="P110" t="s">
        <v>20</v>
      </c>
    </row>
    <row r="111" spans="1:5" ht="12.75">
      <c r="A111" s="28" t="s">
        <v>49</v>
      </c>
      <c r="E111" s="29" t="s">
        <v>62</v>
      </c>
    </row>
    <row r="112" spans="1:5" ht="12.75">
      <c r="A112" s="30" t="s">
        <v>51</v>
      </c>
      <c r="E112" s="31" t="s">
        <v>62</v>
      </c>
    </row>
    <row r="113" spans="1:5" ht="12.75">
      <c r="A113" t="s">
        <v>53</v>
      </c>
      <c r="E113" s="29" t="s">
        <v>62</v>
      </c>
    </row>
    <row r="114" spans="1:18" ht="12.75" customHeight="1">
      <c r="A114" s="5" t="s">
        <v>42</v>
      </c>
      <c r="B114" s="5"/>
      <c r="C114" s="32" t="s">
        <v>628</v>
      </c>
      <c r="D114" s="5"/>
      <c r="E114" s="21" t="s">
        <v>629</v>
      </c>
      <c r="F114" s="5"/>
      <c r="G114" s="5"/>
      <c r="H114" s="5"/>
      <c r="I114" s="33">
        <f>0+Q114</f>
        <v>0</v>
      </c>
      <c r="J114" s="5"/>
      <c r="O114">
        <f>0+R114</f>
        <v>0</v>
      </c>
      <c r="Q114">
        <f>0+I115+I119+I123+I127+I131+I135+I139+I143+I147+I151+I155+I159+I163+I167+I171+I175+I179+I183+I187+I191+I195+I199</f>
        <v>0</v>
      </c>
      <c r="R114">
        <f>0+O115+O119+O123+O127+O131+O135+O139+O143+O147+O151+O155+O159+O163+O167+O171+O175+O179+O183+O187+O191+O195+O199</f>
        <v>0</v>
      </c>
    </row>
    <row r="115" spans="1:16" ht="12.75">
      <c r="A115" s="19" t="s">
        <v>44</v>
      </c>
      <c r="B115" s="23" t="s">
        <v>95</v>
      </c>
      <c r="C115" s="23" t="s">
        <v>630</v>
      </c>
      <c r="D115" s="19" t="s">
        <v>62</v>
      </c>
      <c r="E115" s="24" t="s">
        <v>631</v>
      </c>
      <c r="F115" s="25" t="s">
        <v>153</v>
      </c>
      <c r="G115" s="26">
        <v>22</v>
      </c>
      <c r="H115" s="27">
        <v>0</v>
      </c>
      <c r="I115" s="27">
        <f>ROUND(ROUND(H115,2)*ROUND(G115,1),2)</f>
        <v>0</v>
      </c>
      <c r="J115" s="25" t="s">
        <v>536</v>
      </c>
      <c r="O115">
        <f>(I115*21)/100</f>
        <v>0</v>
      </c>
      <c r="P115" t="s">
        <v>20</v>
      </c>
    </row>
    <row r="116" spans="1:5" ht="12.75">
      <c r="A116" s="28" t="s">
        <v>49</v>
      </c>
      <c r="E116" s="29" t="s">
        <v>62</v>
      </c>
    </row>
    <row r="117" spans="1:5" ht="12.75">
      <c r="A117" s="30" t="s">
        <v>51</v>
      </c>
      <c r="E117" s="31" t="s">
        <v>62</v>
      </c>
    </row>
    <row r="118" spans="1:5" ht="12.75">
      <c r="A118" t="s">
        <v>53</v>
      </c>
      <c r="E118" s="29" t="s">
        <v>62</v>
      </c>
    </row>
    <row r="119" spans="1:16" ht="12.75">
      <c r="A119" s="19" t="s">
        <v>44</v>
      </c>
      <c r="B119" s="23" t="s">
        <v>100</v>
      </c>
      <c r="C119" s="23" t="s">
        <v>632</v>
      </c>
      <c r="D119" s="19" t="s">
        <v>62</v>
      </c>
      <c r="E119" s="24" t="s">
        <v>633</v>
      </c>
      <c r="F119" s="25" t="s">
        <v>153</v>
      </c>
      <c r="G119" s="26">
        <v>88</v>
      </c>
      <c r="H119" s="27">
        <v>0</v>
      </c>
      <c r="I119" s="27">
        <f>ROUND(ROUND(H119,2)*ROUND(G119,1),2)</f>
        <v>0</v>
      </c>
      <c r="J119" s="25" t="s">
        <v>536</v>
      </c>
      <c r="O119">
        <f>(I119*21)/100</f>
        <v>0</v>
      </c>
      <c r="P119" t="s">
        <v>20</v>
      </c>
    </row>
    <row r="120" spans="1:5" ht="12.75">
      <c r="A120" s="28" t="s">
        <v>49</v>
      </c>
      <c r="E120" s="29" t="s">
        <v>62</v>
      </c>
    </row>
    <row r="121" spans="1:5" ht="12.75">
      <c r="A121" s="30" t="s">
        <v>51</v>
      </c>
      <c r="E121" s="31" t="s">
        <v>62</v>
      </c>
    </row>
    <row r="122" spans="1:5" ht="12.75">
      <c r="A122" t="s">
        <v>53</v>
      </c>
      <c r="E122" s="29" t="s">
        <v>62</v>
      </c>
    </row>
    <row r="123" spans="1:16" ht="12.75">
      <c r="A123" s="19" t="s">
        <v>44</v>
      </c>
      <c r="B123" s="23" t="s">
        <v>113</v>
      </c>
      <c r="C123" s="23" t="s">
        <v>634</v>
      </c>
      <c r="D123" s="19" t="s">
        <v>62</v>
      </c>
      <c r="E123" s="24" t="s">
        <v>635</v>
      </c>
      <c r="F123" s="25" t="s">
        <v>153</v>
      </c>
      <c r="G123" s="26">
        <v>205</v>
      </c>
      <c r="H123" s="27">
        <v>0</v>
      </c>
      <c r="I123" s="27">
        <f>ROUND(ROUND(H123,2)*ROUND(G123,1),2)</f>
        <v>0</v>
      </c>
      <c r="J123" s="25" t="s">
        <v>536</v>
      </c>
      <c r="O123">
        <f>(I123*21)/100</f>
        <v>0</v>
      </c>
      <c r="P123" t="s">
        <v>20</v>
      </c>
    </row>
    <row r="124" spans="1:5" ht="12.75">
      <c r="A124" s="28" t="s">
        <v>49</v>
      </c>
      <c r="E124" s="29" t="s">
        <v>62</v>
      </c>
    </row>
    <row r="125" spans="1:5" ht="12.75">
      <c r="A125" s="30" t="s">
        <v>51</v>
      </c>
      <c r="E125" s="31" t="s">
        <v>62</v>
      </c>
    </row>
    <row r="126" spans="1:5" ht="12.75">
      <c r="A126" t="s">
        <v>53</v>
      </c>
      <c r="E126" s="29" t="s">
        <v>62</v>
      </c>
    </row>
    <row r="127" spans="1:16" ht="12.75">
      <c r="A127" s="19" t="s">
        <v>44</v>
      </c>
      <c r="B127" s="23" t="s">
        <v>175</v>
      </c>
      <c r="C127" s="23" t="s">
        <v>636</v>
      </c>
      <c r="D127" s="19" t="s">
        <v>62</v>
      </c>
      <c r="E127" s="24" t="s">
        <v>637</v>
      </c>
      <c r="F127" s="25" t="s">
        <v>92</v>
      </c>
      <c r="G127" s="26">
        <v>4</v>
      </c>
      <c r="H127" s="27">
        <v>0</v>
      </c>
      <c r="I127" s="27">
        <f>ROUND(ROUND(H127,2)*ROUND(G127,1),2)</f>
        <v>0</v>
      </c>
      <c r="J127" s="25" t="s">
        <v>577</v>
      </c>
      <c r="O127">
        <f>(I127*21)/100</f>
        <v>0</v>
      </c>
      <c r="P127" t="s">
        <v>20</v>
      </c>
    </row>
    <row r="128" spans="1:5" ht="12.75">
      <c r="A128" s="28" t="s">
        <v>49</v>
      </c>
      <c r="E128" s="29" t="s">
        <v>62</v>
      </c>
    </row>
    <row r="129" spans="1:5" ht="12.75">
      <c r="A129" s="30" t="s">
        <v>51</v>
      </c>
      <c r="E129" s="31" t="s">
        <v>62</v>
      </c>
    </row>
    <row r="130" spans="1:5" ht="12.75">
      <c r="A130" t="s">
        <v>53</v>
      </c>
      <c r="E130" s="29" t="s">
        <v>62</v>
      </c>
    </row>
    <row r="131" spans="1:16" ht="12.75">
      <c r="A131" s="19" t="s">
        <v>44</v>
      </c>
      <c r="B131" s="23" t="s">
        <v>180</v>
      </c>
      <c r="C131" s="23" t="s">
        <v>638</v>
      </c>
      <c r="D131" s="19" t="s">
        <v>62</v>
      </c>
      <c r="E131" s="24" t="s">
        <v>639</v>
      </c>
      <c r="F131" s="25" t="s">
        <v>92</v>
      </c>
      <c r="G131" s="26">
        <v>2</v>
      </c>
      <c r="H131" s="27">
        <v>0</v>
      </c>
      <c r="I131" s="27">
        <f>ROUND(ROUND(H131,2)*ROUND(G131,1),2)</f>
        <v>0</v>
      </c>
      <c r="J131" s="25" t="s">
        <v>577</v>
      </c>
      <c r="O131">
        <f>(I131*21)/100</f>
        <v>0</v>
      </c>
      <c r="P131" t="s">
        <v>20</v>
      </c>
    </row>
    <row r="132" spans="1:5" ht="12.75">
      <c r="A132" s="28" t="s">
        <v>49</v>
      </c>
      <c r="E132" s="29" t="s">
        <v>62</v>
      </c>
    </row>
    <row r="133" spans="1:5" ht="12.75">
      <c r="A133" s="30" t="s">
        <v>51</v>
      </c>
      <c r="E133" s="31" t="s">
        <v>62</v>
      </c>
    </row>
    <row r="134" spans="1:5" ht="12.75">
      <c r="A134" t="s">
        <v>53</v>
      </c>
      <c r="E134" s="29" t="s">
        <v>62</v>
      </c>
    </row>
    <row r="135" spans="1:16" ht="12.75">
      <c r="A135" s="19" t="s">
        <v>44</v>
      </c>
      <c r="B135" s="23" t="s">
        <v>183</v>
      </c>
      <c r="C135" s="23" t="s">
        <v>640</v>
      </c>
      <c r="D135" s="19" t="s">
        <v>62</v>
      </c>
      <c r="E135" s="24" t="s">
        <v>641</v>
      </c>
      <c r="F135" s="25" t="s">
        <v>92</v>
      </c>
      <c r="G135" s="26">
        <v>2</v>
      </c>
      <c r="H135" s="27">
        <v>0</v>
      </c>
      <c r="I135" s="27">
        <f>ROUND(ROUND(H135,2)*ROUND(G135,1),2)</f>
        <v>0</v>
      </c>
      <c r="J135" s="25" t="s">
        <v>577</v>
      </c>
      <c r="O135">
        <f>(I135*21)/100</f>
        <v>0</v>
      </c>
      <c r="P135" t="s">
        <v>20</v>
      </c>
    </row>
    <row r="136" spans="1:5" ht="12.75">
      <c r="A136" s="28" t="s">
        <v>49</v>
      </c>
      <c r="E136" s="29" t="s">
        <v>62</v>
      </c>
    </row>
    <row r="137" spans="1:5" ht="12.75">
      <c r="A137" s="30" t="s">
        <v>51</v>
      </c>
      <c r="E137" s="31" t="s">
        <v>62</v>
      </c>
    </row>
    <row r="138" spans="1:5" ht="12.75">
      <c r="A138" t="s">
        <v>53</v>
      </c>
      <c r="E138" s="29" t="s">
        <v>62</v>
      </c>
    </row>
    <row r="139" spans="1:16" ht="12.75">
      <c r="A139" s="19" t="s">
        <v>44</v>
      </c>
      <c r="B139" s="23" t="s">
        <v>189</v>
      </c>
      <c r="C139" s="23" t="s">
        <v>642</v>
      </c>
      <c r="D139" s="19" t="s">
        <v>62</v>
      </c>
      <c r="E139" s="24" t="s">
        <v>643</v>
      </c>
      <c r="F139" s="25" t="s">
        <v>92</v>
      </c>
      <c r="G139" s="26">
        <v>2</v>
      </c>
      <c r="H139" s="27">
        <v>0</v>
      </c>
      <c r="I139" s="27">
        <f>ROUND(ROUND(H139,2)*ROUND(G139,1),2)</f>
        <v>0</v>
      </c>
      <c r="J139" s="25" t="s">
        <v>577</v>
      </c>
      <c r="O139">
        <f>(I139*21)/100</f>
        <v>0</v>
      </c>
      <c r="P139" t="s">
        <v>20</v>
      </c>
    </row>
    <row r="140" spans="1:5" ht="12.75">
      <c r="A140" s="28" t="s">
        <v>49</v>
      </c>
      <c r="E140" s="29" t="s">
        <v>62</v>
      </c>
    </row>
    <row r="141" spans="1:5" ht="12.75">
      <c r="A141" s="30" t="s">
        <v>51</v>
      </c>
      <c r="E141" s="31" t="s">
        <v>62</v>
      </c>
    </row>
    <row r="142" spans="1:5" ht="12.75">
      <c r="A142" t="s">
        <v>53</v>
      </c>
      <c r="E142" s="29" t="s">
        <v>62</v>
      </c>
    </row>
    <row r="143" spans="1:16" ht="25.5">
      <c r="A143" s="19" t="s">
        <v>44</v>
      </c>
      <c r="B143" s="23" t="s">
        <v>195</v>
      </c>
      <c r="C143" s="23" t="s">
        <v>644</v>
      </c>
      <c r="D143" s="19" t="s">
        <v>62</v>
      </c>
      <c r="E143" s="24" t="s">
        <v>645</v>
      </c>
      <c r="F143" s="25" t="s">
        <v>92</v>
      </c>
      <c r="G143" s="26">
        <v>1</v>
      </c>
      <c r="H143" s="27">
        <v>0</v>
      </c>
      <c r="I143" s="27">
        <f>ROUND(ROUND(H143,2)*ROUND(G143,1),2)</f>
        <v>0</v>
      </c>
      <c r="J143" s="25" t="s">
        <v>577</v>
      </c>
      <c r="O143">
        <f>(I143*21)/100</f>
        <v>0</v>
      </c>
      <c r="P143" t="s">
        <v>20</v>
      </c>
    </row>
    <row r="144" spans="1:5" ht="12.75">
      <c r="A144" s="28" t="s">
        <v>49</v>
      </c>
      <c r="E144" s="29" t="s">
        <v>62</v>
      </c>
    </row>
    <row r="145" spans="1:5" ht="12.75">
      <c r="A145" s="30" t="s">
        <v>51</v>
      </c>
      <c r="E145" s="31" t="s">
        <v>62</v>
      </c>
    </row>
    <row r="146" spans="1:5" ht="12.75">
      <c r="A146" t="s">
        <v>53</v>
      </c>
      <c r="E146" s="29" t="s">
        <v>62</v>
      </c>
    </row>
    <row r="147" spans="1:16" ht="12.75">
      <c r="A147" s="19" t="s">
        <v>44</v>
      </c>
      <c r="B147" s="23" t="s">
        <v>201</v>
      </c>
      <c r="C147" s="23" t="s">
        <v>646</v>
      </c>
      <c r="D147" s="19" t="s">
        <v>62</v>
      </c>
      <c r="E147" s="24" t="s">
        <v>647</v>
      </c>
      <c r="F147" s="25" t="s">
        <v>92</v>
      </c>
      <c r="G147" s="26">
        <v>2</v>
      </c>
      <c r="H147" s="27">
        <v>0</v>
      </c>
      <c r="I147" s="27">
        <f>ROUND(ROUND(H147,2)*ROUND(G147,1),2)</f>
        <v>0</v>
      </c>
      <c r="J147" s="25" t="s">
        <v>577</v>
      </c>
      <c r="O147">
        <f>(I147*21)/100</f>
        <v>0</v>
      </c>
      <c r="P147" t="s">
        <v>20</v>
      </c>
    </row>
    <row r="148" spans="1:5" ht="12.75">
      <c r="A148" s="28" t="s">
        <v>49</v>
      </c>
      <c r="E148" s="29" t="s">
        <v>62</v>
      </c>
    </row>
    <row r="149" spans="1:5" ht="12.75">
      <c r="A149" s="30" t="s">
        <v>51</v>
      </c>
      <c r="E149" s="31" t="s">
        <v>62</v>
      </c>
    </row>
    <row r="150" spans="1:5" ht="12.75">
      <c r="A150" t="s">
        <v>53</v>
      </c>
      <c r="E150" s="29" t="s">
        <v>62</v>
      </c>
    </row>
    <row r="151" spans="1:16" ht="12.75">
      <c r="A151" s="19" t="s">
        <v>44</v>
      </c>
      <c r="B151" s="23" t="s">
        <v>207</v>
      </c>
      <c r="C151" s="23" t="s">
        <v>648</v>
      </c>
      <c r="D151" s="19" t="s">
        <v>62</v>
      </c>
      <c r="E151" s="24" t="s">
        <v>649</v>
      </c>
      <c r="F151" s="25" t="s">
        <v>92</v>
      </c>
      <c r="G151" s="26">
        <v>6</v>
      </c>
      <c r="H151" s="27">
        <v>0</v>
      </c>
      <c r="I151" s="27">
        <f>ROUND(ROUND(H151,2)*ROUND(G151,1),2)</f>
        <v>0</v>
      </c>
      <c r="J151" s="25" t="s">
        <v>577</v>
      </c>
      <c r="O151">
        <f>(I151*21)/100</f>
        <v>0</v>
      </c>
      <c r="P151" t="s">
        <v>20</v>
      </c>
    </row>
    <row r="152" spans="1:5" ht="12.75">
      <c r="A152" s="28" t="s">
        <v>49</v>
      </c>
      <c r="E152" s="29" t="s">
        <v>62</v>
      </c>
    </row>
    <row r="153" spans="1:5" ht="12.75">
      <c r="A153" s="30" t="s">
        <v>51</v>
      </c>
      <c r="E153" s="31" t="s">
        <v>62</v>
      </c>
    </row>
    <row r="154" spans="1:5" ht="12.75">
      <c r="A154" t="s">
        <v>53</v>
      </c>
      <c r="E154" s="29" t="s">
        <v>62</v>
      </c>
    </row>
    <row r="155" spans="1:16" ht="12.75">
      <c r="A155" s="19" t="s">
        <v>44</v>
      </c>
      <c r="B155" s="23" t="s">
        <v>213</v>
      </c>
      <c r="C155" s="23" t="s">
        <v>650</v>
      </c>
      <c r="D155" s="19" t="s">
        <v>62</v>
      </c>
      <c r="E155" s="24" t="s">
        <v>651</v>
      </c>
      <c r="F155" s="25" t="s">
        <v>92</v>
      </c>
      <c r="G155" s="26">
        <v>2</v>
      </c>
      <c r="H155" s="27">
        <v>0</v>
      </c>
      <c r="I155" s="27">
        <f>ROUND(ROUND(H155,2)*ROUND(G155,1),2)</f>
        <v>0</v>
      </c>
      <c r="J155" s="25" t="s">
        <v>577</v>
      </c>
      <c r="O155">
        <f>(I155*21)/100</f>
        <v>0</v>
      </c>
      <c r="P155" t="s">
        <v>20</v>
      </c>
    </row>
    <row r="156" spans="1:5" ht="12.75">
      <c r="A156" s="28" t="s">
        <v>49</v>
      </c>
      <c r="E156" s="29" t="s">
        <v>62</v>
      </c>
    </row>
    <row r="157" spans="1:5" ht="12.75">
      <c r="A157" s="30" t="s">
        <v>51</v>
      </c>
      <c r="E157" s="31" t="s">
        <v>62</v>
      </c>
    </row>
    <row r="158" spans="1:5" ht="12.75">
      <c r="A158" t="s">
        <v>53</v>
      </c>
      <c r="E158" s="29" t="s">
        <v>62</v>
      </c>
    </row>
    <row r="159" spans="1:16" ht="12.75">
      <c r="A159" s="19" t="s">
        <v>44</v>
      </c>
      <c r="B159" s="23" t="s">
        <v>219</v>
      </c>
      <c r="C159" s="23" t="s">
        <v>652</v>
      </c>
      <c r="D159" s="19" t="s">
        <v>62</v>
      </c>
      <c r="E159" s="24" t="s">
        <v>653</v>
      </c>
      <c r="F159" s="25" t="s">
        <v>92</v>
      </c>
      <c r="G159" s="26">
        <v>3</v>
      </c>
      <c r="H159" s="27">
        <v>0</v>
      </c>
      <c r="I159" s="27">
        <f>ROUND(ROUND(H159,2)*ROUND(G159,1),2)</f>
        <v>0</v>
      </c>
      <c r="J159" s="25" t="s">
        <v>577</v>
      </c>
      <c r="O159">
        <f>(I159*21)/100</f>
        <v>0</v>
      </c>
      <c r="P159" t="s">
        <v>20</v>
      </c>
    </row>
    <row r="160" spans="1:5" ht="12.75">
      <c r="A160" s="28" t="s">
        <v>49</v>
      </c>
      <c r="E160" s="29" t="s">
        <v>62</v>
      </c>
    </row>
    <row r="161" spans="1:5" ht="12.75">
      <c r="A161" s="30" t="s">
        <v>51</v>
      </c>
      <c r="E161" s="31" t="s">
        <v>62</v>
      </c>
    </row>
    <row r="162" spans="1:5" ht="12.75">
      <c r="A162" t="s">
        <v>53</v>
      </c>
      <c r="E162" s="29" t="s">
        <v>62</v>
      </c>
    </row>
    <row r="163" spans="1:16" ht="12.75">
      <c r="A163" s="19" t="s">
        <v>44</v>
      </c>
      <c r="B163" s="23" t="s">
        <v>224</v>
      </c>
      <c r="C163" s="23" t="s">
        <v>654</v>
      </c>
      <c r="D163" s="19" t="s">
        <v>62</v>
      </c>
      <c r="E163" s="24" t="s">
        <v>655</v>
      </c>
      <c r="F163" s="25" t="s">
        <v>92</v>
      </c>
      <c r="G163" s="26">
        <v>1</v>
      </c>
      <c r="H163" s="27">
        <v>0</v>
      </c>
      <c r="I163" s="27">
        <f>ROUND(ROUND(H163,2)*ROUND(G163,1),2)</f>
        <v>0</v>
      </c>
      <c r="J163" s="25" t="s">
        <v>656</v>
      </c>
      <c r="O163">
        <f>(I163*21)/100</f>
        <v>0</v>
      </c>
      <c r="P163" t="s">
        <v>20</v>
      </c>
    </row>
    <row r="164" spans="1:5" ht="12.75">
      <c r="A164" s="28" t="s">
        <v>49</v>
      </c>
      <c r="E164" s="29" t="s">
        <v>62</v>
      </c>
    </row>
    <row r="165" spans="1:5" ht="12.75">
      <c r="A165" s="30" t="s">
        <v>51</v>
      </c>
      <c r="E165" s="31" t="s">
        <v>62</v>
      </c>
    </row>
    <row r="166" spans="1:5" ht="12.75">
      <c r="A166" t="s">
        <v>53</v>
      </c>
      <c r="E166" s="29" t="s">
        <v>62</v>
      </c>
    </row>
    <row r="167" spans="1:16" ht="12.75">
      <c r="A167" s="19" t="s">
        <v>44</v>
      </c>
      <c r="B167" s="23" t="s">
        <v>230</v>
      </c>
      <c r="C167" s="23" t="s">
        <v>657</v>
      </c>
      <c r="D167" s="19" t="s">
        <v>62</v>
      </c>
      <c r="E167" s="24" t="s">
        <v>658</v>
      </c>
      <c r="F167" s="25" t="s">
        <v>92</v>
      </c>
      <c r="G167" s="26">
        <v>3</v>
      </c>
      <c r="H167" s="27">
        <v>0</v>
      </c>
      <c r="I167" s="27">
        <f>ROUND(ROUND(H167,2)*ROUND(G167,1),2)</f>
        <v>0</v>
      </c>
      <c r="J167" s="25" t="s">
        <v>656</v>
      </c>
      <c r="O167">
        <f>(I167*21)/100</f>
        <v>0</v>
      </c>
      <c r="P167" t="s">
        <v>20</v>
      </c>
    </row>
    <row r="168" spans="1:5" ht="12.75">
      <c r="A168" s="28" t="s">
        <v>49</v>
      </c>
      <c r="E168" s="29" t="s">
        <v>62</v>
      </c>
    </row>
    <row r="169" spans="1:5" ht="12.75">
      <c r="A169" s="30" t="s">
        <v>51</v>
      </c>
      <c r="E169" s="31" t="s">
        <v>62</v>
      </c>
    </row>
    <row r="170" spans="1:5" ht="12.75">
      <c r="A170" t="s">
        <v>53</v>
      </c>
      <c r="E170" s="29" t="s">
        <v>62</v>
      </c>
    </row>
    <row r="171" spans="1:16" ht="12.75">
      <c r="A171" s="19" t="s">
        <v>44</v>
      </c>
      <c r="B171" s="23" t="s">
        <v>236</v>
      </c>
      <c r="C171" s="23" t="s">
        <v>659</v>
      </c>
      <c r="D171" s="19" t="s">
        <v>62</v>
      </c>
      <c r="E171" s="24" t="s">
        <v>660</v>
      </c>
      <c r="F171" s="25" t="s">
        <v>92</v>
      </c>
      <c r="G171" s="26">
        <v>1</v>
      </c>
      <c r="H171" s="27">
        <v>0</v>
      </c>
      <c r="I171" s="27">
        <f>ROUND(ROUND(H171,2)*ROUND(G171,1),2)</f>
        <v>0</v>
      </c>
      <c r="J171" s="25" t="s">
        <v>656</v>
      </c>
      <c r="O171">
        <f>(I171*21)/100</f>
        <v>0</v>
      </c>
      <c r="P171" t="s">
        <v>20</v>
      </c>
    </row>
    <row r="172" spans="1:5" ht="12.75">
      <c r="A172" s="28" t="s">
        <v>49</v>
      </c>
      <c r="E172" s="29" t="s">
        <v>62</v>
      </c>
    </row>
    <row r="173" spans="1:5" ht="12.75">
      <c r="A173" s="30" t="s">
        <v>51</v>
      </c>
      <c r="E173" s="31" t="s">
        <v>62</v>
      </c>
    </row>
    <row r="174" spans="1:5" ht="12.75">
      <c r="A174" t="s">
        <v>53</v>
      </c>
      <c r="E174" s="29" t="s">
        <v>62</v>
      </c>
    </row>
    <row r="175" spans="1:16" ht="12.75">
      <c r="A175" s="19" t="s">
        <v>44</v>
      </c>
      <c r="B175" s="23" t="s">
        <v>242</v>
      </c>
      <c r="C175" s="23" t="s">
        <v>661</v>
      </c>
      <c r="D175" s="19" t="s">
        <v>62</v>
      </c>
      <c r="E175" s="24" t="s">
        <v>662</v>
      </c>
      <c r="F175" s="25" t="s">
        <v>92</v>
      </c>
      <c r="G175" s="26">
        <v>4</v>
      </c>
      <c r="H175" s="27">
        <v>0</v>
      </c>
      <c r="I175" s="27">
        <f>ROUND(ROUND(H175,2)*ROUND(G175,1),2)</f>
        <v>0</v>
      </c>
      <c r="J175" s="25" t="s">
        <v>656</v>
      </c>
      <c r="O175">
        <f>(I175*21)/100</f>
        <v>0</v>
      </c>
      <c r="P175" t="s">
        <v>20</v>
      </c>
    </row>
    <row r="176" spans="1:5" ht="12.75">
      <c r="A176" s="28" t="s">
        <v>49</v>
      </c>
      <c r="E176" s="29" t="s">
        <v>62</v>
      </c>
    </row>
    <row r="177" spans="1:5" ht="12.75">
      <c r="A177" s="30" t="s">
        <v>51</v>
      </c>
      <c r="E177" s="31" t="s">
        <v>62</v>
      </c>
    </row>
    <row r="178" spans="1:5" ht="12.75">
      <c r="A178" t="s">
        <v>53</v>
      </c>
      <c r="E178" s="29" t="s">
        <v>62</v>
      </c>
    </row>
    <row r="179" spans="1:16" ht="12.75">
      <c r="A179" s="19" t="s">
        <v>44</v>
      </c>
      <c r="B179" s="23" t="s">
        <v>246</v>
      </c>
      <c r="C179" s="23" t="s">
        <v>663</v>
      </c>
      <c r="D179" s="19" t="s">
        <v>62</v>
      </c>
      <c r="E179" s="24" t="s">
        <v>664</v>
      </c>
      <c r="F179" s="25" t="s">
        <v>92</v>
      </c>
      <c r="G179" s="26">
        <v>6</v>
      </c>
      <c r="H179" s="27">
        <v>0</v>
      </c>
      <c r="I179" s="27">
        <f>ROUND(ROUND(H179,2)*ROUND(G179,1),2)</f>
        <v>0</v>
      </c>
      <c r="J179" s="25" t="s">
        <v>656</v>
      </c>
      <c r="O179">
        <f>(I179*21)/100</f>
        <v>0</v>
      </c>
      <c r="P179" t="s">
        <v>20</v>
      </c>
    </row>
    <row r="180" spans="1:5" ht="12.75">
      <c r="A180" s="28" t="s">
        <v>49</v>
      </c>
      <c r="E180" s="29" t="s">
        <v>62</v>
      </c>
    </row>
    <row r="181" spans="1:5" ht="12.75">
      <c r="A181" s="30" t="s">
        <v>51</v>
      </c>
      <c r="E181" s="31" t="s">
        <v>62</v>
      </c>
    </row>
    <row r="182" spans="1:5" ht="12.75">
      <c r="A182" t="s">
        <v>53</v>
      </c>
      <c r="E182" s="29" t="s">
        <v>62</v>
      </c>
    </row>
    <row r="183" spans="1:16" ht="12.75">
      <c r="A183" s="19" t="s">
        <v>44</v>
      </c>
      <c r="B183" s="23" t="s">
        <v>252</v>
      </c>
      <c r="C183" s="23" t="s">
        <v>665</v>
      </c>
      <c r="D183" s="19" t="s">
        <v>62</v>
      </c>
      <c r="E183" s="24" t="s">
        <v>666</v>
      </c>
      <c r="F183" s="25" t="s">
        <v>92</v>
      </c>
      <c r="G183" s="26">
        <v>1</v>
      </c>
      <c r="H183" s="27">
        <v>0</v>
      </c>
      <c r="I183" s="27">
        <f>ROUND(ROUND(H183,2)*ROUND(G183,1),2)</f>
        <v>0</v>
      </c>
      <c r="J183" s="25" t="s">
        <v>656</v>
      </c>
      <c r="O183">
        <f>(I183*21)/100</f>
        <v>0</v>
      </c>
      <c r="P183" t="s">
        <v>20</v>
      </c>
    </row>
    <row r="184" spans="1:5" ht="12.75">
      <c r="A184" s="28" t="s">
        <v>49</v>
      </c>
      <c r="E184" s="29" t="s">
        <v>62</v>
      </c>
    </row>
    <row r="185" spans="1:5" ht="12.75">
      <c r="A185" s="30" t="s">
        <v>51</v>
      </c>
      <c r="E185" s="31" t="s">
        <v>62</v>
      </c>
    </row>
    <row r="186" spans="1:5" ht="12.75">
      <c r="A186" t="s">
        <v>53</v>
      </c>
      <c r="E186" s="29" t="s">
        <v>62</v>
      </c>
    </row>
    <row r="187" spans="1:16" ht="12.75">
      <c r="A187" s="19" t="s">
        <v>44</v>
      </c>
      <c r="B187" s="23" t="s">
        <v>257</v>
      </c>
      <c r="C187" s="23" t="s">
        <v>667</v>
      </c>
      <c r="D187" s="19" t="s">
        <v>62</v>
      </c>
      <c r="E187" s="24" t="s">
        <v>668</v>
      </c>
      <c r="F187" s="25" t="s">
        <v>92</v>
      </c>
      <c r="G187" s="26">
        <v>1</v>
      </c>
      <c r="H187" s="27">
        <v>0</v>
      </c>
      <c r="I187" s="27">
        <f>ROUND(ROUND(H187,2)*ROUND(G187,1),2)</f>
        <v>0</v>
      </c>
      <c r="J187" s="25" t="s">
        <v>577</v>
      </c>
      <c r="O187">
        <f>(I187*21)/100</f>
        <v>0</v>
      </c>
      <c r="P187" t="s">
        <v>20</v>
      </c>
    </row>
    <row r="188" spans="1:5" ht="12.75">
      <c r="A188" s="28" t="s">
        <v>49</v>
      </c>
      <c r="E188" s="29" t="s">
        <v>62</v>
      </c>
    </row>
    <row r="189" spans="1:5" ht="12.75">
      <c r="A189" s="30" t="s">
        <v>51</v>
      </c>
      <c r="E189" s="31" t="s">
        <v>62</v>
      </c>
    </row>
    <row r="190" spans="1:5" ht="12.75">
      <c r="A190" t="s">
        <v>53</v>
      </c>
      <c r="E190" s="29" t="s">
        <v>62</v>
      </c>
    </row>
    <row r="191" spans="1:16" ht="12.75">
      <c r="A191" s="19" t="s">
        <v>44</v>
      </c>
      <c r="B191" s="23" t="s">
        <v>263</v>
      </c>
      <c r="C191" s="23" t="s">
        <v>669</v>
      </c>
      <c r="D191" s="19" t="s">
        <v>62</v>
      </c>
      <c r="E191" s="24" t="s">
        <v>670</v>
      </c>
      <c r="F191" s="25" t="s">
        <v>92</v>
      </c>
      <c r="G191" s="26">
        <v>1</v>
      </c>
      <c r="H191" s="27">
        <v>0</v>
      </c>
      <c r="I191" s="27">
        <f>ROUND(ROUND(H191,2)*ROUND(G191,1),2)</f>
        <v>0</v>
      </c>
      <c r="J191" s="25" t="s">
        <v>577</v>
      </c>
      <c r="O191">
        <f>(I191*21)/100</f>
        <v>0</v>
      </c>
      <c r="P191" t="s">
        <v>20</v>
      </c>
    </row>
    <row r="192" spans="1:5" ht="12.75">
      <c r="A192" s="28" t="s">
        <v>49</v>
      </c>
      <c r="E192" s="29" t="s">
        <v>62</v>
      </c>
    </row>
    <row r="193" spans="1:5" ht="12.75">
      <c r="A193" s="30" t="s">
        <v>51</v>
      </c>
      <c r="E193" s="31" t="s">
        <v>62</v>
      </c>
    </row>
    <row r="194" spans="1:5" ht="12.75">
      <c r="A194" t="s">
        <v>53</v>
      </c>
      <c r="E194" s="29" t="s">
        <v>62</v>
      </c>
    </row>
    <row r="195" spans="1:16" ht="12.75">
      <c r="A195" s="19" t="s">
        <v>44</v>
      </c>
      <c r="B195" s="23" t="s">
        <v>266</v>
      </c>
      <c r="C195" s="23" t="s">
        <v>671</v>
      </c>
      <c r="D195" s="19" t="s">
        <v>62</v>
      </c>
      <c r="E195" s="24" t="s">
        <v>672</v>
      </c>
      <c r="F195" s="25" t="s">
        <v>92</v>
      </c>
      <c r="G195" s="26">
        <v>1</v>
      </c>
      <c r="H195" s="27">
        <v>0</v>
      </c>
      <c r="I195" s="27">
        <f>ROUND(ROUND(H195,2)*ROUND(G195,1),2)</f>
        <v>0</v>
      </c>
      <c r="J195" s="25" t="s">
        <v>577</v>
      </c>
      <c r="O195">
        <f>(I195*21)/100</f>
        <v>0</v>
      </c>
      <c r="P195" t="s">
        <v>20</v>
      </c>
    </row>
    <row r="196" spans="1:5" ht="12.75">
      <c r="A196" s="28" t="s">
        <v>49</v>
      </c>
      <c r="E196" s="29" t="s">
        <v>62</v>
      </c>
    </row>
    <row r="197" spans="1:5" ht="12.75">
      <c r="A197" s="30" t="s">
        <v>51</v>
      </c>
      <c r="E197" s="31" t="s">
        <v>62</v>
      </c>
    </row>
    <row r="198" spans="1:5" ht="12.75">
      <c r="A198" t="s">
        <v>53</v>
      </c>
      <c r="E198" s="29" t="s">
        <v>62</v>
      </c>
    </row>
    <row r="199" spans="1:16" ht="12.75">
      <c r="A199" s="19" t="s">
        <v>44</v>
      </c>
      <c r="B199" s="23" t="s">
        <v>272</v>
      </c>
      <c r="C199" s="23" t="s">
        <v>673</v>
      </c>
      <c r="D199" s="19" t="s">
        <v>62</v>
      </c>
      <c r="E199" s="24" t="s">
        <v>674</v>
      </c>
      <c r="F199" s="25" t="s">
        <v>92</v>
      </c>
      <c r="G199" s="26">
        <v>2</v>
      </c>
      <c r="H199" s="27">
        <v>0</v>
      </c>
      <c r="I199" s="27">
        <f>ROUND(ROUND(H199,2)*ROUND(G199,1),2)</f>
        <v>0</v>
      </c>
      <c r="J199" s="25" t="s">
        <v>577</v>
      </c>
      <c r="O199">
        <f>(I199*21)/100</f>
        <v>0</v>
      </c>
      <c r="P199" t="s">
        <v>20</v>
      </c>
    </row>
    <row r="200" spans="1:5" ht="12.75">
      <c r="A200" s="28" t="s">
        <v>49</v>
      </c>
      <c r="E200" s="29" t="s">
        <v>62</v>
      </c>
    </row>
    <row r="201" spans="1:5" ht="12.75">
      <c r="A201" s="30" t="s">
        <v>51</v>
      </c>
      <c r="E201" s="31" t="s">
        <v>62</v>
      </c>
    </row>
    <row r="202" spans="1:5" ht="12.75">
      <c r="A202" t="s">
        <v>53</v>
      </c>
      <c r="E202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3"/>
  <sheetViews>
    <sheetView workbookViewId="0" topLeftCell="B1">
      <pane ySplit="8" topLeftCell="A9" activePane="bottomLeft" state="frozen"/>
      <selection pane="bottomLeft" activeCell="K2" sqref="K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0+O9+O22+O179</f>
        <v>0</v>
      </c>
      <c r="P2" t="s">
        <v>19</v>
      </c>
    </row>
    <row r="3" spans="1:16" ht="15" customHeight="1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675</v>
      </c>
      <c r="I3" s="34">
        <f>0+I9+I22+I179</f>
        <v>0</v>
      </c>
      <c r="J3" s="9"/>
      <c r="O3" t="s">
        <v>18</v>
      </c>
      <c r="P3" t="s">
        <v>20</v>
      </c>
    </row>
    <row r="4" spans="1:16" ht="15" customHeight="1">
      <c r="A4" t="s">
        <v>16</v>
      </c>
      <c r="B4" s="11" t="s">
        <v>524</v>
      </c>
      <c r="C4" s="61" t="s">
        <v>525</v>
      </c>
      <c r="D4" s="57"/>
      <c r="E4" s="12" t="s">
        <v>526</v>
      </c>
      <c r="F4" s="1"/>
      <c r="G4" s="1"/>
      <c r="H4" s="10"/>
      <c r="I4" s="10"/>
      <c r="J4" s="1"/>
      <c r="O4" t="s">
        <v>18</v>
      </c>
      <c r="P4" t="s">
        <v>20</v>
      </c>
    </row>
    <row r="5" spans="1:16" ht="12.75" customHeight="1">
      <c r="A5" t="s">
        <v>527</v>
      </c>
      <c r="B5" s="14" t="s">
        <v>17</v>
      </c>
      <c r="C5" s="62" t="s">
        <v>675</v>
      </c>
      <c r="D5" s="63"/>
      <c r="E5" s="15" t="s">
        <v>676</v>
      </c>
      <c r="F5" s="5"/>
      <c r="G5" s="5"/>
      <c r="H5" s="5"/>
      <c r="I5" s="5"/>
      <c r="J5" s="5"/>
      <c r="O5" t="s">
        <v>18</v>
      </c>
      <c r="P5" t="s">
        <v>20</v>
      </c>
    </row>
    <row r="6" spans="1:10" ht="12.75" customHeight="1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0" ht="12.75" customHeight="1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0" ht="12.75" customHeight="1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>
      <c r="A9" s="16" t="s">
        <v>42</v>
      </c>
      <c r="B9" s="16"/>
      <c r="C9" s="20" t="s">
        <v>572</v>
      </c>
      <c r="D9" s="16"/>
      <c r="E9" s="21" t="s">
        <v>573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</f>
        <v>0</v>
      </c>
      <c r="R9">
        <f>0+O10+O14+O18</f>
        <v>0</v>
      </c>
    </row>
    <row r="10" spans="1:16" ht="25.5">
      <c r="A10" s="19" t="s">
        <v>44</v>
      </c>
      <c r="B10" s="23" t="s">
        <v>19</v>
      </c>
      <c r="C10" s="23" t="s">
        <v>678</v>
      </c>
      <c r="D10" s="19" t="s">
        <v>62</v>
      </c>
      <c r="E10" s="24" t="s">
        <v>679</v>
      </c>
      <c r="F10" s="25" t="s">
        <v>153</v>
      </c>
      <c r="G10" s="26">
        <v>30</v>
      </c>
      <c r="H10" s="27">
        <v>0</v>
      </c>
      <c r="I10" s="27">
        <f>ROUND(ROUND(H10,2)*ROUND(G10,1),2)</f>
        <v>0</v>
      </c>
      <c r="J10" s="25" t="s">
        <v>536</v>
      </c>
      <c r="O10">
        <f>(I10*21)/100</f>
        <v>0</v>
      </c>
      <c r="P10" t="s">
        <v>20</v>
      </c>
    </row>
    <row r="11" spans="1:5" ht="12.75">
      <c r="A11" s="28" t="s">
        <v>49</v>
      </c>
      <c r="E11" s="29" t="s">
        <v>62</v>
      </c>
    </row>
    <row r="12" spans="1:5" ht="12.75">
      <c r="A12" s="30" t="s">
        <v>51</v>
      </c>
      <c r="E12" s="31" t="s">
        <v>62</v>
      </c>
    </row>
    <row r="13" spans="1:5" ht="12.75">
      <c r="A13" t="s">
        <v>53</v>
      </c>
      <c r="E13" s="29" t="s">
        <v>62</v>
      </c>
    </row>
    <row r="14" spans="1:16" ht="25.5">
      <c r="A14" s="19" t="s">
        <v>44</v>
      </c>
      <c r="B14" s="23" t="s">
        <v>20</v>
      </c>
      <c r="C14" s="23" t="s">
        <v>680</v>
      </c>
      <c r="D14" s="19" t="s">
        <v>62</v>
      </c>
      <c r="E14" s="24" t="s">
        <v>681</v>
      </c>
      <c r="F14" s="25" t="s">
        <v>153</v>
      </c>
      <c r="G14" s="26">
        <v>100</v>
      </c>
      <c r="H14" s="27">
        <v>0</v>
      </c>
      <c r="I14" s="27">
        <f>ROUND(ROUND(H14,2)*ROUND(G14,1),2)</f>
        <v>0</v>
      </c>
      <c r="J14" s="25"/>
      <c r="O14">
        <f>(I14*21)/100</f>
        <v>0</v>
      </c>
      <c r="P14" t="s">
        <v>20</v>
      </c>
    </row>
    <row r="15" spans="1:5" ht="12.75">
      <c r="A15" s="28" t="s">
        <v>49</v>
      </c>
      <c r="E15" s="29" t="s">
        <v>62</v>
      </c>
    </row>
    <row r="16" spans="1:5" ht="12.75">
      <c r="A16" s="30" t="s">
        <v>51</v>
      </c>
      <c r="E16" s="31" t="s">
        <v>62</v>
      </c>
    </row>
    <row r="17" spans="1:5" ht="12.75">
      <c r="A17" t="s">
        <v>53</v>
      </c>
      <c r="E17" s="29" t="s">
        <v>62</v>
      </c>
    </row>
    <row r="18" spans="1:16" ht="25.5">
      <c r="A18" s="19" t="s">
        <v>44</v>
      </c>
      <c r="B18" s="23" t="s">
        <v>28</v>
      </c>
      <c r="C18" s="23" t="s">
        <v>682</v>
      </c>
      <c r="D18" s="19" t="s">
        <v>62</v>
      </c>
      <c r="E18" s="24" t="s">
        <v>683</v>
      </c>
      <c r="F18" s="25" t="s">
        <v>153</v>
      </c>
      <c r="G18" s="26">
        <v>30</v>
      </c>
      <c r="H18" s="27">
        <v>0</v>
      </c>
      <c r="I18" s="27">
        <f>ROUND(ROUND(H18,2)*ROUND(G18,1),2)</f>
        <v>0</v>
      </c>
      <c r="J18" s="25" t="s">
        <v>536</v>
      </c>
      <c r="O18">
        <f>(I18*21)/100</f>
        <v>0</v>
      </c>
      <c r="P18" t="s">
        <v>20</v>
      </c>
    </row>
    <row r="19" spans="1:5" ht="12.75">
      <c r="A19" s="28" t="s">
        <v>49</v>
      </c>
      <c r="E19" s="29" t="s">
        <v>62</v>
      </c>
    </row>
    <row r="20" spans="1:5" ht="12.75">
      <c r="A20" s="30" t="s">
        <v>51</v>
      </c>
      <c r="E20" s="31" t="s">
        <v>62</v>
      </c>
    </row>
    <row r="21" spans="1:5" ht="12.75">
      <c r="A21" t="s">
        <v>53</v>
      </c>
      <c r="E21" s="29" t="s">
        <v>62</v>
      </c>
    </row>
    <row r="22" spans="1:18" ht="12.75" customHeight="1">
      <c r="A22" s="5" t="s">
        <v>42</v>
      </c>
      <c r="B22" s="5"/>
      <c r="C22" s="32" t="s">
        <v>628</v>
      </c>
      <c r="D22" s="5"/>
      <c r="E22" s="21" t="s">
        <v>629</v>
      </c>
      <c r="F22" s="5"/>
      <c r="G22" s="5"/>
      <c r="H22" s="5"/>
      <c r="I22" s="33">
        <f>0+Q22</f>
        <v>0</v>
      </c>
      <c r="J22" s="5"/>
      <c r="O22">
        <f>0+R22</f>
        <v>0</v>
      </c>
      <c r="Q22">
        <f>0+I23+I27+I31+I35+I39+I43+I47+I51+I55+I59+I63+I67+I71+I75+I79+I83+I87+I91+I95+I99+I103+I107+I111+I115+I119+I123+I127+I131+I135+I139+I143+I147+I151+I155+I159+I163+I167+I171+I175</f>
        <v>0</v>
      </c>
      <c r="R22">
        <f>0+O23+O27+O31+O35+O39+O43+O47+O51+O55+O59+O63+O67+O71+O75+O79+O83+O87+O91+O95+O99+O103+O107+O111+O115+O119+O123+O127+O131+O135+O139+O143+O147+O151+O155+O159+O163+O167+O171+O175</f>
        <v>0</v>
      </c>
    </row>
    <row r="23" spans="1:16" ht="12.75">
      <c r="A23" s="19" t="s">
        <v>44</v>
      </c>
      <c r="B23" s="23" t="s">
        <v>30</v>
      </c>
      <c r="C23" s="23" t="s">
        <v>684</v>
      </c>
      <c r="D23" s="19" t="s">
        <v>62</v>
      </c>
      <c r="E23" s="24" t="s">
        <v>685</v>
      </c>
      <c r="F23" s="25" t="s">
        <v>92</v>
      </c>
      <c r="G23" s="26">
        <v>36</v>
      </c>
      <c r="H23" s="27">
        <v>0</v>
      </c>
      <c r="I23" s="27">
        <f>ROUND(ROUND(H23,2)*ROUND(G23,1),2)</f>
        <v>0</v>
      </c>
      <c r="J23" s="25" t="s">
        <v>536</v>
      </c>
      <c r="O23">
        <f>(I23*21)/100</f>
        <v>0</v>
      </c>
      <c r="P23" t="s">
        <v>20</v>
      </c>
    </row>
    <row r="24" spans="1:5" ht="12.75">
      <c r="A24" s="28" t="s">
        <v>49</v>
      </c>
      <c r="E24" s="29" t="s">
        <v>62</v>
      </c>
    </row>
    <row r="25" spans="1:5" ht="12.75">
      <c r="A25" s="30" t="s">
        <v>51</v>
      </c>
      <c r="E25" s="31" t="s">
        <v>62</v>
      </c>
    </row>
    <row r="26" spans="1:5" ht="12.75">
      <c r="A26" t="s">
        <v>53</v>
      </c>
      <c r="E26" s="29" t="s">
        <v>62</v>
      </c>
    </row>
    <row r="27" spans="1:16" ht="12.75">
      <c r="A27" s="19" t="s">
        <v>44</v>
      </c>
      <c r="B27" s="23" t="s">
        <v>32</v>
      </c>
      <c r="C27" s="23" t="s">
        <v>686</v>
      </c>
      <c r="D27" s="19" t="s">
        <v>62</v>
      </c>
      <c r="E27" s="24" t="s">
        <v>687</v>
      </c>
      <c r="F27" s="25" t="s">
        <v>92</v>
      </c>
      <c r="G27" s="26">
        <v>1</v>
      </c>
      <c r="H27" s="27">
        <v>0</v>
      </c>
      <c r="I27" s="27">
        <f>ROUND(ROUND(H27,2)*ROUND(G27,1),2)</f>
        <v>0</v>
      </c>
      <c r="J27" s="25" t="s">
        <v>536</v>
      </c>
      <c r="O27">
        <f>(I27*21)/100</f>
        <v>0</v>
      </c>
      <c r="P27" t="s">
        <v>20</v>
      </c>
    </row>
    <row r="28" spans="1:5" ht="12.75">
      <c r="A28" s="28" t="s">
        <v>49</v>
      </c>
      <c r="E28" s="29" t="s">
        <v>62</v>
      </c>
    </row>
    <row r="29" spans="1:5" ht="12.75">
      <c r="A29" s="30" t="s">
        <v>51</v>
      </c>
      <c r="E29" s="31" t="s">
        <v>62</v>
      </c>
    </row>
    <row r="30" spans="1:5" ht="12.75">
      <c r="A30" t="s">
        <v>53</v>
      </c>
      <c r="E30" s="29" t="s">
        <v>62</v>
      </c>
    </row>
    <row r="31" spans="1:16" ht="12.75">
      <c r="A31" s="19" t="s">
        <v>44</v>
      </c>
      <c r="B31" s="23" t="s">
        <v>34</v>
      </c>
      <c r="C31" s="23" t="s">
        <v>688</v>
      </c>
      <c r="D31" s="19" t="s">
        <v>62</v>
      </c>
      <c r="E31" s="24" t="s">
        <v>689</v>
      </c>
      <c r="F31" s="25" t="s">
        <v>92</v>
      </c>
      <c r="G31" s="26">
        <v>9</v>
      </c>
      <c r="H31" s="27">
        <v>0</v>
      </c>
      <c r="I31" s="27">
        <f>ROUND(ROUND(H31,2)*ROUND(G31,1),2)</f>
        <v>0</v>
      </c>
      <c r="J31" s="25" t="s">
        <v>577</v>
      </c>
      <c r="O31">
        <f>(I31*21)/100</f>
        <v>0</v>
      </c>
      <c r="P31" t="s">
        <v>20</v>
      </c>
    </row>
    <row r="32" spans="1:5" ht="12.75">
      <c r="A32" s="28" t="s">
        <v>49</v>
      </c>
      <c r="E32" s="29" t="s">
        <v>62</v>
      </c>
    </row>
    <row r="33" spans="1:5" ht="12.75">
      <c r="A33" s="30" t="s">
        <v>51</v>
      </c>
      <c r="E33" s="31" t="s">
        <v>62</v>
      </c>
    </row>
    <row r="34" spans="1:5" ht="12.75">
      <c r="A34" t="s">
        <v>53</v>
      </c>
      <c r="E34" s="29" t="s">
        <v>62</v>
      </c>
    </row>
    <row r="35" spans="1:16" ht="12.75">
      <c r="A35" s="19" t="s">
        <v>44</v>
      </c>
      <c r="B35" s="23" t="s">
        <v>72</v>
      </c>
      <c r="C35" s="23" t="s">
        <v>690</v>
      </c>
      <c r="D35" s="19" t="s">
        <v>62</v>
      </c>
      <c r="E35" s="24" t="s">
        <v>691</v>
      </c>
      <c r="F35" s="25" t="s">
        <v>92</v>
      </c>
      <c r="G35" s="26">
        <v>120</v>
      </c>
      <c r="H35" s="27">
        <v>0</v>
      </c>
      <c r="I35" s="27">
        <f>ROUND(ROUND(H35,2)*ROUND(G35,1),2)</f>
        <v>0</v>
      </c>
      <c r="J35" s="25" t="s">
        <v>577</v>
      </c>
      <c r="O35">
        <f>(I35*21)/100</f>
        <v>0</v>
      </c>
      <c r="P35" t="s">
        <v>20</v>
      </c>
    </row>
    <row r="36" spans="1:5" ht="12.75">
      <c r="A36" s="28" t="s">
        <v>49</v>
      </c>
      <c r="E36" s="29" t="s">
        <v>62</v>
      </c>
    </row>
    <row r="37" spans="1:5" ht="12.75">
      <c r="A37" s="30" t="s">
        <v>51</v>
      </c>
      <c r="E37" s="31" t="s">
        <v>62</v>
      </c>
    </row>
    <row r="38" spans="1:5" ht="12.75">
      <c r="A38" t="s">
        <v>53</v>
      </c>
      <c r="E38" s="29" t="s">
        <v>62</v>
      </c>
    </row>
    <row r="39" spans="1:16" ht="12.75">
      <c r="A39" s="19" t="s">
        <v>44</v>
      </c>
      <c r="B39" s="23" t="s">
        <v>76</v>
      </c>
      <c r="C39" s="23" t="s">
        <v>692</v>
      </c>
      <c r="D39" s="19" t="s">
        <v>62</v>
      </c>
      <c r="E39" s="24" t="s">
        <v>693</v>
      </c>
      <c r="F39" s="25" t="s">
        <v>92</v>
      </c>
      <c r="G39" s="26">
        <v>2</v>
      </c>
      <c r="H39" s="27">
        <v>0</v>
      </c>
      <c r="I39" s="27">
        <f>ROUND(ROUND(H39,2)*ROUND(G39,1),2)</f>
        <v>0</v>
      </c>
      <c r="J39" s="25" t="s">
        <v>536</v>
      </c>
      <c r="O39">
        <f>(I39*21)/100</f>
        <v>0</v>
      </c>
      <c r="P39" t="s">
        <v>20</v>
      </c>
    </row>
    <row r="40" spans="1:5" ht="12.75">
      <c r="A40" s="28" t="s">
        <v>49</v>
      </c>
      <c r="E40" s="29" t="s">
        <v>62</v>
      </c>
    </row>
    <row r="41" spans="1:5" ht="12.75">
      <c r="A41" s="30" t="s">
        <v>51</v>
      </c>
      <c r="E41" s="31" t="s">
        <v>62</v>
      </c>
    </row>
    <row r="42" spans="1:5" ht="12.75">
      <c r="A42" t="s">
        <v>53</v>
      </c>
      <c r="E42" s="29" t="s">
        <v>62</v>
      </c>
    </row>
    <row r="43" spans="1:16" ht="12.75">
      <c r="A43" s="19" t="s">
        <v>44</v>
      </c>
      <c r="B43" s="23" t="s">
        <v>37</v>
      </c>
      <c r="C43" s="23" t="s">
        <v>694</v>
      </c>
      <c r="D43" s="19" t="s">
        <v>62</v>
      </c>
      <c r="E43" s="24" t="s">
        <v>695</v>
      </c>
      <c r="F43" s="25" t="s">
        <v>92</v>
      </c>
      <c r="G43" s="26">
        <v>4</v>
      </c>
      <c r="H43" s="27">
        <v>0</v>
      </c>
      <c r="I43" s="27">
        <f>ROUND(ROUND(H43,2)*ROUND(G43,1),2)</f>
        <v>0</v>
      </c>
      <c r="J43" s="25" t="s">
        <v>536</v>
      </c>
      <c r="O43">
        <f>(I43*21)/100</f>
        <v>0</v>
      </c>
      <c r="P43" t="s">
        <v>20</v>
      </c>
    </row>
    <row r="44" spans="1:5" ht="12.75">
      <c r="A44" s="28" t="s">
        <v>49</v>
      </c>
      <c r="E44" s="29" t="s">
        <v>62</v>
      </c>
    </row>
    <row r="45" spans="1:5" ht="12.75">
      <c r="A45" s="30" t="s">
        <v>51</v>
      </c>
      <c r="E45" s="31" t="s">
        <v>62</v>
      </c>
    </row>
    <row r="46" spans="1:5" ht="12.75">
      <c r="A46" t="s">
        <v>53</v>
      </c>
      <c r="E46" s="29" t="s">
        <v>62</v>
      </c>
    </row>
    <row r="47" spans="1:16" ht="12.75">
      <c r="A47" s="19" t="s">
        <v>44</v>
      </c>
      <c r="B47" s="23" t="s">
        <v>39</v>
      </c>
      <c r="C47" s="23" t="s">
        <v>696</v>
      </c>
      <c r="D47" s="19" t="s">
        <v>62</v>
      </c>
      <c r="E47" s="24" t="s">
        <v>697</v>
      </c>
      <c r="F47" s="25" t="s">
        <v>92</v>
      </c>
      <c r="G47" s="26">
        <v>6</v>
      </c>
      <c r="H47" s="27">
        <v>0</v>
      </c>
      <c r="I47" s="27">
        <f>ROUND(ROUND(H47,2)*ROUND(G47,1),2)</f>
        <v>0</v>
      </c>
      <c r="J47" s="25" t="s">
        <v>536</v>
      </c>
      <c r="O47">
        <f>(I47*21)/100</f>
        <v>0</v>
      </c>
      <c r="P47" t="s">
        <v>20</v>
      </c>
    </row>
    <row r="48" spans="1:5" ht="12.75">
      <c r="A48" s="28" t="s">
        <v>49</v>
      </c>
      <c r="E48" s="29" t="s">
        <v>62</v>
      </c>
    </row>
    <row r="49" spans="1:5" ht="12.75">
      <c r="A49" s="30" t="s">
        <v>51</v>
      </c>
      <c r="E49" s="31" t="s">
        <v>62</v>
      </c>
    </row>
    <row r="50" spans="1:5" ht="12.75">
      <c r="A50" t="s">
        <v>53</v>
      </c>
      <c r="E50" s="29" t="s">
        <v>62</v>
      </c>
    </row>
    <row r="51" spans="1:16" ht="12.75">
      <c r="A51" s="19" t="s">
        <v>44</v>
      </c>
      <c r="B51" s="23" t="s">
        <v>41</v>
      </c>
      <c r="C51" s="23" t="s">
        <v>698</v>
      </c>
      <c r="D51" s="19" t="s">
        <v>62</v>
      </c>
      <c r="E51" s="24" t="s">
        <v>699</v>
      </c>
      <c r="F51" s="25" t="s">
        <v>92</v>
      </c>
      <c r="G51" s="26">
        <v>6</v>
      </c>
      <c r="H51" s="27">
        <v>0</v>
      </c>
      <c r="I51" s="27">
        <f>ROUND(ROUND(H51,2)*ROUND(G51,1),2)</f>
        <v>0</v>
      </c>
      <c r="J51" s="25" t="s">
        <v>536</v>
      </c>
      <c r="O51">
        <f>(I51*21)/100</f>
        <v>0</v>
      </c>
      <c r="P51" t="s">
        <v>20</v>
      </c>
    </row>
    <row r="52" spans="1:5" ht="12.75">
      <c r="A52" s="28" t="s">
        <v>49</v>
      </c>
      <c r="E52" s="29" t="s">
        <v>62</v>
      </c>
    </row>
    <row r="53" spans="1:5" ht="12.75">
      <c r="A53" s="30" t="s">
        <v>51</v>
      </c>
      <c r="E53" s="31" t="s">
        <v>62</v>
      </c>
    </row>
    <row r="54" spans="1:5" ht="12.75">
      <c r="A54" t="s">
        <v>53</v>
      </c>
      <c r="E54" s="29" t="s">
        <v>62</v>
      </c>
    </row>
    <row r="55" spans="1:16" ht="12.75">
      <c r="A55" s="19" t="s">
        <v>44</v>
      </c>
      <c r="B55" s="23" t="s">
        <v>89</v>
      </c>
      <c r="C55" s="23" t="s">
        <v>700</v>
      </c>
      <c r="D55" s="19" t="s">
        <v>62</v>
      </c>
      <c r="E55" s="24" t="s">
        <v>701</v>
      </c>
      <c r="F55" s="25" t="s">
        <v>92</v>
      </c>
      <c r="G55" s="26">
        <v>4</v>
      </c>
      <c r="H55" s="27">
        <v>0</v>
      </c>
      <c r="I55" s="27">
        <f>ROUND(ROUND(H55,2)*ROUND(G55,1),2)</f>
        <v>0</v>
      </c>
      <c r="J55" s="25" t="s">
        <v>656</v>
      </c>
      <c r="O55">
        <f>(I55*21)/100</f>
        <v>0</v>
      </c>
      <c r="P55" t="s">
        <v>20</v>
      </c>
    </row>
    <row r="56" spans="1:5" ht="12.75">
      <c r="A56" s="28" t="s">
        <v>49</v>
      </c>
      <c r="E56" s="29" t="s">
        <v>62</v>
      </c>
    </row>
    <row r="57" spans="1:5" ht="12.75">
      <c r="A57" s="30" t="s">
        <v>51</v>
      </c>
      <c r="E57" s="31" t="s">
        <v>62</v>
      </c>
    </row>
    <row r="58" spans="1:5" ht="12.75">
      <c r="A58" t="s">
        <v>53</v>
      </c>
      <c r="E58" s="29" t="s">
        <v>62</v>
      </c>
    </row>
    <row r="59" spans="1:16" ht="12.75">
      <c r="A59" s="19" t="s">
        <v>44</v>
      </c>
      <c r="B59" s="23" t="s">
        <v>95</v>
      </c>
      <c r="C59" s="23" t="s">
        <v>702</v>
      </c>
      <c r="D59" s="19" t="s">
        <v>62</v>
      </c>
      <c r="E59" s="24" t="s">
        <v>703</v>
      </c>
      <c r="F59" s="25" t="s">
        <v>92</v>
      </c>
      <c r="G59" s="26">
        <v>6</v>
      </c>
      <c r="H59" s="27">
        <v>0</v>
      </c>
      <c r="I59" s="27">
        <f>ROUND(ROUND(H59,2)*ROUND(G59,1),2)</f>
        <v>0</v>
      </c>
      <c r="J59" s="25"/>
      <c r="O59">
        <f>(I59*21)/100</f>
        <v>0</v>
      </c>
      <c r="P59" t="s">
        <v>20</v>
      </c>
    </row>
    <row r="60" spans="1:5" ht="12.75">
      <c r="A60" s="28" t="s">
        <v>49</v>
      </c>
      <c r="E60" s="29" t="s">
        <v>62</v>
      </c>
    </row>
    <row r="61" spans="1:5" ht="12.75">
      <c r="A61" s="30" t="s">
        <v>51</v>
      </c>
      <c r="E61" s="31" t="s">
        <v>62</v>
      </c>
    </row>
    <row r="62" spans="1:5" ht="12.75">
      <c r="A62" t="s">
        <v>53</v>
      </c>
      <c r="E62" s="29" t="s">
        <v>62</v>
      </c>
    </row>
    <row r="63" spans="1:16" ht="12.75">
      <c r="A63" s="19" t="s">
        <v>44</v>
      </c>
      <c r="B63" s="23" t="s">
        <v>100</v>
      </c>
      <c r="C63" s="23" t="s">
        <v>704</v>
      </c>
      <c r="D63" s="19" t="s">
        <v>62</v>
      </c>
      <c r="E63" s="24" t="s">
        <v>705</v>
      </c>
      <c r="F63" s="25" t="s">
        <v>92</v>
      </c>
      <c r="G63" s="26">
        <v>4</v>
      </c>
      <c r="H63" s="27">
        <v>0</v>
      </c>
      <c r="I63" s="27">
        <f>ROUND(ROUND(H63,2)*ROUND(G63,1),2)</f>
        <v>0</v>
      </c>
      <c r="J63" s="25"/>
      <c r="O63">
        <f>(I63*21)/100</f>
        <v>0</v>
      </c>
      <c r="P63" t="s">
        <v>20</v>
      </c>
    </row>
    <row r="64" spans="1:5" ht="12.75">
      <c r="A64" s="28" t="s">
        <v>49</v>
      </c>
      <c r="E64" s="29" t="s">
        <v>62</v>
      </c>
    </row>
    <row r="65" spans="1:5" ht="12.75">
      <c r="A65" s="30" t="s">
        <v>51</v>
      </c>
      <c r="E65" s="31" t="s">
        <v>62</v>
      </c>
    </row>
    <row r="66" spans="1:5" ht="12.75">
      <c r="A66" t="s">
        <v>53</v>
      </c>
      <c r="E66" s="29" t="s">
        <v>62</v>
      </c>
    </row>
    <row r="67" spans="1:16" ht="12.75">
      <c r="A67" s="19" t="s">
        <v>44</v>
      </c>
      <c r="B67" s="23" t="s">
        <v>107</v>
      </c>
      <c r="C67" s="23" t="s">
        <v>706</v>
      </c>
      <c r="D67" s="19" t="s">
        <v>62</v>
      </c>
      <c r="E67" s="24" t="s">
        <v>707</v>
      </c>
      <c r="F67" s="25" t="s">
        <v>92</v>
      </c>
      <c r="G67" s="26">
        <v>8</v>
      </c>
      <c r="H67" s="27">
        <v>0</v>
      </c>
      <c r="I67" s="27">
        <f>ROUND(ROUND(H67,2)*ROUND(G67,1),2)</f>
        <v>0</v>
      </c>
      <c r="J67" s="25" t="s">
        <v>656</v>
      </c>
      <c r="O67">
        <f>(I67*21)/100</f>
        <v>0</v>
      </c>
      <c r="P67" t="s">
        <v>20</v>
      </c>
    </row>
    <row r="68" spans="1:5" ht="12.75">
      <c r="A68" s="28" t="s">
        <v>49</v>
      </c>
      <c r="E68" s="29" t="s">
        <v>62</v>
      </c>
    </row>
    <row r="69" spans="1:5" ht="12.75">
      <c r="A69" s="30" t="s">
        <v>51</v>
      </c>
      <c r="E69" s="31" t="s">
        <v>62</v>
      </c>
    </row>
    <row r="70" spans="1:5" ht="12.75">
      <c r="A70" t="s">
        <v>53</v>
      </c>
      <c r="E70" s="29" t="s">
        <v>62</v>
      </c>
    </row>
    <row r="71" spans="1:16" ht="12.75">
      <c r="A71" s="19" t="s">
        <v>44</v>
      </c>
      <c r="B71" s="23" t="s">
        <v>113</v>
      </c>
      <c r="C71" s="23" t="s">
        <v>708</v>
      </c>
      <c r="D71" s="19" t="s">
        <v>62</v>
      </c>
      <c r="E71" s="24" t="s">
        <v>709</v>
      </c>
      <c r="F71" s="25" t="s">
        <v>92</v>
      </c>
      <c r="G71" s="26">
        <v>3</v>
      </c>
      <c r="H71" s="27">
        <v>0</v>
      </c>
      <c r="I71" s="27">
        <f>ROUND(ROUND(H71,2)*ROUND(G71,1),2)</f>
        <v>0</v>
      </c>
      <c r="J71" s="25" t="s">
        <v>656</v>
      </c>
      <c r="O71">
        <f>(I71*21)/100</f>
        <v>0</v>
      </c>
      <c r="P71" t="s">
        <v>20</v>
      </c>
    </row>
    <row r="72" spans="1:5" ht="12.75">
      <c r="A72" s="28" t="s">
        <v>49</v>
      </c>
      <c r="E72" s="29" t="s">
        <v>62</v>
      </c>
    </row>
    <row r="73" spans="1:5" ht="12.75">
      <c r="A73" s="30" t="s">
        <v>51</v>
      </c>
      <c r="E73" s="31" t="s">
        <v>62</v>
      </c>
    </row>
    <row r="74" spans="1:5" ht="12.75">
      <c r="A74" t="s">
        <v>53</v>
      </c>
      <c r="E74" s="29" t="s">
        <v>62</v>
      </c>
    </row>
    <row r="75" spans="1:16" ht="12.75">
      <c r="A75" s="19" t="s">
        <v>44</v>
      </c>
      <c r="B75" s="23" t="s">
        <v>119</v>
      </c>
      <c r="C75" s="23" t="s">
        <v>710</v>
      </c>
      <c r="D75" s="19" t="s">
        <v>62</v>
      </c>
      <c r="E75" s="24" t="s">
        <v>711</v>
      </c>
      <c r="F75" s="25" t="s">
        <v>92</v>
      </c>
      <c r="G75" s="26">
        <v>6</v>
      </c>
      <c r="H75" s="27">
        <v>0</v>
      </c>
      <c r="I75" s="27">
        <f>ROUND(ROUND(H75,2)*ROUND(G75,1),2)</f>
        <v>0</v>
      </c>
      <c r="J75" s="25" t="s">
        <v>656</v>
      </c>
      <c r="O75">
        <f>(I75*21)/100</f>
        <v>0</v>
      </c>
      <c r="P75" t="s">
        <v>20</v>
      </c>
    </row>
    <row r="76" spans="1:5" ht="12.75">
      <c r="A76" s="28" t="s">
        <v>49</v>
      </c>
      <c r="E76" s="29" t="s">
        <v>62</v>
      </c>
    </row>
    <row r="77" spans="1:5" ht="12.75">
      <c r="A77" s="30" t="s">
        <v>51</v>
      </c>
      <c r="E77" s="31" t="s">
        <v>62</v>
      </c>
    </row>
    <row r="78" spans="1:5" ht="12.75">
      <c r="A78" t="s">
        <v>53</v>
      </c>
      <c r="E78" s="29" t="s">
        <v>62</v>
      </c>
    </row>
    <row r="79" spans="1:16" ht="12.75">
      <c r="A79" s="19" t="s">
        <v>44</v>
      </c>
      <c r="B79" s="23" t="s">
        <v>124</v>
      </c>
      <c r="C79" s="23" t="s">
        <v>712</v>
      </c>
      <c r="D79" s="19" t="s">
        <v>62</v>
      </c>
      <c r="E79" s="24" t="s">
        <v>713</v>
      </c>
      <c r="F79" s="25" t="s">
        <v>92</v>
      </c>
      <c r="G79" s="26">
        <v>4</v>
      </c>
      <c r="H79" s="27">
        <v>0</v>
      </c>
      <c r="I79" s="27">
        <f>ROUND(ROUND(H79,2)*ROUND(G79,1),2)</f>
        <v>0</v>
      </c>
      <c r="J79" s="25" t="s">
        <v>536</v>
      </c>
      <c r="O79">
        <f>(I79*21)/100</f>
        <v>0</v>
      </c>
      <c r="P79" t="s">
        <v>20</v>
      </c>
    </row>
    <row r="80" spans="1:5" ht="12.75">
      <c r="A80" s="28" t="s">
        <v>49</v>
      </c>
      <c r="E80" s="29" t="s">
        <v>62</v>
      </c>
    </row>
    <row r="81" spans="1:5" ht="12.75">
      <c r="A81" s="30" t="s">
        <v>51</v>
      </c>
      <c r="E81" s="31" t="s">
        <v>62</v>
      </c>
    </row>
    <row r="82" spans="1:5" ht="12.75">
      <c r="A82" t="s">
        <v>53</v>
      </c>
      <c r="E82" s="29" t="s">
        <v>62</v>
      </c>
    </row>
    <row r="83" spans="1:16" ht="12.75">
      <c r="A83" s="19" t="s">
        <v>44</v>
      </c>
      <c r="B83" s="23" t="s">
        <v>129</v>
      </c>
      <c r="C83" s="23" t="s">
        <v>714</v>
      </c>
      <c r="D83" s="19" t="s">
        <v>62</v>
      </c>
      <c r="E83" s="24" t="s">
        <v>715</v>
      </c>
      <c r="F83" s="25" t="s">
        <v>92</v>
      </c>
      <c r="G83" s="26">
        <v>4</v>
      </c>
      <c r="H83" s="27">
        <v>0</v>
      </c>
      <c r="I83" s="27">
        <f>ROUND(ROUND(H83,2)*ROUND(G83,1),2)</f>
        <v>0</v>
      </c>
      <c r="J83" s="25" t="s">
        <v>656</v>
      </c>
      <c r="O83">
        <f>(I83*21)/100</f>
        <v>0</v>
      </c>
      <c r="P83" t="s">
        <v>20</v>
      </c>
    </row>
    <row r="84" spans="1:5" ht="12.75">
      <c r="A84" s="28" t="s">
        <v>49</v>
      </c>
      <c r="E84" s="29" t="s">
        <v>62</v>
      </c>
    </row>
    <row r="85" spans="1:5" ht="12.75">
      <c r="A85" s="30" t="s">
        <v>51</v>
      </c>
      <c r="E85" s="31" t="s">
        <v>62</v>
      </c>
    </row>
    <row r="86" spans="1:5" ht="12.75">
      <c r="A86" t="s">
        <v>53</v>
      </c>
      <c r="E86" s="29" t="s">
        <v>62</v>
      </c>
    </row>
    <row r="87" spans="1:16" ht="12.75">
      <c r="A87" s="19" t="s">
        <v>44</v>
      </c>
      <c r="B87" s="23" t="s">
        <v>132</v>
      </c>
      <c r="C87" s="23" t="s">
        <v>716</v>
      </c>
      <c r="D87" s="19" t="s">
        <v>62</v>
      </c>
      <c r="E87" s="24" t="s">
        <v>717</v>
      </c>
      <c r="F87" s="25" t="s">
        <v>92</v>
      </c>
      <c r="G87" s="26">
        <v>5</v>
      </c>
      <c r="H87" s="27">
        <v>0</v>
      </c>
      <c r="I87" s="27">
        <f>ROUND(ROUND(H87,2)*ROUND(G87,1),2)</f>
        <v>0</v>
      </c>
      <c r="J87" s="25" t="s">
        <v>656</v>
      </c>
      <c r="O87">
        <f>(I87*21)/100</f>
        <v>0</v>
      </c>
      <c r="P87" t="s">
        <v>20</v>
      </c>
    </row>
    <row r="88" spans="1:5" ht="12.75">
      <c r="A88" s="28" t="s">
        <v>49</v>
      </c>
      <c r="E88" s="29" t="s">
        <v>62</v>
      </c>
    </row>
    <row r="89" spans="1:5" ht="12.75">
      <c r="A89" s="30" t="s">
        <v>51</v>
      </c>
      <c r="E89" s="31" t="s">
        <v>62</v>
      </c>
    </row>
    <row r="90" spans="1:5" ht="12.75">
      <c r="A90" t="s">
        <v>53</v>
      </c>
      <c r="E90" s="29" t="s">
        <v>62</v>
      </c>
    </row>
    <row r="91" spans="1:16" ht="12.75">
      <c r="A91" s="19" t="s">
        <v>44</v>
      </c>
      <c r="B91" s="23" t="s">
        <v>135</v>
      </c>
      <c r="C91" s="23" t="s">
        <v>718</v>
      </c>
      <c r="D91" s="19" t="s">
        <v>62</v>
      </c>
      <c r="E91" s="24" t="s">
        <v>719</v>
      </c>
      <c r="F91" s="25" t="s">
        <v>92</v>
      </c>
      <c r="G91" s="26">
        <v>4</v>
      </c>
      <c r="H91" s="27">
        <v>0</v>
      </c>
      <c r="I91" s="27">
        <f>ROUND(ROUND(H91,2)*ROUND(G91,1),2)</f>
        <v>0</v>
      </c>
      <c r="J91" s="25" t="s">
        <v>656</v>
      </c>
      <c r="O91">
        <f>(I91*21)/100</f>
        <v>0</v>
      </c>
      <c r="P91" t="s">
        <v>20</v>
      </c>
    </row>
    <row r="92" spans="1:5" ht="12.75">
      <c r="A92" s="28" t="s">
        <v>49</v>
      </c>
      <c r="E92" s="29" t="s">
        <v>62</v>
      </c>
    </row>
    <row r="93" spans="1:5" ht="12.75">
      <c r="A93" s="30" t="s">
        <v>51</v>
      </c>
      <c r="E93" s="31" t="s">
        <v>62</v>
      </c>
    </row>
    <row r="94" spans="1:5" ht="12.75">
      <c r="A94" t="s">
        <v>53</v>
      </c>
      <c r="E94" s="29" t="s">
        <v>62</v>
      </c>
    </row>
    <row r="95" spans="1:16" ht="12.75">
      <c r="A95" s="19" t="s">
        <v>44</v>
      </c>
      <c r="B95" s="23" t="s">
        <v>140</v>
      </c>
      <c r="C95" s="23" t="s">
        <v>720</v>
      </c>
      <c r="D95" s="19" t="s">
        <v>62</v>
      </c>
      <c r="E95" s="24" t="s">
        <v>721</v>
      </c>
      <c r="F95" s="25" t="s">
        <v>92</v>
      </c>
      <c r="G95" s="26">
        <v>20</v>
      </c>
      <c r="H95" s="27">
        <v>0</v>
      </c>
      <c r="I95" s="27">
        <f>ROUND(ROUND(H95,2)*ROUND(G95,1),2)</f>
        <v>0</v>
      </c>
      <c r="J95" s="25" t="s">
        <v>656</v>
      </c>
      <c r="O95">
        <f>(I95*21)/100</f>
        <v>0</v>
      </c>
      <c r="P95" t="s">
        <v>20</v>
      </c>
    </row>
    <row r="96" spans="1:5" ht="12.75">
      <c r="A96" s="28" t="s">
        <v>49</v>
      </c>
      <c r="E96" s="29" t="s">
        <v>62</v>
      </c>
    </row>
    <row r="97" spans="1:5" ht="12.75">
      <c r="A97" s="30" t="s">
        <v>51</v>
      </c>
      <c r="E97" s="31" t="s">
        <v>62</v>
      </c>
    </row>
    <row r="98" spans="1:5" ht="12.75">
      <c r="A98" t="s">
        <v>53</v>
      </c>
      <c r="E98" s="29" t="s">
        <v>62</v>
      </c>
    </row>
    <row r="99" spans="1:16" ht="12.75">
      <c r="A99" s="19" t="s">
        <v>44</v>
      </c>
      <c r="B99" s="23" t="s">
        <v>145</v>
      </c>
      <c r="C99" s="23" t="s">
        <v>722</v>
      </c>
      <c r="D99" s="19" t="s">
        <v>62</v>
      </c>
      <c r="E99" s="24" t="s">
        <v>723</v>
      </c>
      <c r="F99" s="25" t="s">
        <v>92</v>
      </c>
      <c r="G99" s="26">
        <v>5</v>
      </c>
      <c r="H99" s="27">
        <v>0</v>
      </c>
      <c r="I99" s="27">
        <f>ROUND(ROUND(H99,2)*ROUND(G99,1),2)</f>
        <v>0</v>
      </c>
      <c r="J99" s="25" t="s">
        <v>656</v>
      </c>
      <c r="O99">
        <f>(I99*21)/100</f>
        <v>0</v>
      </c>
      <c r="P99" t="s">
        <v>20</v>
      </c>
    </row>
    <row r="100" spans="1:5" ht="12.75">
      <c r="A100" s="28" t="s">
        <v>49</v>
      </c>
      <c r="E100" s="29" t="s">
        <v>62</v>
      </c>
    </row>
    <row r="101" spans="1:5" ht="12.75">
      <c r="A101" s="30" t="s">
        <v>51</v>
      </c>
      <c r="E101" s="31" t="s">
        <v>62</v>
      </c>
    </row>
    <row r="102" spans="1:5" ht="12.75">
      <c r="A102" t="s">
        <v>53</v>
      </c>
      <c r="E102" s="29" t="s">
        <v>62</v>
      </c>
    </row>
    <row r="103" spans="1:16" ht="12.75">
      <c r="A103" s="19" t="s">
        <v>44</v>
      </c>
      <c r="B103" s="23" t="s">
        <v>150</v>
      </c>
      <c r="C103" s="23" t="s">
        <v>724</v>
      </c>
      <c r="D103" s="19" t="s">
        <v>62</v>
      </c>
      <c r="E103" s="24" t="s">
        <v>725</v>
      </c>
      <c r="F103" s="25" t="s">
        <v>92</v>
      </c>
      <c r="G103" s="26">
        <v>4</v>
      </c>
      <c r="H103" s="27">
        <v>0</v>
      </c>
      <c r="I103" s="27">
        <f>ROUND(ROUND(H103,2)*ROUND(G103,1),2)</f>
        <v>0</v>
      </c>
      <c r="J103" s="25" t="s">
        <v>536</v>
      </c>
      <c r="O103">
        <f>(I103*21)/100</f>
        <v>0</v>
      </c>
      <c r="P103" t="s">
        <v>20</v>
      </c>
    </row>
    <row r="104" spans="1:5" ht="12.75">
      <c r="A104" s="28" t="s">
        <v>49</v>
      </c>
      <c r="E104" s="29" t="s">
        <v>62</v>
      </c>
    </row>
    <row r="105" spans="1:5" ht="12.75">
      <c r="A105" s="30" t="s">
        <v>51</v>
      </c>
      <c r="E105" s="31" t="s">
        <v>62</v>
      </c>
    </row>
    <row r="106" spans="1:5" ht="12.75">
      <c r="A106" t="s">
        <v>53</v>
      </c>
      <c r="E106" s="29" t="s">
        <v>62</v>
      </c>
    </row>
    <row r="107" spans="1:16" ht="12.75">
      <c r="A107" s="19" t="s">
        <v>44</v>
      </c>
      <c r="B107" s="23" t="s">
        <v>156</v>
      </c>
      <c r="C107" s="23" t="s">
        <v>726</v>
      </c>
      <c r="D107" s="19" t="s">
        <v>62</v>
      </c>
      <c r="E107" s="24" t="s">
        <v>727</v>
      </c>
      <c r="F107" s="25" t="s">
        <v>92</v>
      </c>
      <c r="G107" s="26">
        <v>5</v>
      </c>
      <c r="H107" s="27">
        <v>0</v>
      </c>
      <c r="I107" s="27">
        <f>ROUND(ROUND(H107,2)*ROUND(G107,1),2)</f>
        <v>0</v>
      </c>
      <c r="J107" s="25" t="s">
        <v>656</v>
      </c>
      <c r="O107">
        <f>(I107*21)/100</f>
        <v>0</v>
      </c>
      <c r="P107" t="s">
        <v>20</v>
      </c>
    </row>
    <row r="108" spans="1:5" ht="12.75">
      <c r="A108" s="28" t="s">
        <v>49</v>
      </c>
      <c r="E108" s="29" t="s">
        <v>62</v>
      </c>
    </row>
    <row r="109" spans="1:5" ht="12.75">
      <c r="A109" s="30" t="s">
        <v>51</v>
      </c>
      <c r="E109" s="31" t="s">
        <v>62</v>
      </c>
    </row>
    <row r="110" spans="1:5" ht="12.75">
      <c r="A110" t="s">
        <v>53</v>
      </c>
      <c r="E110" s="29" t="s">
        <v>62</v>
      </c>
    </row>
    <row r="111" spans="1:16" ht="12.75">
      <c r="A111" s="19" t="s">
        <v>44</v>
      </c>
      <c r="B111" s="23" t="s">
        <v>161</v>
      </c>
      <c r="C111" s="23" t="s">
        <v>728</v>
      </c>
      <c r="D111" s="19" t="s">
        <v>62</v>
      </c>
      <c r="E111" s="24" t="s">
        <v>729</v>
      </c>
      <c r="F111" s="25" t="s">
        <v>92</v>
      </c>
      <c r="G111" s="26">
        <v>9</v>
      </c>
      <c r="H111" s="27">
        <v>0</v>
      </c>
      <c r="I111" s="27">
        <f>ROUND(ROUND(H111,2)*ROUND(G111,1),2)</f>
        <v>0</v>
      </c>
      <c r="J111" s="25" t="s">
        <v>656</v>
      </c>
      <c r="O111">
        <f>(I111*21)/100</f>
        <v>0</v>
      </c>
      <c r="P111" t="s">
        <v>20</v>
      </c>
    </row>
    <row r="112" spans="1:5" ht="12.75">
      <c r="A112" s="28" t="s">
        <v>49</v>
      </c>
      <c r="E112" s="29" t="s">
        <v>62</v>
      </c>
    </row>
    <row r="113" spans="1:5" ht="12.75">
      <c r="A113" s="30" t="s">
        <v>51</v>
      </c>
      <c r="E113" s="31" t="s">
        <v>62</v>
      </c>
    </row>
    <row r="114" spans="1:5" ht="12.75">
      <c r="A114" t="s">
        <v>53</v>
      </c>
      <c r="E114" s="29" t="s">
        <v>62</v>
      </c>
    </row>
    <row r="115" spans="1:16" ht="12.75">
      <c r="A115" s="19" t="s">
        <v>44</v>
      </c>
      <c r="B115" s="23" t="s">
        <v>165</v>
      </c>
      <c r="C115" s="23" t="s">
        <v>730</v>
      </c>
      <c r="D115" s="19" t="s">
        <v>62</v>
      </c>
      <c r="E115" s="24" t="s">
        <v>731</v>
      </c>
      <c r="F115" s="25" t="s">
        <v>92</v>
      </c>
      <c r="G115" s="26">
        <v>9</v>
      </c>
      <c r="H115" s="27">
        <v>0</v>
      </c>
      <c r="I115" s="27">
        <f>ROUND(ROUND(H115,2)*ROUND(G115,1),2)</f>
        <v>0</v>
      </c>
      <c r="J115" s="25" t="s">
        <v>656</v>
      </c>
      <c r="O115">
        <f>(I115*21)/100</f>
        <v>0</v>
      </c>
      <c r="P115" t="s">
        <v>20</v>
      </c>
    </row>
    <row r="116" spans="1:5" ht="12.75">
      <c r="A116" s="28" t="s">
        <v>49</v>
      </c>
      <c r="E116" s="29" t="s">
        <v>62</v>
      </c>
    </row>
    <row r="117" spans="1:5" ht="12.75">
      <c r="A117" s="30" t="s">
        <v>51</v>
      </c>
      <c r="E117" s="31" t="s">
        <v>62</v>
      </c>
    </row>
    <row r="118" spans="1:5" ht="12.75">
      <c r="A118" t="s">
        <v>53</v>
      </c>
      <c r="E118" s="29" t="s">
        <v>62</v>
      </c>
    </row>
    <row r="119" spans="1:16" ht="12.75">
      <c r="A119" s="19" t="s">
        <v>44</v>
      </c>
      <c r="B119" s="23" t="s">
        <v>170</v>
      </c>
      <c r="C119" s="23" t="s">
        <v>732</v>
      </c>
      <c r="D119" s="19" t="s">
        <v>62</v>
      </c>
      <c r="E119" s="24" t="s">
        <v>733</v>
      </c>
      <c r="F119" s="25" t="s">
        <v>92</v>
      </c>
      <c r="G119" s="26">
        <v>1</v>
      </c>
      <c r="H119" s="27">
        <v>0</v>
      </c>
      <c r="I119" s="27">
        <f>ROUND(ROUND(H119,2)*ROUND(G119,1),2)</f>
        <v>0</v>
      </c>
      <c r="J119" s="25" t="s">
        <v>656</v>
      </c>
      <c r="O119">
        <f>(I119*21)/100</f>
        <v>0</v>
      </c>
      <c r="P119" t="s">
        <v>20</v>
      </c>
    </row>
    <row r="120" spans="1:5" ht="12.75">
      <c r="A120" s="28" t="s">
        <v>49</v>
      </c>
      <c r="E120" s="29" t="s">
        <v>62</v>
      </c>
    </row>
    <row r="121" spans="1:5" ht="12.75">
      <c r="A121" s="30" t="s">
        <v>51</v>
      </c>
      <c r="E121" s="31" t="s">
        <v>62</v>
      </c>
    </row>
    <row r="122" spans="1:5" ht="12.75">
      <c r="A122" t="s">
        <v>53</v>
      </c>
      <c r="E122" s="29" t="s">
        <v>62</v>
      </c>
    </row>
    <row r="123" spans="1:16" ht="12.75">
      <c r="A123" s="19" t="s">
        <v>44</v>
      </c>
      <c r="B123" s="23" t="s">
        <v>175</v>
      </c>
      <c r="C123" s="23" t="s">
        <v>734</v>
      </c>
      <c r="D123" s="19" t="s">
        <v>62</v>
      </c>
      <c r="E123" s="24" t="s">
        <v>735</v>
      </c>
      <c r="F123" s="25" t="s">
        <v>92</v>
      </c>
      <c r="G123" s="26">
        <v>1</v>
      </c>
      <c r="H123" s="27">
        <v>0</v>
      </c>
      <c r="I123" s="27">
        <f>ROUND(ROUND(H123,2)*ROUND(G123,1),2)</f>
        <v>0</v>
      </c>
      <c r="J123" s="25" t="s">
        <v>656</v>
      </c>
      <c r="O123">
        <f>(I123*21)/100</f>
        <v>0</v>
      </c>
      <c r="P123" t="s">
        <v>20</v>
      </c>
    </row>
    <row r="124" spans="1:5" ht="12.75">
      <c r="A124" s="28" t="s">
        <v>49</v>
      </c>
      <c r="E124" s="29" t="s">
        <v>62</v>
      </c>
    </row>
    <row r="125" spans="1:5" ht="12.75">
      <c r="A125" s="30" t="s">
        <v>51</v>
      </c>
      <c r="E125" s="31" t="s">
        <v>62</v>
      </c>
    </row>
    <row r="126" spans="1:5" ht="12.75">
      <c r="A126" t="s">
        <v>53</v>
      </c>
      <c r="E126" s="29" t="s">
        <v>62</v>
      </c>
    </row>
    <row r="127" spans="1:16" ht="12.75">
      <c r="A127" s="19" t="s">
        <v>44</v>
      </c>
      <c r="B127" s="23" t="s">
        <v>180</v>
      </c>
      <c r="C127" s="23" t="s">
        <v>736</v>
      </c>
      <c r="D127" s="19" t="s">
        <v>62</v>
      </c>
      <c r="E127" s="24" t="s">
        <v>737</v>
      </c>
      <c r="F127" s="25" t="s">
        <v>92</v>
      </c>
      <c r="G127" s="26">
        <v>19</v>
      </c>
      <c r="H127" s="27">
        <v>0</v>
      </c>
      <c r="I127" s="27">
        <f>ROUND(ROUND(H127,2)*ROUND(G127,1),2)</f>
        <v>0</v>
      </c>
      <c r="J127" s="25" t="s">
        <v>656</v>
      </c>
      <c r="O127">
        <f>(I127*21)/100</f>
        <v>0</v>
      </c>
      <c r="P127" t="s">
        <v>20</v>
      </c>
    </row>
    <row r="128" spans="1:5" ht="12.75">
      <c r="A128" s="28" t="s">
        <v>49</v>
      </c>
      <c r="E128" s="29" t="s">
        <v>62</v>
      </c>
    </row>
    <row r="129" spans="1:5" ht="12.75">
      <c r="A129" s="30" t="s">
        <v>51</v>
      </c>
      <c r="E129" s="31" t="s">
        <v>62</v>
      </c>
    </row>
    <row r="130" spans="1:5" ht="12.75">
      <c r="A130" t="s">
        <v>53</v>
      </c>
      <c r="E130" s="29" t="s">
        <v>62</v>
      </c>
    </row>
    <row r="131" spans="1:16" ht="12.75">
      <c r="A131" s="19" t="s">
        <v>44</v>
      </c>
      <c r="B131" s="23" t="s">
        <v>183</v>
      </c>
      <c r="C131" s="23" t="s">
        <v>738</v>
      </c>
      <c r="D131" s="19" t="s">
        <v>62</v>
      </c>
      <c r="E131" s="24" t="s">
        <v>739</v>
      </c>
      <c r="F131" s="25" t="s">
        <v>92</v>
      </c>
      <c r="G131" s="26">
        <v>19</v>
      </c>
      <c r="H131" s="27">
        <v>0</v>
      </c>
      <c r="I131" s="27">
        <f>ROUND(ROUND(H131,2)*ROUND(G131,1),2)</f>
        <v>0</v>
      </c>
      <c r="J131" s="25" t="s">
        <v>656</v>
      </c>
      <c r="O131">
        <f>(I131*21)/100</f>
        <v>0</v>
      </c>
      <c r="P131" t="s">
        <v>20</v>
      </c>
    </row>
    <row r="132" spans="1:5" ht="12.75">
      <c r="A132" s="28" t="s">
        <v>49</v>
      </c>
      <c r="E132" s="29" t="s">
        <v>62</v>
      </c>
    </row>
    <row r="133" spans="1:5" ht="12.75">
      <c r="A133" s="30" t="s">
        <v>51</v>
      </c>
      <c r="E133" s="31" t="s">
        <v>62</v>
      </c>
    </row>
    <row r="134" spans="1:5" ht="12.75">
      <c r="A134" t="s">
        <v>53</v>
      </c>
      <c r="E134" s="29" t="s">
        <v>62</v>
      </c>
    </row>
    <row r="135" spans="1:16" ht="12.75">
      <c r="A135" s="19" t="s">
        <v>44</v>
      </c>
      <c r="B135" s="23" t="s">
        <v>189</v>
      </c>
      <c r="C135" s="23" t="s">
        <v>740</v>
      </c>
      <c r="D135" s="19" t="s">
        <v>62</v>
      </c>
      <c r="E135" s="24" t="s">
        <v>741</v>
      </c>
      <c r="F135" s="25" t="s">
        <v>92</v>
      </c>
      <c r="G135" s="26">
        <v>3</v>
      </c>
      <c r="H135" s="27">
        <v>0</v>
      </c>
      <c r="I135" s="27">
        <f>ROUND(ROUND(H135,2)*ROUND(G135,1),2)</f>
        <v>0</v>
      </c>
      <c r="J135" s="25" t="s">
        <v>536</v>
      </c>
      <c r="O135">
        <f>(I135*21)/100</f>
        <v>0</v>
      </c>
      <c r="P135" t="s">
        <v>20</v>
      </c>
    </row>
    <row r="136" spans="1:5" ht="12.75">
      <c r="A136" s="28" t="s">
        <v>49</v>
      </c>
      <c r="E136" s="29" t="s">
        <v>62</v>
      </c>
    </row>
    <row r="137" spans="1:5" ht="12.75">
      <c r="A137" s="30" t="s">
        <v>51</v>
      </c>
      <c r="E137" s="31" t="s">
        <v>62</v>
      </c>
    </row>
    <row r="138" spans="1:5" ht="12.75">
      <c r="A138" t="s">
        <v>53</v>
      </c>
      <c r="E138" s="29" t="s">
        <v>62</v>
      </c>
    </row>
    <row r="139" spans="1:16" ht="12.75">
      <c r="A139" s="19" t="s">
        <v>44</v>
      </c>
      <c r="B139" s="23" t="s">
        <v>195</v>
      </c>
      <c r="C139" s="23" t="s">
        <v>742</v>
      </c>
      <c r="D139" s="19" t="s">
        <v>62</v>
      </c>
      <c r="E139" s="24" t="s">
        <v>743</v>
      </c>
      <c r="F139" s="25" t="s">
        <v>92</v>
      </c>
      <c r="G139" s="26">
        <v>9</v>
      </c>
      <c r="H139" s="27">
        <v>0</v>
      </c>
      <c r="I139" s="27">
        <f>ROUND(ROUND(H139,2)*ROUND(G139,1),2)</f>
        <v>0</v>
      </c>
      <c r="J139" s="25" t="s">
        <v>536</v>
      </c>
      <c r="O139">
        <f>(I139*21)/100</f>
        <v>0</v>
      </c>
      <c r="P139" t="s">
        <v>20</v>
      </c>
    </row>
    <row r="140" spans="1:5" ht="12.75">
      <c r="A140" s="28" t="s">
        <v>49</v>
      </c>
      <c r="E140" s="29" t="s">
        <v>62</v>
      </c>
    </row>
    <row r="141" spans="1:5" ht="12.75">
      <c r="A141" s="30" t="s">
        <v>51</v>
      </c>
      <c r="E141" s="31" t="s">
        <v>62</v>
      </c>
    </row>
    <row r="142" spans="1:5" ht="12.75">
      <c r="A142" t="s">
        <v>53</v>
      </c>
      <c r="E142" s="29" t="s">
        <v>62</v>
      </c>
    </row>
    <row r="143" spans="1:16" ht="12.75">
      <c r="A143" s="19" t="s">
        <v>44</v>
      </c>
      <c r="B143" s="23" t="s">
        <v>201</v>
      </c>
      <c r="C143" s="23" t="s">
        <v>744</v>
      </c>
      <c r="D143" s="19" t="s">
        <v>62</v>
      </c>
      <c r="E143" s="24" t="s">
        <v>745</v>
      </c>
      <c r="F143" s="25" t="s">
        <v>746</v>
      </c>
      <c r="G143" s="26">
        <v>6</v>
      </c>
      <c r="H143" s="27">
        <v>0</v>
      </c>
      <c r="I143" s="27">
        <f>ROUND(ROUND(H143,2)*ROUND(G143,1),2)</f>
        <v>0</v>
      </c>
      <c r="J143" s="25" t="s">
        <v>656</v>
      </c>
      <c r="O143">
        <f>(I143*21)/100</f>
        <v>0</v>
      </c>
      <c r="P143" t="s">
        <v>20</v>
      </c>
    </row>
    <row r="144" spans="1:5" ht="12.75">
      <c r="A144" s="28" t="s">
        <v>49</v>
      </c>
      <c r="E144" s="29" t="s">
        <v>62</v>
      </c>
    </row>
    <row r="145" spans="1:5" ht="12.75">
      <c r="A145" s="30" t="s">
        <v>51</v>
      </c>
      <c r="E145" s="31" t="s">
        <v>62</v>
      </c>
    </row>
    <row r="146" spans="1:5" ht="12.75">
      <c r="A146" t="s">
        <v>53</v>
      </c>
      <c r="E146" s="29" t="s">
        <v>62</v>
      </c>
    </row>
    <row r="147" spans="1:16" ht="12.75">
      <c r="A147" s="19" t="s">
        <v>44</v>
      </c>
      <c r="B147" s="23" t="s">
        <v>207</v>
      </c>
      <c r="C147" s="23" t="s">
        <v>747</v>
      </c>
      <c r="D147" s="19" t="s">
        <v>62</v>
      </c>
      <c r="E147" s="24" t="s">
        <v>748</v>
      </c>
      <c r="F147" s="25" t="s">
        <v>92</v>
      </c>
      <c r="G147" s="26">
        <v>1</v>
      </c>
      <c r="H147" s="27">
        <v>0</v>
      </c>
      <c r="I147" s="27">
        <f>ROUND(ROUND(H147,2)*ROUND(G147,1),2)</f>
        <v>0</v>
      </c>
      <c r="J147" s="25" t="s">
        <v>656</v>
      </c>
      <c r="O147">
        <f>(I147*21)/100</f>
        <v>0</v>
      </c>
      <c r="P147" t="s">
        <v>20</v>
      </c>
    </row>
    <row r="148" spans="1:5" ht="12.75">
      <c r="A148" s="28" t="s">
        <v>49</v>
      </c>
      <c r="E148" s="29" t="s">
        <v>62</v>
      </c>
    </row>
    <row r="149" spans="1:5" ht="12.75">
      <c r="A149" s="30" t="s">
        <v>51</v>
      </c>
      <c r="E149" s="31" t="s">
        <v>62</v>
      </c>
    </row>
    <row r="150" spans="1:5" ht="12.75">
      <c r="A150" t="s">
        <v>53</v>
      </c>
      <c r="E150" s="29" t="s">
        <v>62</v>
      </c>
    </row>
    <row r="151" spans="1:16" ht="12.75">
      <c r="A151" s="19" t="s">
        <v>44</v>
      </c>
      <c r="B151" s="23" t="s">
        <v>213</v>
      </c>
      <c r="C151" s="23" t="s">
        <v>749</v>
      </c>
      <c r="D151" s="19" t="s">
        <v>62</v>
      </c>
      <c r="E151" s="24" t="s">
        <v>750</v>
      </c>
      <c r="F151" s="25" t="s">
        <v>92</v>
      </c>
      <c r="G151" s="26">
        <v>3</v>
      </c>
      <c r="H151" s="27">
        <v>0</v>
      </c>
      <c r="I151" s="27">
        <f>ROUND(ROUND(H151,2)*ROUND(G151,1),2)</f>
        <v>0</v>
      </c>
      <c r="J151" s="25" t="s">
        <v>656</v>
      </c>
      <c r="O151">
        <f>(I151*21)/100</f>
        <v>0</v>
      </c>
      <c r="P151" t="s">
        <v>20</v>
      </c>
    </row>
    <row r="152" spans="1:5" ht="12.75">
      <c r="A152" s="28" t="s">
        <v>49</v>
      </c>
      <c r="E152" s="29" t="s">
        <v>62</v>
      </c>
    </row>
    <row r="153" spans="1:5" ht="12.75">
      <c r="A153" s="30" t="s">
        <v>51</v>
      </c>
      <c r="E153" s="31" t="s">
        <v>62</v>
      </c>
    </row>
    <row r="154" spans="1:5" ht="12.75">
      <c r="A154" t="s">
        <v>53</v>
      </c>
      <c r="E154" s="29" t="s">
        <v>62</v>
      </c>
    </row>
    <row r="155" spans="1:16" ht="12.75">
      <c r="A155" s="19" t="s">
        <v>44</v>
      </c>
      <c r="B155" s="23" t="s">
        <v>219</v>
      </c>
      <c r="C155" s="23" t="s">
        <v>751</v>
      </c>
      <c r="D155" s="19" t="s">
        <v>62</v>
      </c>
      <c r="E155" s="24" t="s">
        <v>752</v>
      </c>
      <c r="F155" s="25" t="s">
        <v>92</v>
      </c>
      <c r="G155" s="26">
        <v>2</v>
      </c>
      <c r="H155" s="27">
        <v>0</v>
      </c>
      <c r="I155" s="27">
        <f>ROUND(ROUND(H155,2)*ROUND(G155,1),2)</f>
        <v>0</v>
      </c>
      <c r="J155" s="25" t="s">
        <v>536</v>
      </c>
      <c r="O155">
        <f>(I155*21)/100</f>
        <v>0</v>
      </c>
      <c r="P155" t="s">
        <v>20</v>
      </c>
    </row>
    <row r="156" spans="1:5" ht="12.75">
      <c r="A156" s="28" t="s">
        <v>49</v>
      </c>
      <c r="E156" s="29" t="s">
        <v>62</v>
      </c>
    </row>
    <row r="157" spans="1:5" ht="12.75">
      <c r="A157" s="30" t="s">
        <v>51</v>
      </c>
      <c r="E157" s="31" t="s">
        <v>62</v>
      </c>
    </row>
    <row r="158" spans="1:5" ht="12.75">
      <c r="A158" t="s">
        <v>53</v>
      </c>
      <c r="E158" s="29" t="s">
        <v>62</v>
      </c>
    </row>
    <row r="159" spans="1:16" ht="12.75">
      <c r="A159" s="19" t="s">
        <v>44</v>
      </c>
      <c r="B159" s="23" t="s">
        <v>224</v>
      </c>
      <c r="C159" s="23" t="s">
        <v>753</v>
      </c>
      <c r="D159" s="19" t="s">
        <v>62</v>
      </c>
      <c r="E159" s="24" t="s">
        <v>754</v>
      </c>
      <c r="F159" s="25" t="s">
        <v>92</v>
      </c>
      <c r="G159" s="26">
        <v>3</v>
      </c>
      <c r="H159" s="27">
        <v>0</v>
      </c>
      <c r="I159" s="27">
        <f>ROUND(ROUND(H159,2)*ROUND(G159,1),2)</f>
        <v>0</v>
      </c>
      <c r="J159" s="25" t="s">
        <v>536</v>
      </c>
      <c r="O159">
        <f>(I159*21)/100</f>
        <v>0</v>
      </c>
      <c r="P159" t="s">
        <v>20</v>
      </c>
    </row>
    <row r="160" spans="1:5" ht="12.75">
      <c r="A160" s="28" t="s">
        <v>49</v>
      </c>
      <c r="E160" s="29" t="s">
        <v>62</v>
      </c>
    </row>
    <row r="161" spans="1:5" ht="12.75">
      <c r="A161" s="30" t="s">
        <v>51</v>
      </c>
      <c r="E161" s="31" t="s">
        <v>62</v>
      </c>
    </row>
    <row r="162" spans="1:5" ht="12.75">
      <c r="A162" t="s">
        <v>53</v>
      </c>
      <c r="E162" s="29" t="s">
        <v>62</v>
      </c>
    </row>
    <row r="163" spans="1:16" ht="12.75">
      <c r="A163" s="19" t="s">
        <v>44</v>
      </c>
      <c r="B163" s="23" t="s">
        <v>230</v>
      </c>
      <c r="C163" s="23" t="s">
        <v>755</v>
      </c>
      <c r="D163" s="19" t="s">
        <v>62</v>
      </c>
      <c r="E163" s="24" t="s">
        <v>756</v>
      </c>
      <c r="F163" s="25" t="s">
        <v>92</v>
      </c>
      <c r="G163" s="26">
        <v>3</v>
      </c>
      <c r="H163" s="27">
        <v>0</v>
      </c>
      <c r="I163" s="27">
        <f>ROUND(ROUND(H163,2)*ROUND(G163,1),2)</f>
        <v>0</v>
      </c>
      <c r="J163" s="25" t="s">
        <v>536</v>
      </c>
      <c r="O163">
        <f>(I163*21)/100</f>
        <v>0</v>
      </c>
      <c r="P163" t="s">
        <v>20</v>
      </c>
    </row>
    <row r="164" spans="1:5" ht="12.75">
      <c r="A164" s="28" t="s">
        <v>49</v>
      </c>
      <c r="E164" s="29" t="s">
        <v>62</v>
      </c>
    </row>
    <row r="165" spans="1:5" ht="12.75">
      <c r="A165" s="30" t="s">
        <v>51</v>
      </c>
      <c r="E165" s="31" t="s">
        <v>62</v>
      </c>
    </row>
    <row r="166" spans="1:5" ht="12.75">
      <c r="A166" t="s">
        <v>53</v>
      </c>
      <c r="E166" s="29" t="s">
        <v>62</v>
      </c>
    </row>
    <row r="167" spans="1:16" ht="12.75">
      <c r="A167" s="19" t="s">
        <v>44</v>
      </c>
      <c r="B167" s="23" t="s">
        <v>236</v>
      </c>
      <c r="C167" s="23" t="s">
        <v>757</v>
      </c>
      <c r="D167" s="19" t="s">
        <v>62</v>
      </c>
      <c r="E167" s="24" t="s">
        <v>758</v>
      </c>
      <c r="F167" s="25" t="s">
        <v>92</v>
      </c>
      <c r="G167" s="26">
        <v>5</v>
      </c>
      <c r="H167" s="27">
        <v>0</v>
      </c>
      <c r="I167" s="27">
        <f>ROUND(ROUND(H167,2)*ROUND(G167,1),2)</f>
        <v>0</v>
      </c>
      <c r="J167" s="25"/>
      <c r="O167">
        <f>(I167*21)/100</f>
        <v>0</v>
      </c>
      <c r="P167" t="s">
        <v>20</v>
      </c>
    </row>
    <row r="168" spans="1:5" ht="12.75">
      <c r="A168" s="28" t="s">
        <v>49</v>
      </c>
      <c r="E168" s="29" t="s">
        <v>62</v>
      </c>
    </row>
    <row r="169" spans="1:5" ht="12.75">
      <c r="A169" s="30" t="s">
        <v>51</v>
      </c>
      <c r="E169" s="31" t="s">
        <v>62</v>
      </c>
    </row>
    <row r="170" spans="1:5" ht="12.75">
      <c r="A170" t="s">
        <v>53</v>
      </c>
      <c r="E170" s="29" t="s">
        <v>62</v>
      </c>
    </row>
    <row r="171" spans="1:16" ht="25.5">
      <c r="A171" s="19" t="s">
        <v>44</v>
      </c>
      <c r="B171" s="23" t="s">
        <v>242</v>
      </c>
      <c r="C171" s="23" t="s">
        <v>759</v>
      </c>
      <c r="D171" s="19" t="s">
        <v>62</v>
      </c>
      <c r="E171" s="24" t="s">
        <v>760</v>
      </c>
      <c r="F171" s="25" t="s">
        <v>92</v>
      </c>
      <c r="G171" s="26">
        <v>1</v>
      </c>
      <c r="H171" s="27">
        <v>0</v>
      </c>
      <c r="I171" s="27">
        <f>ROUND(ROUND(H171,2)*ROUND(G171,1),2)</f>
        <v>0</v>
      </c>
      <c r="J171" s="25" t="s">
        <v>656</v>
      </c>
      <c r="O171">
        <f>(I171*21)/100</f>
        <v>0</v>
      </c>
      <c r="P171" t="s">
        <v>20</v>
      </c>
    </row>
    <row r="172" spans="1:5" ht="12.75">
      <c r="A172" s="28" t="s">
        <v>49</v>
      </c>
      <c r="E172" s="29" t="s">
        <v>62</v>
      </c>
    </row>
    <row r="173" spans="1:5" ht="12.75">
      <c r="A173" s="30" t="s">
        <v>51</v>
      </c>
      <c r="E173" s="31" t="s">
        <v>62</v>
      </c>
    </row>
    <row r="174" spans="1:5" ht="12.75">
      <c r="A174" t="s">
        <v>53</v>
      </c>
      <c r="E174" s="29" t="s">
        <v>62</v>
      </c>
    </row>
    <row r="175" spans="1:16" ht="12.75">
      <c r="A175" s="19" t="s">
        <v>44</v>
      </c>
      <c r="B175" s="23" t="s">
        <v>246</v>
      </c>
      <c r="C175" s="23" t="s">
        <v>761</v>
      </c>
      <c r="D175" s="19" t="s">
        <v>62</v>
      </c>
      <c r="E175" s="24" t="s">
        <v>762</v>
      </c>
      <c r="F175" s="25" t="s">
        <v>92</v>
      </c>
      <c r="G175" s="26">
        <v>1</v>
      </c>
      <c r="H175" s="27">
        <v>0</v>
      </c>
      <c r="I175" s="27">
        <f>ROUND(ROUND(H175,2)*ROUND(G175,1),2)</f>
        <v>0</v>
      </c>
      <c r="J175" s="25" t="s">
        <v>656</v>
      </c>
      <c r="O175">
        <f>(I175*21)/100</f>
        <v>0</v>
      </c>
      <c r="P175" t="s">
        <v>20</v>
      </c>
    </row>
    <row r="176" spans="1:5" ht="12.75">
      <c r="A176" s="28" t="s">
        <v>49</v>
      </c>
      <c r="E176" s="29" t="s">
        <v>62</v>
      </c>
    </row>
    <row r="177" spans="1:5" ht="12.75">
      <c r="A177" s="30" t="s">
        <v>51</v>
      </c>
      <c r="E177" s="31" t="s">
        <v>62</v>
      </c>
    </row>
    <row r="178" spans="1:5" ht="12.75">
      <c r="A178" t="s">
        <v>53</v>
      </c>
      <c r="E178" s="29" t="s">
        <v>62</v>
      </c>
    </row>
    <row r="179" spans="1:18" ht="12.75" customHeight="1">
      <c r="A179" s="5" t="s">
        <v>42</v>
      </c>
      <c r="B179" s="5"/>
      <c r="C179" s="32" t="s">
        <v>763</v>
      </c>
      <c r="D179" s="5"/>
      <c r="E179" s="21" t="s">
        <v>764</v>
      </c>
      <c r="F179" s="5"/>
      <c r="G179" s="5"/>
      <c r="H179" s="5"/>
      <c r="I179" s="33">
        <f>0+Q179</f>
        <v>0</v>
      </c>
      <c r="J179" s="5"/>
      <c r="O179">
        <f>0+R179</f>
        <v>0</v>
      </c>
      <c r="Q179">
        <f>0+I180</f>
        <v>0</v>
      </c>
      <c r="R179">
        <f>0+O180</f>
        <v>0</v>
      </c>
    </row>
    <row r="180" spans="1:16" ht="12.75">
      <c r="A180" s="19" t="s">
        <v>44</v>
      </c>
      <c r="B180" s="23" t="s">
        <v>252</v>
      </c>
      <c r="C180" s="23" t="s">
        <v>765</v>
      </c>
      <c r="D180" s="19" t="s">
        <v>62</v>
      </c>
      <c r="E180" s="24" t="s">
        <v>766</v>
      </c>
      <c r="F180" s="25" t="s">
        <v>746</v>
      </c>
      <c r="G180" s="26">
        <v>1</v>
      </c>
      <c r="H180" s="27">
        <v>0</v>
      </c>
      <c r="I180" s="27">
        <f>ROUND(ROUND(H180,2)*ROUND(G180,1),2)</f>
        <v>0</v>
      </c>
      <c r="J180" s="25" t="s">
        <v>656</v>
      </c>
      <c r="O180">
        <f>(I180*21)/100</f>
        <v>0</v>
      </c>
      <c r="P180" t="s">
        <v>20</v>
      </c>
    </row>
    <row r="181" spans="1:5" ht="12.75">
      <c r="A181" s="28" t="s">
        <v>49</v>
      </c>
      <c r="E181" s="29" t="s">
        <v>62</v>
      </c>
    </row>
    <row r="182" spans="1:5" ht="12.75">
      <c r="A182" s="30" t="s">
        <v>51</v>
      </c>
      <c r="E182" s="31" t="s">
        <v>62</v>
      </c>
    </row>
    <row r="183" spans="1:5" ht="12.75">
      <c r="A183" t="s">
        <v>53</v>
      </c>
      <c r="E183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workbookViewId="0" topLeftCell="B1">
      <pane ySplit="8" topLeftCell="A9" activePane="bottomLeft" state="frozen"/>
      <selection pane="bottomLeft" activeCell="K2" sqref="K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</f>
        <v>0</v>
      </c>
      <c r="P2" t="s">
        <v>19</v>
      </c>
    </row>
    <row r="3" spans="1:16" ht="15" customHeight="1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767</v>
      </c>
      <c r="I3" s="34">
        <f>0+I9</f>
        <v>0</v>
      </c>
      <c r="J3" s="9"/>
      <c r="O3" t="s">
        <v>18</v>
      </c>
      <c r="P3" t="s">
        <v>20</v>
      </c>
    </row>
    <row r="4" spans="1:16" ht="15" customHeight="1">
      <c r="A4" t="s">
        <v>16</v>
      </c>
      <c r="B4" s="11" t="s">
        <v>524</v>
      </c>
      <c r="C4" s="61" t="s">
        <v>525</v>
      </c>
      <c r="D4" s="57"/>
      <c r="E4" s="12" t="s">
        <v>526</v>
      </c>
      <c r="F4" s="1"/>
      <c r="G4" s="1"/>
      <c r="H4" s="10"/>
      <c r="I4" s="10"/>
      <c r="J4" s="1"/>
      <c r="O4" t="s">
        <v>18</v>
      </c>
      <c r="P4" t="s">
        <v>20</v>
      </c>
    </row>
    <row r="5" spans="1:16" ht="12.75" customHeight="1">
      <c r="A5" t="s">
        <v>527</v>
      </c>
      <c r="B5" s="14" t="s">
        <v>17</v>
      </c>
      <c r="C5" s="62" t="s">
        <v>767</v>
      </c>
      <c r="D5" s="63"/>
      <c r="E5" s="15" t="s">
        <v>768</v>
      </c>
      <c r="F5" s="5"/>
      <c r="G5" s="5"/>
      <c r="H5" s="5"/>
      <c r="I5" s="5"/>
      <c r="J5" s="5"/>
      <c r="O5" t="s">
        <v>18</v>
      </c>
      <c r="P5" t="s">
        <v>20</v>
      </c>
    </row>
    <row r="6" spans="1:10" ht="12.75" customHeight="1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0" ht="12.75" customHeight="1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0" ht="12.75" customHeight="1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>
      <c r="A9" s="16" t="s">
        <v>42</v>
      </c>
      <c r="B9" s="16"/>
      <c r="C9" s="20" t="s">
        <v>628</v>
      </c>
      <c r="D9" s="16"/>
      <c r="E9" s="21" t="s">
        <v>629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0+I10+I14+I18+I22+I26+I30+I34+I38+I42+I46+I50+I54+I58+I62+I66</f>
        <v>0</v>
      </c>
      <c r="R9">
        <f>0+O10+O14+O18+O22+O26+O30+O34+O38+O42+O46+O50+O54+O58+O62+O66</f>
        <v>0</v>
      </c>
    </row>
    <row r="10" spans="1:16" ht="12.75">
      <c r="A10" s="19" t="s">
        <v>44</v>
      </c>
      <c r="B10" s="23" t="s">
        <v>19</v>
      </c>
      <c r="C10" s="23" t="s">
        <v>770</v>
      </c>
      <c r="D10" s="19" t="s">
        <v>62</v>
      </c>
      <c r="E10" s="24" t="s">
        <v>771</v>
      </c>
      <c r="F10" s="25" t="s">
        <v>92</v>
      </c>
      <c r="G10" s="26">
        <v>8</v>
      </c>
      <c r="H10" s="27">
        <v>0</v>
      </c>
      <c r="I10" s="27">
        <f>ROUND(ROUND(H10,2)*ROUND(G10,1),2)</f>
        <v>0</v>
      </c>
      <c r="J10" s="25" t="s">
        <v>656</v>
      </c>
      <c r="O10">
        <f>(I10*21)/100</f>
        <v>0</v>
      </c>
      <c r="P10" t="s">
        <v>20</v>
      </c>
    </row>
    <row r="11" spans="1:5" ht="12.75">
      <c r="A11" s="28" t="s">
        <v>49</v>
      </c>
      <c r="E11" s="29" t="s">
        <v>62</v>
      </c>
    </row>
    <row r="12" spans="1:5" ht="12.75">
      <c r="A12" s="30" t="s">
        <v>51</v>
      </c>
      <c r="E12" s="31" t="s">
        <v>62</v>
      </c>
    </row>
    <row r="13" spans="1:5" ht="12.75">
      <c r="A13" t="s">
        <v>53</v>
      </c>
      <c r="E13" s="29" t="s">
        <v>62</v>
      </c>
    </row>
    <row r="14" spans="1:16" ht="12.75">
      <c r="A14" s="19" t="s">
        <v>44</v>
      </c>
      <c r="B14" s="23" t="s">
        <v>20</v>
      </c>
      <c r="C14" s="23" t="s">
        <v>772</v>
      </c>
      <c r="D14" s="19" t="s">
        <v>62</v>
      </c>
      <c r="E14" s="24" t="s">
        <v>773</v>
      </c>
      <c r="F14" s="25" t="s">
        <v>92</v>
      </c>
      <c r="G14" s="26">
        <v>3</v>
      </c>
      <c r="H14" s="27">
        <v>0</v>
      </c>
      <c r="I14" s="27">
        <f>ROUND(ROUND(H14,2)*ROUND(G14,1),2)</f>
        <v>0</v>
      </c>
      <c r="J14" s="25" t="s">
        <v>656</v>
      </c>
      <c r="O14">
        <f>(I14*21)/100</f>
        <v>0</v>
      </c>
      <c r="P14" t="s">
        <v>20</v>
      </c>
    </row>
    <row r="15" spans="1:5" ht="12.75">
      <c r="A15" s="28" t="s">
        <v>49</v>
      </c>
      <c r="E15" s="29" t="s">
        <v>62</v>
      </c>
    </row>
    <row r="16" spans="1:5" ht="12.75">
      <c r="A16" s="30" t="s">
        <v>51</v>
      </c>
      <c r="E16" s="31" t="s">
        <v>62</v>
      </c>
    </row>
    <row r="17" spans="1:5" ht="12.75">
      <c r="A17" t="s">
        <v>53</v>
      </c>
      <c r="E17" s="29" t="s">
        <v>62</v>
      </c>
    </row>
    <row r="18" spans="1:16" ht="12.75">
      <c r="A18" s="19" t="s">
        <v>44</v>
      </c>
      <c r="B18" s="23" t="s">
        <v>28</v>
      </c>
      <c r="C18" s="23" t="s">
        <v>774</v>
      </c>
      <c r="D18" s="19" t="s">
        <v>62</v>
      </c>
      <c r="E18" s="24" t="s">
        <v>775</v>
      </c>
      <c r="F18" s="25" t="s">
        <v>92</v>
      </c>
      <c r="G18" s="26">
        <v>4</v>
      </c>
      <c r="H18" s="27">
        <v>0</v>
      </c>
      <c r="I18" s="27">
        <f>ROUND(ROUND(H18,2)*ROUND(G18,1),2)</f>
        <v>0</v>
      </c>
      <c r="J18" s="25" t="s">
        <v>656</v>
      </c>
      <c r="O18">
        <f>(I18*21)/100</f>
        <v>0</v>
      </c>
      <c r="P18" t="s">
        <v>20</v>
      </c>
    </row>
    <row r="19" spans="1:5" ht="12.75">
      <c r="A19" s="28" t="s">
        <v>49</v>
      </c>
      <c r="E19" s="29" t="s">
        <v>62</v>
      </c>
    </row>
    <row r="20" spans="1:5" ht="12.75">
      <c r="A20" s="30" t="s">
        <v>51</v>
      </c>
      <c r="E20" s="31" t="s">
        <v>62</v>
      </c>
    </row>
    <row r="21" spans="1:5" ht="12.75">
      <c r="A21" t="s">
        <v>53</v>
      </c>
      <c r="E21" s="29" t="s">
        <v>62</v>
      </c>
    </row>
    <row r="22" spans="1:16" ht="12.75">
      <c r="A22" s="19" t="s">
        <v>44</v>
      </c>
      <c r="B22" s="23" t="s">
        <v>30</v>
      </c>
      <c r="C22" s="23" t="s">
        <v>776</v>
      </c>
      <c r="D22" s="19" t="s">
        <v>62</v>
      </c>
      <c r="E22" s="24" t="s">
        <v>777</v>
      </c>
      <c r="F22" s="25" t="s">
        <v>92</v>
      </c>
      <c r="G22" s="26">
        <v>1</v>
      </c>
      <c r="H22" s="27">
        <v>0</v>
      </c>
      <c r="I22" s="27">
        <f>ROUND(ROUND(H22,2)*ROUND(G22,1),2)</f>
        <v>0</v>
      </c>
      <c r="J22" s="25" t="s">
        <v>656</v>
      </c>
      <c r="O22">
        <f>(I22*21)/100</f>
        <v>0</v>
      </c>
      <c r="P22" t="s">
        <v>20</v>
      </c>
    </row>
    <row r="23" spans="1:5" ht="12.75">
      <c r="A23" s="28" t="s">
        <v>49</v>
      </c>
      <c r="E23" s="29" t="s">
        <v>62</v>
      </c>
    </row>
    <row r="24" spans="1:5" ht="12.75">
      <c r="A24" s="30" t="s">
        <v>51</v>
      </c>
      <c r="E24" s="31" t="s">
        <v>62</v>
      </c>
    </row>
    <row r="25" spans="1:5" ht="12.75">
      <c r="A25" t="s">
        <v>53</v>
      </c>
      <c r="E25" s="29" t="s">
        <v>62</v>
      </c>
    </row>
    <row r="26" spans="1:16" ht="12.75">
      <c r="A26" s="19" t="s">
        <v>44</v>
      </c>
      <c r="B26" s="23" t="s">
        <v>32</v>
      </c>
      <c r="C26" s="23" t="s">
        <v>778</v>
      </c>
      <c r="D26" s="19" t="s">
        <v>62</v>
      </c>
      <c r="E26" s="24" t="s">
        <v>779</v>
      </c>
      <c r="F26" s="25" t="s">
        <v>92</v>
      </c>
      <c r="G26" s="26">
        <v>1</v>
      </c>
      <c r="H26" s="27">
        <v>0</v>
      </c>
      <c r="I26" s="27">
        <f>ROUND(ROUND(H26,2)*ROUND(G26,1),2)</f>
        <v>0</v>
      </c>
      <c r="J26" s="25" t="s">
        <v>656</v>
      </c>
      <c r="O26">
        <f>(I26*21)/100</f>
        <v>0</v>
      </c>
      <c r="P26" t="s">
        <v>20</v>
      </c>
    </row>
    <row r="27" spans="1:5" ht="12.75">
      <c r="A27" s="28" t="s">
        <v>49</v>
      </c>
      <c r="E27" s="29" t="s">
        <v>62</v>
      </c>
    </row>
    <row r="28" spans="1:5" ht="12.75">
      <c r="A28" s="30" t="s">
        <v>51</v>
      </c>
      <c r="E28" s="31" t="s">
        <v>62</v>
      </c>
    </row>
    <row r="29" spans="1:5" ht="12.75">
      <c r="A29" t="s">
        <v>53</v>
      </c>
      <c r="E29" s="29" t="s">
        <v>62</v>
      </c>
    </row>
    <row r="30" spans="1:16" ht="12.75">
      <c r="A30" s="19" t="s">
        <v>44</v>
      </c>
      <c r="B30" s="23" t="s">
        <v>34</v>
      </c>
      <c r="C30" s="23" t="s">
        <v>780</v>
      </c>
      <c r="D30" s="19" t="s">
        <v>62</v>
      </c>
      <c r="E30" s="24" t="s">
        <v>781</v>
      </c>
      <c r="F30" s="25" t="s">
        <v>92</v>
      </c>
      <c r="G30" s="26">
        <v>1</v>
      </c>
      <c r="H30" s="27">
        <v>0</v>
      </c>
      <c r="I30" s="27">
        <f>ROUND(ROUND(H30,2)*ROUND(G30,1),2)</f>
        <v>0</v>
      </c>
      <c r="J30" s="25" t="s">
        <v>656</v>
      </c>
      <c r="O30">
        <f>(I30*21)/100</f>
        <v>0</v>
      </c>
      <c r="P30" t="s">
        <v>20</v>
      </c>
    </row>
    <row r="31" spans="1:5" ht="12.75">
      <c r="A31" s="28" t="s">
        <v>49</v>
      </c>
      <c r="E31" s="29" t="s">
        <v>62</v>
      </c>
    </row>
    <row r="32" spans="1:5" ht="12.75">
      <c r="A32" s="30" t="s">
        <v>51</v>
      </c>
      <c r="E32" s="31" t="s">
        <v>62</v>
      </c>
    </row>
    <row r="33" spans="1:5" ht="12.75">
      <c r="A33" t="s">
        <v>53</v>
      </c>
      <c r="E33" s="29" t="s">
        <v>62</v>
      </c>
    </row>
    <row r="34" spans="1:16" ht="12.75">
      <c r="A34" s="19" t="s">
        <v>44</v>
      </c>
      <c r="B34" s="23" t="s">
        <v>72</v>
      </c>
      <c r="C34" s="23" t="s">
        <v>782</v>
      </c>
      <c r="D34" s="19" t="s">
        <v>62</v>
      </c>
      <c r="E34" s="24" t="s">
        <v>783</v>
      </c>
      <c r="F34" s="25" t="s">
        <v>92</v>
      </c>
      <c r="G34" s="26">
        <v>4</v>
      </c>
      <c r="H34" s="27">
        <v>0</v>
      </c>
      <c r="I34" s="27">
        <f>ROUND(ROUND(H34,2)*ROUND(G34,1),2)</f>
        <v>0</v>
      </c>
      <c r="J34" s="25" t="s">
        <v>656</v>
      </c>
      <c r="O34">
        <f>(I34*21)/100</f>
        <v>0</v>
      </c>
      <c r="P34" t="s">
        <v>20</v>
      </c>
    </row>
    <row r="35" spans="1:5" ht="12.75">
      <c r="A35" s="28" t="s">
        <v>49</v>
      </c>
      <c r="E35" s="29" t="s">
        <v>62</v>
      </c>
    </row>
    <row r="36" spans="1:5" ht="12.75">
      <c r="A36" s="30" t="s">
        <v>51</v>
      </c>
      <c r="E36" s="31" t="s">
        <v>62</v>
      </c>
    </row>
    <row r="37" spans="1:5" ht="12.75">
      <c r="A37" t="s">
        <v>53</v>
      </c>
      <c r="E37" s="29" t="s">
        <v>62</v>
      </c>
    </row>
    <row r="38" spans="1:16" ht="12.75">
      <c r="A38" s="19" t="s">
        <v>44</v>
      </c>
      <c r="B38" s="23" t="s">
        <v>76</v>
      </c>
      <c r="C38" s="23" t="s">
        <v>784</v>
      </c>
      <c r="D38" s="19" t="s">
        <v>62</v>
      </c>
      <c r="E38" s="24" t="s">
        <v>785</v>
      </c>
      <c r="F38" s="25" t="s">
        <v>92</v>
      </c>
      <c r="G38" s="26">
        <v>5</v>
      </c>
      <c r="H38" s="27">
        <v>0</v>
      </c>
      <c r="I38" s="27">
        <f>ROUND(ROUND(H38,2)*ROUND(G38,1),2)</f>
        <v>0</v>
      </c>
      <c r="J38" s="25" t="s">
        <v>656</v>
      </c>
      <c r="O38">
        <f>(I38*21)/100</f>
        <v>0</v>
      </c>
      <c r="P38" t="s">
        <v>20</v>
      </c>
    </row>
    <row r="39" spans="1:5" ht="12.75">
      <c r="A39" s="28" t="s">
        <v>49</v>
      </c>
      <c r="E39" s="29" t="s">
        <v>62</v>
      </c>
    </row>
    <row r="40" spans="1:5" ht="12.75">
      <c r="A40" s="30" t="s">
        <v>51</v>
      </c>
      <c r="E40" s="31" t="s">
        <v>62</v>
      </c>
    </row>
    <row r="41" spans="1:5" ht="12.75">
      <c r="A41" t="s">
        <v>53</v>
      </c>
      <c r="E41" s="29" t="s">
        <v>62</v>
      </c>
    </row>
    <row r="42" spans="1:16" ht="12.75">
      <c r="A42" s="19" t="s">
        <v>44</v>
      </c>
      <c r="B42" s="23" t="s">
        <v>37</v>
      </c>
      <c r="C42" s="23" t="s">
        <v>786</v>
      </c>
      <c r="D42" s="19" t="s">
        <v>62</v>
      </c>
      <c r="E42" s="24" t="s">
        <v>787</v>
      </c>
      <c r="F42" s="25" t="s">
        <v>92</v>
      </c>
      <c r="G42" s="26">
        <v>4</v>
      </c>
      <c r="H42" s="27">
        <v>0</v>
      </c>
      <c r="I42" s="27">
        <f>ROUND(ROUND(H42,2)*ROUND(G42,1),2)</f>
        <v>0</v>
      </c>
      <c r="J42" s="25" t="s">
        <v>656</v>
      </c>
      <c r="O42">
        <f>(I42*21)/100</f>
        <v>0</v>
      </c>
      <c r="P42" t="s">
        <v>20</v>
      </c>
    </row>
    <row r="43" spans="1:5" ht="12.75">
      <c r="A43" s="28" t="s">
        <v>49</v>
      </c>
      <c r="E43" s="29" t="s">
        <v>62</v>
      </c>
    </row>
    <row r="44" spans="1:5" ht="12.75">
      <c r="A44" s="30" t="s">
        <v>51</v>
      </c>
      <c r="E44" s="31" t="s">
        <v>62</v>
      </c>
    </row>
    <row r="45" spans="1:5" ht="12.75">
      <c r="A45" t="s">
        <v>53</v>
      </c>
      <c r="E45" s="29" t="s">
        <v>62</v>
      </c>
    </row>
    <row r="46" spans="1:16" ht="12.75">
      <c r="A46" s="19" t="s">
        <v>44</v>
      </c>
      <c r="B46" s="23" t="s">
        <v>39</v>
      </c>
      <c r="C46" s="23" t="s">
        <v>788</v>
      </c>
      <c r="D46" s="19" t="s">
        <v>62</v>
      </c>
      <c r="E46" s="24" t="s">
        <v>789</v>
      </c>
      <c r="F46" s="25" t="s">
        <v>92</v>
      </c>
      <c r="G46" s="26">
        <v>4</v>
      </c>
      <c r="H46" s="27">
        <v>0</v>
      </c>
      <c r="I46" s="27">
        <f>ROUND(ROUND(H46,2)*ROUND(G46,1),2)</f>
        <v>0</v>
      </c>
      <c r="J46" s="25" t="s">
        <v>656</v>
      </c>
      <c r="O46">
        <f>(I46*21)/100</f>
        <v>0</v>
      </c>
      <c r="P46" t="s">
        <v>20</v>
      </c>
    </row>
    <row r="47" spans="1:5" ht="12.75">
      <c r="A47" s="28" t="s">
        <v>49</v>
      </c>
      <c r="E47" s="29" t="s">
        <v>62</v>
      </c>
    </row>
    <row r="48" spans="1:5" ht="12.75">
      <c r="A48" s="30" t="s">
        <v>51</v>
      </c>
      <c r="E48" s="31" t="s">
        <v>62</v>
      </c>
    </row>
    <row r="49" spans="1:5" ht="12.75">
      <c r="A49" t="s">
        <v>53</v>
      </c>
      <c r="E49" s="29" t="s">
        <v>62</v>
      </c>
    </row>
    <row r="50" spans="1:16" ht="12.75">
      <c r="A50" s="19" t="s">
        <v>44</v>
      </c>
      <c r="B50" s="23" t="s">
        <v>41</v>
      </c>
      <c r="C50" s="23" t="s">
        <v>790</v>
      </c>
      <c r="D50" s="19" t="s">
        <v>62</v>
      </c>
      <c r="E50" s="24" t="s">
        <v>791</v>
      </c>
      <c r="F50" s="25" t="s">
        <v>92</v>
      </c>
      <c r="G50" s="26">
        <v>20</v>
      </c>
      <c r="H50" s="27">
        <v>0</v>
      </c>
      <c r="I50" s="27">
        <f>ROUND(ROUND(H50,2)*ROUND(G50,1),2)</f>
        <v>0</v>
      </c>
      <c r="J50" s="25" t="s">
        <v>656</v>
      </c>
      <c r="O50">
        <f>(I50*21)/100</f>
        <v>0</v>
      </c>
      <c r="P50" t="s">
        <v>20</v>
      </c>
    </row>
    <row r="51" spans="1:5" ht="12.75">
      <c r="A51" s="28" t="s">
        <v>49</v>
      </c>
      <c r="E51" s="29" t="s">
        <v>62</v>
      </c>
    </row>
    <row r="52" spans="1:5" ht="12.75">
      <c r="A52" s="30" t="s">
        <v>51</v>
      </c>
      <c r="E52" s="31" t="s">
        <v>62</v>
      </c>
    </row>
    <row r="53" spans="1:5" ht="12.75">
      <c r="A53" t="s">
        <v>53</v>
      </c>
      <c r="E53" s="29" t="s">
        <v>62</v>
      </c>
    </row>
    <row r="54" spans="1:16" ht="12.75">
      <c r="A54" s="19" t="s">
        <v>44</v>
      </c>
      <c r="B54" s="23" t="s">
        <v>89</v>
      </c>
      <c r="C54" s="23" t="s">
        <v>792</v>
      </c>
      <c r="D54" s="19" t="s">
        <v>62</v>
      </c>
      <c r="E54" s="24" t="s">
        <v>793</v>
      </c>
      <c r="F54" s="25" t="s">
        <v>92</v>
      </c>
      <c r="G54" s="26">
        <v>3</v>
      </c>
      <c r="H54" s="27">
        <v>0</v>
      </c>
      <c r="I54" s="27">
        <f>ROUND(ROUND(H54,2)*ROUND(G54,1),2)</f>
        <v>0</v>
      </c>
      <c r="J54" s="25" t="s">
        <v>656</v>
      </c>
      <c r="O54">
        <f>(I54*21)/100</f>
        <v>0</v>
      </c>
      <c r="P54" t="s">
        <v>20</v>
      </c>
    </row>
    <row r="55" spans="1:5" ht="12.75">
      <c r="A55" s="28" t="s">
        <v>49</v>
      </c>
      <c r="E55" s="29" t="s">
        <v>62</v>
      </c>
    </row>
    <row r="56" spans="1:5" ht="12.75">
      <c r="A56" s="30" t="s">
        <v>51</v>
      </c>
      <c r="E56" s="31" t="s">
        <v>62</v>
      </c>
    </row>
    <row r="57" spans="1:5" ht="12.75">
      <c r="A57" t="s">
        <v>53</v>
      </c>
      <c r="E57" s="29" t="s">
        <v>62</v>
      </c>
    </row>
    <row r="58" spans="1:16" ht="12.75">
      <c r="A58" s="19" t="s">
        <v>44</v>
      </c>
      <c r="B58" s="23" t="s">
        <v>95</v>
      </c>
      <c r="C58" s="23" t="s">
        <v>794</v>
      </c>
      <c r="D58" s="19" t="s">
        <v>62</v>
      </c>
      <c r="E58" s="24" t="s">
        <v>795</v>
      </c>
      <c r="F58" s="25" t="s">
        <v>92</v>
      </c>
      <c r="G58" s="26">
        <v>3</v>
      </c>
      <c r="H58" s="27">
        <v>0</v>
      </c>
      <c r="I58" s="27">
        <f>ROUND(ROUND(H58,2)*ROUND(G58,1),2)</f>
        <v>0</v>
      </c>
      <c r="J58" s="25" t="s">
        <v>656</v>
      </c>
      <c r="O58">
        <f>(I58*21)/100</f>
        <v>0</v>
      </c>
      <c r="P58" t="s">
        <v>20</v>
      </c>
    </row>
    <row r="59" spans="1:5" ht="12.75">
      <c r="A59" s="28" t="s">
        <v>49</v>
      </c>
      <c r="E59" s="29" t="s">
        <v>62</v>
      </c>
    </row>
    <row r="60" spans="1:5" ht="12.75">
      <c r="A60" s="30" t="s">
        <v>51</v>
      </c>
      <c r="E60" s="31" t="s">
        <v>62</v>
      </c>
    </row>
    <row r="61" spans="1:5" ht="12.75">
      <c r="A61" t="s">
        <v>53</v>
      </c>
      <c r="E61" s="29" t="s">
        <v>62</v>
      </c>
    </row>
    <row r="62" spans="1:16" ht="12.75">
      <c r="A62" s="19" t="s">
        <v>44</v>
      </c>
      <c r="B62" s="23" t="s">
        <v>100</v>
      </c>
      <c r="C62" s="23" t="s">
        <v>796</v>
      </c>
      <c r="D62" s="19" t="s">
        <v>62</v>
      </c>
      <c r="E62" s="24" t="s">
        <v>797</v>
      </c>
      <c r="F62" s="25" t="s">
        <v>92</v>
      </c>
      <c r="G62" s="26">
        <v>9</v>
      </c>
      <c r="H62" s="27">
        <v>0</v>
      </c>
      <c r="I62" s="27">
        <f>ROUND(ROUND(H62,2)*ROUND(G62,1),2)</f>
        <v>0</v>
      </c>
      <c r="J62" s="25" t="s">
        <v>656</v>
      </c>
      <c r="O62">
        <f>(I62*21)/100</f>
        <v>0</v>
      </c>
      <c r="P62" t="s">
        <v>20</v>
      </c>
    </row>
    <row r="63" spans="1:5" ht="12.75">
      <c r="A63" s="28" t="s">
        <v>49</v>
      </c>
      <c r="E63" s="29" t="s">
        <v>62</v>
      </c>
    </row>
    <row r="64" spans="1:5" ht="12.75">
      <c r="A64" s="30" t="s">
        <v>51</v>
      </c>
      <c r="E64" s="31" t="s">
        <v>62</v>
      </c>
    </row>
    <row r="65" spans="1:5" ht="12.75">
      <c r="A65" t="s">
        <v>53</v>
      </c>
      <c r="E65" s="29" t="s">
        <v>62</v>
      </c>
    </row>
    <row r="66" spans="1:16" ht="12.75">
      <c r="A66" s="19" t="s">
        <v>44</v>
      </c>
      <c r="B66" s="23" t="s">
        <v>107</v>
      </c>
      <c r="C66" s="23" t="s">
        <v>798</v>
      </c>
      <c r="D66" s="19" t="s">
        <v>62</v>
      </c>
      <c r="E66" s="24" t="s">
        <v>799</v>
      </c>
      <c r="F66" s="25" t="s">
        <v>92</v>
      </c>
      <c r="G66" s="26">
        <v>16</v>
      </c>
      <c r="H66" s="27">
        <v>0</v>
      </c>
      <c r="I66" s="27">
        <f>ROUND(ROUND(H66,2)*ROUND(G66,1),2)</f>
        <v>0</v>
      </c>
      <c r="J66" s="25" t="s">
        <v>656</v>
      </c>
      <c r="O66">
        <f>(I66*21)/100</f>
        <v>0</v>
      </c>
      <c r="P66" t="s">
        <v>20</v>
      </c>
    </row>
    <row r="67" spans="1:5" ht="12.75">
      <c r="A67" s="28" t="s">
        <v>49</v>
      </c>
      <c r="E67" s="29" t="s">
        <v>62</v>
      </c>
    </row>
    <row r="68" spans="1:5" ht="12.75">
      <c r="A68" s="30" t="s">
        <v>51</v>
      </c>
      <c r="E68" s="31" t="s">
        <v>62</v>
      </c>
    </row>
    <row r="69" spans="1:5" ht="12.75">
      <c r="A69" t="s">
        <v>53</v>
      </c>
      <c r="E69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7"/>
  <sheetViews>
    <sheetView workbookViewId="0" topLeftCell="B1">
      <pane ySplit="8" topLeftCell="A9" activePane="bottomLeft" state="frozen"/>
      <selection pane="bottomLeft" activeCell="K2" sqref="K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0+O9+O14+O27+O48+O113</f>
        <v>0</v>
      </c>
      <c r="P2" t="s">
        <v>19</v>
      </c>
    </row>
    <row r="3" spans="1:16" ht="15" customHeight="1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800</v>
      </c>
      <c r="I3" s="34">
        <f>0+I9+I14+I27+I48+I113</f>
        <v>0</v>
      </c>
      <c r="J3" s="9"/>
      <c r="O3" t="s">
        <v>18</v>
      </c>
      <c r="P3" t="s">
        <v>20</v>
      </c>
    </row>
    <row r="4" spans="1:16" ht="15" customHeight="1">
      <c r="A4" t="s">
        <v>16</v>
      </c>
      <c r="B4" s="11" t="s">
        <v>524</v>
      </c>
      <c r="C4" s="61" t="s">
        <v>525</v>
      </c>
      <c r="D4" s="57"/>
      <c r="E4" s="12" t="s">
        <v>526</v>
      </c>
      <c r="F4" s="1"/>
      <c r="G4" s="1"/>
      <c r="H4" s="10"/>
      <c r="I4" s="10"/>
      <c r="J4" s="1"/>
      <c r="O4" t="s">
        <v>18</v>
      </c>
      <c r="P4" t="s">
        <v>20</v>
      </c>
    </row>
    <row r="5" spans="1:16" ht="12.75" customHeight="1">
      <c r="A5" t="s">
        <v>527</v>
      </c>
      <c r="B5" s="14" t="s">
        <v>17</v>
      </c>
      <c r="C5" s="62" t="s">
        <v>800</v>
      </c>
      <c r="D5" s="63"/>
      <c r="E5" s="15" t="s">
        <v>801</v>
      </c>
      <c r="F5" s="5"/>
      <c r="G5" s="5"/>
      <c r="H5" s="5"/>
      <c r="I5" s="5"/>
      <c r="J5" s="5"/>
      <c r="O5" t="s">
        <v>18</v>
      </c>
      <c r="P5" t="s">
        <v>20</v>
      </c>
    </row>
    <row r="6" spans="1:10" ht="12.75" customHeight="1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0" ht="12.75" customHeight="1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0" ht="12.75" customHeight="1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>
      <c r="A9" s="16" t="s">
        <v>42</v>
      </c>
      <c r="B9" s="16"/>
      <c r="C9" s="20" t="s">
        <v>19</v>
      </c>
      <c r="D9" s="16"/>
      <c r="E9" s="21" t="s">
        <v>99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</f>
        <v>0</v>
      </c>
      <c r="R9">
        <f>0+O10</f>
        <v>0</v>
      </c>
    </row>
    <row r="10" spans="1:16" ht="25.5">
      <c r="A10" s="19" t="s">
        <v>44</v>
      </c>
      <c r="B10" s="23" t="s">
        <v>19</v>
      </c>
      <c r="C10" s="23" t="s">
        <v>803</v>
      </c>
      <c r="D10" s="19" t="s">
        <v>62</v>
      </c>
      <c r="E10" s="24" t="s">
        <v>804</v>
      </c>
      <c r="F10" s="25" t="s">
        <v>153</v>
      </c>
      <c r="G10" s="26">
        <v>146</v>
      </c>
      <c r="H10" s="27">
        <v>0</v>
      </c>
      <c r="I10" s="27">
        <f>ROUND(ROUND(H10,2)*ROUND(G10,1),2)</f>
        <v>0</v>
      </c>
      <c r="J10" s="25" t="s">
        <v>577</v>
      </c>
      <c r="O10">
        <f>(I10*21)/100</f>
        <v>0</v>
      </c>
      <c r="P10" t="s">
        <v>20</v>
      </c>
    </row>
    <row r="11" spans="1:5" ht="12.75">
      <c r="A11" s="28" t="s">
        <v>49</v>
      </c>
      <c r="E11" s="29" t="s">
        <v>62</v>
      </c>
    </row>
    <row r="12" spans="1:5" ht="12.75">
      <c r="A12" s="30" t="s">
        <v>51</v>
      </c>
      <c r="E12" s="31" t="s">
        <v>62</v>
      </c>
    </row>
    <row r="13" spans="1:5" ht="12.75">
      <c r="A13" t="s">
        <v>53</v>
      </c>
      <c r="E13" s="29" t="s">
        <v>62</v>
      </c>
    </row>
    <row r="14" spans="1:18" ht="12.75" customHeight="1">
      <c r="A14" s="5" t="s">
        <v>42</v>
      </c>
      <c r="B14" s="5"/>
      <c r="C14" s="32" t="s">
        <v>572</v>
      </c>
      <c r="D14" s="5"/>
      <c r="E14" s="21" t="s">
        <v>573</v>
      </c>
      <c r="F14" s="5"/>
      <c r="G14" s="5"/>
      <c r="H14" s="5"/>
      <c r="I14" s="33">
        <f>0+Q14</f>
        <v>0</v>
      </c>
      <c r="J14" s="5"/>
      <c r="O14">
        <f>0+R14</f>
        <v>0</v>
      </c>
      <c r="Q14">
        <f>0+I15+I19+I23</f>
        <v>0</v>
      </c>
      <c r="R14">
        <f>0+O15+O19+O23</f>
        <v>0</v>
      </c>
    </row>
    <row r="15" spans="1:16" ht="25.5">
      <c r="A15" s="19" t="s">
        <v>44</v>
      </c>
      <c r="B15" s="23" t="s">
        <v>20</v>
      </c>
      <c r="C15" s="23" t="s">
        <v>805</v>
      </c>
      <c r="D15" s="19" t="s">
        <v>62</v>
      </c>
      <c r="E15" s="24" t="s">
        <v>806</v>
      </c>
      <c r="F15" s="25" t="s">
        <v>153</v>
      </c>
      <c r="G15" s="26">
        <v>642</v>
      </c>
      <c r="H15" s="27">
        <v>0</v>
      </c>
      <c r="I15" s="27">
        <f>ROUND(ROUND(H15,2)*ROUND(G15,1),2)</f>
        <v>0</v>
      </c>
      <c r="J15" s="25" t="s">
        <v>577</v>
      </c>
      <c r="O15">
        <f>(I15*21)/100</f>
        <v>0</v>
      </c>
      <c r="P15" t="s">
        <v>20</v>
      </c>
    </row>
    <row r="16" spans="1:5" ht="12.75">
      <c r="A16" s="28" t="s">
        <v>49</v>
      </c>
      <c r="E16" s="29" t="s">
        <v>62</v>
      </c>
    </row>
    <row r="17" spans="1:5" ht="12.75">
      <c r="A17" s="30" t="s">
        <v>51</v>
      </c>
      <c r="E17" s="31" t="s">
        <v>62</v>
      </c>
    </row>
    <row r="18" spans="1:5" ht="12.75">
      <c r="A18" t="s">
        <v>53</v>
      </c>
      <c r="E18" s="29" t="s">
        <v>62</v>
      </c>
    </row>
    <row r="19" spans="1:16" ht="12.75">
      <c r="A19" s="19" t="s">
        <v>44</v>
      </c>
      <c r="B19" s="23" t="s">
        <v>28</v>
      </c>
      <c r="C19" s="23" t="s">
        <v>807</v>
      </c>
      <c r="D19" s="19" t="s">
        <v>62</v>
      </c>
      <c r="E19" s="24" t="s">
        <v>808</v>
      </c>
      <c r="F19" s="25" t="s">
        <v>153</v>
      </c>
      <c r="G19" s="26">
        <v>247</v>
      </c>
      <c r="H19" s="27">
        <v>0</v>
      </c>
      <c r="I19" s="27">
        <f>ROUND(ROUND(H19,2)*ROUND(G19,1),2)</f>
        <v>0</v>
      </c>
      <c r="J19" s="25" t="s">
        <v>577</v>
      </c>
      <c r="O19">
        <f>(I19*21)/100</f>
        <v>0</v>
      </c>
      <c r="P19" t="s">
        <v>20</v>
      </c>
    </row>
    <row r="20" spans="1:5" ht="12.75">
      <c r="A20" s="28" t="s">
        <v>49</v>
      </c>
      <c r="E20" s="29" t="s">
        <v>62</v>
      </c>
    </row>
    <row r="21" spans="1:5" ht="12.75">
      <c r="A21" s="30" t="s">
        <v>51</v>
      </c>
      <c r="E21" s="31" t="s">
        <v>62</v>
      </c>
    </row>
    <row r="22" spans="1:5" ht="12.75">
      <c r="A22" t="s">
        <v>53</v>
      </c>
      <c r="E22" s="29" t="s">
        <v>62</v>
      </c>
    </row>
    <row r="23" spans="1:16" ht="12.75">
      <c r="A23" s="19" t="s">
        <v>44</v>
      </c>
      <c r="B23" s="23" t="s">
        <v>30</v>
      </c>
      <c r="C23" s="23" t="s">
        <v>809</v>
      </c>
      <c r="D23" s="19" t="s">
        <v>62</v>
      </c>
      <c r="E23" s="24" t="s">
        <v>810</v>
      </c>
      <c r="F23" s="25" t="s">
        <v>153</v>
      </c>
      <c r="G23" s="26">
        <v>178</v>
      </c>
      <c r="H23" s="27">
        <v>0</v>
      </c>
      <c r="I23" s="27">
        <f>ROUND(ROUND(H23,2)*ROUND(G23,1),2)</f>
        <v>0</v>
      </c>
      <c r="J23" s="25" t="s">
        <v>577</v>
      </c>
      <c r="O23">
        <f>(I23*21)/100</f>
        <v>0</v>
      </c>
      <c r="P23" t="s">
        <v>20</v>
      </c>
    </row>
    <row r="24" spans="1:5" ht="12.75">
      <c r="A24" s="28" t="s">
        <v>49</v>
      </c>
      <c r="E24" s="29" t="s">
        <v>62</v>
      </c>
    </row>
    <row r="25" spans="1:5" ht="12.75">
      <c r="A25" s="30" t="s">
        <v>51</v>
      </c>
      <c r="E25" s="31" t="s">
        <v>62</v>
      </c>
    </row>
    <row r="26" spans="1:5" ht="12.75">
      <c r="A26" t="s">
        <v>53</v>
      </c>
      <c r="E26" s="29" t="s">
        <v>62</v>
      </c>
    </row>
    <row r="27" spans="1:18" ht="12.75" customHeight="1">
      <c r="A27" s="5" t="s">
        <v>42</v>
      </c>
      <c r="B27" s="5"/>
      <c r="C27" s="32" t="s">
        <v>628</v>
      </c>
      <c r="D27" s="5"/>
      <c r="E27" s="21" t="s">
        <v>629</v>
      </c>
      <c r="F27" s="5"/>
      <c r="G27" s="5"/>
      <c r="H27" s="5"/>
      <c r="I27" s="33">
        <f>0+Q27</f>
        <v>0</v>
      </c>
      <c r="J27" s="5"/>
      <c r="O27">
        <f>0+R27</f>
        <v>0</v>
      </c>
      <c r="Q27">
        <f>0+I28+I32+I36+I40+I44</f>
        <v>0</v>
      </c>
      <c r="R27">
        <f>0+O28+O32+O36+O40+O44</f>
        <v>0</v>
      </c>
    </row>
    <row r="28" spans="1:16" ht="12.75">
      <c r="A28" s="19" t="s">
        <v>44</v>
      </c>
      <c r="B28" s="23" t="s">
        <v>32</v>
      </c>
      <c r="C28" s="23" t="s">
        <v>811</v>
      </c>
      <c r="D28" s="19" t="s">
        <v>62</v>
      </c>
      <c r="E28" s="24" t="s">
        <v>812</v>
      </c>
      <c r="F28" s="25" t="s">
        <v>153</v>
      </c>
      <c r="G28" s="26">
        <v>328</v>
      </c>
      <c r="H28" s="27">
        <v>0</v>
      </c>
      <c r="I28" s="27">
        <f>ROUND(ROUND(H28,2)*ROUND(G28,1),2)</f>
        <v>0</v>
      </c>
      <c r="J28" s="25" t="s">
        <v>536</v>
      </c>
      <c r="O28">
        <f>(I28*21)/100</f>
        <v>0</v>
      </c>
      <c r="P28" t="s">
        <v>20</v>
      </c>
    </row>
    <row r="29" spans="1:5" ht="12.75">
      <c r="A29" s="28" t="s">
        <v>49</v>
      </c>
      <c r="E29" s="29" t="s">
        <v>62</v>
      </c>
    </row>
    <row r="30" spans="1:5" ht="12.75">
      <c r="A30" s="30" t="s">
        <v>51</v>
      </c>
      <c r="E30" s="31" t="s">
        <v>62</v>
      </c>
    </row>
    <row r="31" spans="1:5" ht="12.75">
      <c r="A31" t="s">
        <v>53</v>
      </c>
      <c r="E31" s="29" t="s">
        <v>62</v>
      </c>
    </row>
    <row r="32" spans="1:16" ht="12.75">
      <c r="A32" s="19" t="s">
        <v>44</v>
      </c>
      <c r="B32" s="23" t="s">
        <v>34</v>
      </c>
      <c r="C32" s="23" t="s">
        <v>813</v>
      </c>
      <c r="D32" s="19" t="s">
        <v>62</v>
      </c>
      <c r="E32" s="24" t="s">
        <v>814</v>
      </c>
      <c r="F32" s="25" t="s">
        <v>92</v>
      </c>
      <c r="G32" s="26">
        <v>9</v>
      </c>
      <c r="H32" s="27">
        <v>0</v>
      </c>
      <c r="I32" s="27">
        <f>ROUND(ROUND(H32,2)*ROUND(G32,1),2)</f>
        <v>0</v>
      </c>
      <c r="J32" s="25" t="s">
        <v>577</v>
      </c>
      <c r="O32">
        <f>(I32*21)/100</f>
        <v>0</v>
      </c>
      <c r="P32" t="s">
        <v>20</v>
      </c>
    </row>
    <row r="33" spans="1:5" ht="12.75">
      <c r="A33" s="28" t="s">
        <v>49</v>
      </c>
      <c r="E33" s="29" t="s">
        <v>62</v>
      </c>
    </row>
    <row r="34" spans="1:5" ht="12.75">
      <c r="A34" s="30" t="s">
        <v>51</v>
      </c>
      <c r="E34" s="31" t="s">
        <v>62</v>
      </c>
    </row>
    <row r="35" spans="1:5" ht="12.75">
      <c r="A35" t="s">
        <v>53</v>
      </c>
      <c r="E35" s="29" t="s">
        <v>62</v>
      </c>
    </row>
    <row r="36" spans="1:16" ht="12.75">
      <c r="A36" s="19" t="s">
        <v>44</v>
      </c>
      <c r="B36" s="23" t="s">
        <v>72</v>
      </c>
      <c r="C36" s="23" t="s">
        <v>815</v>
      </c>
      <c r="D36" s="19" t="s">
        <v>62</v>
      </c>
      <c r="E36" s="24" t="s">
        <v>816</v>
      </c>
      <c r="F36" s="25" t="s">
        <v>92</v>
      </c>
      <c r="G36" s="26">
        <v>4</v>
      </c>
      <c r="H36" s="27">
        <v>0</v>
      </c>
      <c r="I36" s="27">
        <f>ROUND(ROUND(H36,2)*ROUND(G36,1),2)</f>
        <v>0</v>
      </c>
      <c r="J36" s="25" t="s">
        <v>536</v>
      </c>
      <c r="O36">
        <f>(I36*21)/100</f>
        <v>0</v>
      </c>
      <c r="P36" t="s">
        <v>20</v>
      </c>
    </row>
    <row r="37" spans="1:5" ht="12.75">
      <c r="A37" s="28" t="s">
        <v>49</v>
      </c>
      <c r="E37" s="29" t="s">
        <v>62</v>
      </c>
    </row>
    <row r="38" spans="1:5" ht="12.75">
      <c r="A38" s="30" t="s">
        <v>51</v>
      </c>
      <c r="E38" s="31" t="s">
        <v>62</v>
      </c>
    </row>
    <row r="39" spans="1:5" ht="12.75">
      <c r="A39" t="s">
        <v>53</v>
      </c>
      <c r="E39" s="29" t="s">
        <v>62</v>
      </c>
    </row>
    <row r="40" spans="1:16" ht="12.75">
      <c r="A40" s="19" t="s">
        <v>44</v>
      </c>
      <c r="B40" s="23" t="s">
        <v>76</v>
      </c>
      <c r="C40" s="23" t="s">
        <v>817</v>
      </c>
      <c r="D40" s="19" t="s">
        <v>62</v>
      </c>
      <c r="E40" s="24" t="s">
        <v>818</v>
      </c>
      <c r="F40" s="25" t="s">
        <v>92</v>
      </c>
      <c r="G40" s="26">
        <v>1</v>
      </c>
      <c r="H40" s="27">
        <v>0</v>
      </c>
      <c r="I40" s="27">
        <f>ROUND(ROUND(H40,2)*ROUND(G40,1),2)</f>
        <v>0</v>
      </c>
      <c r="J40" s="25" t="s">
        <v>577</v>
      </c>
      <c r="O40">
        <f>(I40*21)/100</f>
        <v>0</v>
      </c>
      <c r="P40" t="s">
        <v>20</v>
      </c>
    </row>
    <row r="41" spans="1:5" ht="12.75">
      <c r="A41" s="28" t="s">
        <v>49</v>
      </c>
      <c r="E41" s="29" t="s">
        <v>62</v>
      </c>
    </row>
    <row r="42" spans="1:5" ht="12.75">
      <c r="A42" s="30" t="s">
        <v>51</v>
      </c>
      <c r="E42" s="31" t="s">
        <v>62</v>
      </c>
    </row>
    <row r="43" spans="1:5" ht="12.75">
      <c r="A43" t="s">
        <v>53</v>
      </c>
      <c r="E43" s="29" t="s">
        <v>62</v>
      </c>
    </row>
    <row r="44" spans="1:16" ht="25.5">
      <c r="A44" s="19" t="s">
        <v>44</v>
      </c>
      <c r="B44" s="23" t="s">
        <v>37</v>
      </c>
      <c r="C44" s="23" t="s">
        <v>819</v>
      </c>
      <c r="D44" s="19" t="s">
        <v>62</v>
      </c>
      <c r="E44" s="24" t="s">
        <v>820</v>
      </c>
      <c r="F44" s="25" t="s">
        <v>92</v>
      </c>
      <c r="G44" s="26">
        <v>5</v>
      </c>
      <c r="H44" s="27">
        <v>0</v>
      </c>
      <c r="I44" s="27">
        <f>ROUND(ROUND(H44,2)*ROUND(G44,1),2)</f>
        <v>0</v>
      </c>
      <c r="J44" s="25" t="s">
        <v>577</v>
      </c>
      <c r="O44">
        <f>(I44*21)/100</f>
        <v>0</v>
      </c>
      <c r="P44" t="s">
        <v>20</v>
      </c>
    </row>
    <row r="45" spans="1:5" ht="12.75">
      <c r="A45" s="28" t="s">
        <v>49</v>
      </c>
      <c r="E45" s="29" t="s">
        <v>62</v>
      </c>
    </row>
    <row r="46" spans="1:5" ht="12.75">
      <c r="A46" s="30" t="s">
        <v>51</v>
      </c>
      <c r="E46" s="31" t="s">
        <v>62</v>
      </c>
    </row>
    <row r="47" spans="1:5" ht="12.75">
      <c r="A47" t="s">
        <v>53</v>
      </c>
      <c r="E47" s="29" t="s">
        <v>62</v>
      </c>
    </row>
    <row r="48" spans="1:18" ht="12.75" customHeight="1">
      <c r="A48" s="5" t="s">
        <v>42</v>
      </c>
      <c r="B48" s="5"/>
      <c r="C48" s="32" t="s">
        <v>821</v>
      </c>
      <c r="D48" s="5"/>
      <c r="E48" s="21" t="s">
        <v>822</v>
      </c>
      <c r="F48" s="5"/>
      <c r="G48" s="5"/>
      <c r="H48" s="5"/>
      <c r="I48" s="33">
        <f>0+Q48</f>
        <v>0</v>
      </c>
      <c r="J48" s="5"/>
      <c r="O48">
        <f>0+R48</f>
        <v>0</v>
      </c>
      <c r="Q48">
        <f>0+I49+I53+I57+I61+I65+I69+I73+I77+I81+I85+I89+I93+I97+I101+I105+I109</f>
        <v>0</v>
      </c>
      <c r="R48">
        <f>0+O49+O53+O57+O61+O65+O69+O73+O77+O81+O85+O89+O93+O97+O101+O105+O109</f>
        <v>0</v>
      </c>
    </row>
    <row r="49" spans="1:16" ht="12.75">
      <c r="A49" s="19" t="s">
        <v>44</v>
      </c>
      <c r="B49" s="23" t="s">
        <v>39</v>
      </c>
      <c r="C49" s="23" t="s">
        <v>823</v>
      </c>
      <c r="D49" s="19" t="s">
        <v>62</v>
      </c>
      <c r="E49" s="24" t="s">
        <v>824</v>
      </c>
      <c r="F49" s="25" t="s">
        <v>825</v>
      </c>
      <c r="G49" s="26">
        <v>0.164</v>
      </c>
      <c r="H49" s="27">
        <v>0</v>
      </c>
      <c r="I49" s="27">
        <f>ROUND(ROUND(H49,2)*ROUND(G49,1),2)</f>
        <v>0</v>
      </c>
      <c r="J49" s="25" t="s">
        <v>577</v>
      </c>
      <c r="O49">
        <f>(I49*21)/100</f>
        <v>0</v>
      </c>
      <c r="P49" t="s">
        <v>20</v>
      </c>
    </row>
    <row r="50" spans="1:5" ht="12.75">
      <c r="A50" s="28" t="s">
        <v>49</v>
      </c>
      <c r="E50" s="29" t="s">
        <v>62</v>
      </c>
    </row>
    <row r="51" spans="1:5" ht="12.75">
      <c r="A51" s="30" t="s">
        <v>51</v>
      </c>
      <c r="E51" s="31" t="s">
        <v>62</v>
      </c>
    </row>
    <row r="52" spans="1:5" ht="12.75">
      <c r="A52" t="s">
        <v>53</v>
      </c>
      <c r="E52" s="29" t="s">
        <v>62</v>
      </c>
    </row>
    <row r="53" spans="1:16" ht="12.75">
      <c r="A53" s="19" t="s">
        <v>44</v>
      </c>
      <c r="B53" s="23" t="s">
        <v>41</v>
      </c>
      <c r="C53" s="23" t="s">
        <v>826</v>
      </c>
      <c r="D53" s="19" t="s">
        <v>62</v>
      </c>
      <c r="E53" s="24" t="s">
        <v>827</v>
      </c>
      <c r="F53" s="25" t="s">
        <v>47</v>
      </c>
      <c r="G53" s="26">
        <v>4.399</v>
      </c>
      <c r="H53" s="27">
        <v>0</v>
      </c>
      <c r="I53" s="27">
        <f>ROUND(ROUND(H53,2)*ROUND(G53,1),2)</f>
        <v>0</v>
      </c>
      <c r="J53" s="25" t="s">
        <v>577</v>
      </c>
      <c r="O53">
        <f>(I53*21)/100</f>
        <v>0</v>
      </c>
      <c r="P53" t="s">
        <v>20</v>
      </c>
    </row>
    <row r="54" spans="1:5" ht="12.75">
      <c r="A54" s="28" t="s">
        <v>49</v>
      </c>
      <c r="E54" s="29" t="s">
        <v>62</v>
      </c>
    </row>
    <row r="55" spans="1:5" ht="12.75">
      <c r="A55" s="30" t="s">
        <v>51</v>
      </c>
      <c r="E55" s="31" t="s">
        <v>62</v>
      </c>
    </row>
    <row r="56" spans="1:5" ht="12.75">
      <c r="A56" t="s">
        <v>53</v>
      </c>
      <c r="E56" s="29" t="s">
        <v>62</v>
      </c>
    </row>
    <row r="57" spans="1:16" ht="12.75">
      <c r="A57" s="19" t="s">
        <v>44</v>
      </c>
      <c r="B57" s="23" t="s">
        <v>89</v>
      </c>
      <c r="C57" s="23" t="s">
        <v>828</v>
      </c>
      <c r="D57" s="19" t="s">
        <v>62</v>
      </c>
      <c r="E57" s="24" t="s">
        <v>829</v>
      </c>
      <c r="F57" s="25" t="s">
        <v>47</v>
      </c>
      <c r="G57" s="26">
        <v>1.32</v>
      </c>
      <c r="H57" s="27">
        <v>0</v>
      </c>
      <c r="I57" s="27">
        <f>ROUND(ROUND(H57,2)*ROUND(G57,1),2)</f>
        <v>0</v>
      </c>
      <c r="J57" s="25" t="s">
        <v>577</v>
      </c>
      <c r="O57">
        <f>(I57*21)/100</f>
        <v>0</v>
      </c>
      <c r="P57" t="s">
        <v>20</v>
      </c>
    </row>
    <row r="58" spans="1:5" ht="12.75">
      <c r="A58" s="28" t="s">
        <v>49</v>
      </c>
      <c r="E58" s="29" t="s">
        <v>62</v>
      </c>
    </row>
    <row r="59" spans="1:5" ht="12.75">
      <c r="A59" s="30" t="s">
        <v>51</v>
      </c>
      <c r="E59" s="31" t="s">
        <v>62</v>
      </c>
    </row>
    <row r="60" spans="1:5" ht="12.75">
      <c r="A60" t="s">
        <v>53</v>
      </c>
      <c r="E60" s="29" t="s">
        <v>62</v>
      </c>
    </row>
    <row r="61" spans="1:16" ht="25.5">
      <c r="A61" s="19" t="s">
        <v>44</v>
      </c>
      <c r="B61" s="23" t="s">
        <v>95</v>
      </c>
      <c r="C61" s="23" t="s">
        <v>830</v>
      </c>
      <c r="D61" s="19" t="s">
        <v>62</v>
      </c>
      <c r="E61" s="24" t="s">
        <v>831</v>
      </c>
      <c r="F61" s="25" t="s">
        <v>153</v>
      </c>
      <c r="G61" s="26">
        <v>103</v>
      </c>
      <c r="H61" s="27">
        <v>0</v>
      </c>
      <c r="I61" s="27">
        <f>ROUND(ROUND(H61,2)*ROUND(G61,1),2)</f>
        <v>0</v>
      </c>
      <c r="J61" s="25" t="s">
        <v>577</v>
      </c>
      <c r="O61">
        <f>(I61*21)/100</f>
        <v>0</v>
      </c>
      <c r="P61" t="s">
        <v>20</v>
      </c>
    </row>
    <row r="62" spans="1:5" ht="12.75">
      <c r="A62" s="28" t="s">
        <v>49</v>
      </c>
      <c r="E62" s="29" t="s">
        <v>62</v>
      </c>
    </row>
    <row r="63" spans="1:5" ht="12.75">
      <c r="A63" s="30" t="s">
        <v>51</v>
      </c>
      <c r="E63" s="31" t="s">
        <v>62</v>
      </c>
    </row>
    <row r="64" spans="1:5" ht="12.75">
      <c r="A64" t="s">
        <v>53</v>
      </c>
      <c r="E64" s="29" t="s">
        <v>62</v>
      </c>
    </row>
    <row r="65" spans="1:16" ht="25.5">
      <c r="A65" s="19" t="s">
        <v>44</v>
      </c>
      <c r="B65" s="23" t="s">
        <v>100</v>
      </c>
      <c r="C65" s="23" t="s">
        <v>832</v>
      </c>
      <c r="D65" s="19" t="s">
        <v>62</v>
      </c>
      <c r="E65" s="24" t="s">
        <v>833</v>
      </c>
      <c r="F65" s="25" t="s">
        <v>153</v>
      </c>
      <c r="G65" s="26">
        <v>31</v>
      </c>
      <c r="H65" s="27">
        <v>0</v>
      </c>
      <c r="I65" s="27">
        <f>ROUND(ROUND(H65,2)*ROUND(G65,1),2)</f>
        <v>0</v>
      </c>
      <c r="J65" s="25" t="s">
        <v>577</v>
      </c>
      <c r="O65">
        <f>(I65*21)/100</f>
        <v>0</v>
      </c>
      <c r="P65" t="s">
        <v>20</v>
      </c>
    </row>
    <row r="66" spans="1:5" ht="12.75">
      <c r="A66" s="28" t="s">
        <v>49</v>
      </c>
      <c r="E66" s="29" t="s">
        <v>62</v>
      </c>
    </row>
    <row r="67" spans="1:5" ht="12.75">
      <c r="A67" s="30" t="s">
        <v>51</v>
      </c>
      <c r="E67" s="31" t="s">
        <v>62</v>
      </c>
    </row>
    <row r="68" spans="1:5" ht="12.75">
      <c r="A68" t="s">
        <v>53</v>
      </c>
      <c r="E68" s="29" t="s">
        <v>62</v>
      </c>
    </row>
    <row r="69" spans="1:16" ht="25.5">
      <c r="A69" s="19" t="s">
        <v>44</v>
      </c>
      <c r="B69" s="23" t="s">
        <v>107</v>
      </c>
      <c r="C69" s="23" t="s">
        <v>834</v>
      </c>
      <c r="D69" s="19" t="s">
        <v>62</v>
      </c>
      <c r="E69" s="24" t="s">
        <v>835</v>
      </c>
      <c r="F69" s="25" t="s">
        <v>153</v>
      </c>
      <c r="G69" s="26">
        <v>17</v>
      </c>
      <c r="H69" s="27">
        <v>0</v>
      </c>
      <c r="I69" s="27">
        <f>ROUND(ROUND(H69,2)*ROUND(G69,1),2)</f>
        <v>0</v>
      </c>
      <c r="J69" s="25" t="s">
        <v>577</v>
      </c>
      <c r="O69">
        <f>(I69*21)/100</f>
        <v>0</v>
      </c>
      <c r="P69" t="s">
        <v>20</v>
      </c>
    </row>
    <row r="70" spans="1:5" ht="12.75">
      <c r="A70" s="28" t="s">
        <v>49</v>
      </c>
      <c r="E70" s="29" t="s">
        <v>62</v>
      </c>
    </row>
    <row r="71" spans="1:5" ht="12.75">
      <c r="A71" s="30" t="s">
        <v>51</v>
      </c>
      <c r="E71" s="31" t="s">
        <v>62</v>
      </c>
    </row>
    <row r="72" spans="1:5" ht="12.75">
      <c r="A72" t="s">
        <v>53</v>
      </c>
      <c r="E72" s="29" t="s">
        <v>62</v>
      </c>
    </row>
    <row r="73" spans="1:16" ht="25.5">
      <c r="A73" s="19" t="s">
        <v>44</v>
      </c>
      <c r="B73" s="23" t="s">
        <v>113</v>
      </c>
      <c r="C73" s="23" t="s">
        <v>836</v>
      </c>
      <c r="D73" s="19" t="s">
        <v>62</v>
      </c>
      <c r="E73" s="24" t="s">
        <v>837</v>
      </c>
      <c r="F73" s="25" t="s">
        <v>153</v>
      </c>
      <c r="G73" s="26">
        <v>103</v>
      </c>
      <c r="H73" s="27">
        <v>0</v>
      </c>
      <c r="I73" s="27">
        <f>ROUND(ROUND(H73,2)*ROUND(G73,1),2)</f>
        <v>0</v>
      </c>
      <c r="J73" s="25" t="s">
        <v>577</v>
      </c>
      <c r="O73">
        <f>(I73*21)/100</f>
        <v>0</v>
      </c>
      <c r="P73" t="s">
        <v>20</v>
      </c>
    </row>
    <row r="74" spans="1:5" ht="12.75">
      <c r="A74" s="28" t="s">
        <v>49</v>
      </c>
      <c r="E74" s="29" t="s">
        <v>62</v>
      </c>
    </row>
    <row r="75" spans="1:5" ht="12.75">
      <c r="A75" s="30" t="s">
        <v>51</v>
      </c>
      <c r="E75" s="31" t="s">
        <v>62</v>
      </c>
    </row>
    <row r="76" spans="1:5" ht="12.75">
      <c r="A76" t="s">
        <v>53</v>
      </c>
      <c r="E76" s="29" t="s">
        <v>62</v>
      </c>
    </row>
    <row r="77" spans="1:16" ht="25.5">
      <c r="A77" s="19" t="s">
        <v>44</v>
      </c>
      <c r="B77" s="23" t="s">
        <v>119</v>
      </c>
      <c r="C77" s="23" t="s">
        <v>838</v>
      </c>
      <c r="D77" s="19" t="s">
        <v>62</v>
      </c>
      <c r="E77" s="24" t="s">
        <v>839</v>
      </c>
      <c r="F77" s="25" t="s">
        <v>153</v>
      </c>
      <c r="G77" s="26">
        <v>31</v>
      </c>
      <c r="H77" s="27">
        <v>0</v>
      </c>
      <c r="I77" s="27">
        <f>ROUND(ROUND(H77,2)*ROUND(G77,1),2)</f>
        <v>0</v>
      </c>
      <c r="J77" s="25" t="s">
        <v>577</v>
      </c>
      <c r="O77">
        <f>(I77*21)/100</f>
        <v>0</v>
      </c>
      <c r="P77" t="s">
        <v>20</v>
      </c>
    </row>
    <row r="78" spans="1:5" ht="12.75">
      <c r="A78" s="28" t="s">
        <v>49</v>
      </c>
      <c r="E78" s="29" t="s">
        <v>62</v>
      </c>
    </row>
    <row r="79" spans="1:5" ht="12.75">
      <c r="A79" s="30" t="s">
        <v>51</v>
      </c>
      <c r="E79" s="31" t="s">
        <v>62</v>
      </c>
    </row>
    <row r="80" spans="1:5" ht="12.75">
      <c r="A80" t="s">
        <v>53</v>
      </c>
      <c r="E80" s="29" t="s">
        <v>62</v>
      </c>
    </row>
    <row r="81" spans="1:16" ht="25.5">
      <c r="A81" s="19" t="s">
        <v>44</v>
      </c>
      <c r="B81" s="23" t="s">
        <v>124</v>
      </c>
      <c r="C81" s="23" t="s">
        <v>840</v>
      </c>
      <c r="D81" s="19" t="s">
        <v>62</v>
      </c>
      <c r="E81" s="24" t="s">
        <v>841</v>
      </c>
      <c r="F81" s="25" t="s">
        <v>153</v>
      </c>
      <c r="G81" s="26">
        <v>17</v>
      </c>
      <c r="H81" s="27">
        <v>0</v>
      </c>
      <c r="I81" s="27">
        <f>ROUND(ROUND(H81,2)*ROUND(G81,1),2)</f>
        <v>0</v>
      </c>
      <c r="J81" s="25" t="s">
        <v>577</v>
      </c>
      <c r="O81">
        <f>(I81*21)/100</f>
        <v>0</v>
      </c>
      <c r="P81" t="s">
        <v>20</v>
      </c>
    </row>
    <row r="82" spans="1:5" ht="12.75">
      <c r="A82" s="28" t="s">
        <v>49</v>
      </c>
      <c r="E82" s="29" t="s">
        <v>62</v>
      </c>
    </row>
    <row r="83" spans="1:5" ht="12.75">
      <c r="A83" s="30" t="s">
        <v>51</v>
      </c>
      <c r="E83" s="31" t="s">
        <v>62</v>
      </c>
    </row>
    <row r="84" spans="1:5" ht="12.75">
      <c r="A84" t="s">
        <v>53</v>
      </c>
      <c r="E84" s="29" t="s">
        <v>62</v>
      </c>
    </row>
    <row r="85" spans="1:16" ht="12.75">
      <c r="A85" s="19" t="s">
        <v>44</v>
      </c>
      <c r="B85" s="23" t="s">
        <v>129</v>
      </c>
      <c r="C85" s="23" t="s">
        <v>842</v>
      </c>
      <c r="D85" s="19" t="s">
        <v>62</v>
      </c>
      <c r="E85" s="24" t="s">
        <v>843</v>
      </c>
      <c r="F85" s="25" t="s">
        <v>153</v>
      </c>
      <c r="G85" s="26">
        <v>103</v>
      </c>
      <c r="H85" s="27">
        <v>0</v>
      </c>
      <c r="I85" s="27">
        <f>ROUND(ROUND(H85,2)*ROUND(G85,1),2)</f>
        <v>0</v>
      </c>
      <c r="J85" s="25" t="s">
        <v>577</v>
      </c>
      <c r="O85">
        <f>(I85*21)/100</f>
        <v>0</v>
      </c>
      <c r="P85" t="s">
        <v>20</v>
      </c>
    </row>
    <row r="86" spans="1:5" ht="12.75">
      <c r="A86" s="28" t="s">
        <v>49</v>
      </c>
      <c r="E86" s="29" t="s">
        <v>62</v>
      </c>
    </row>
    <row r="87" spans="1:5" ht="12.75">
      <c r="A87" s="30" t="s">
        <v>51</v>
      </c>
      <c r="E87" s="31" t="s">
        <v>62</v>
      </c>
    </row>
    <row r="88" spans="1:5" ht="12.75">
      <c r="A88" t="s">
        <v>53</v>
      </c>
      <c r="E88" s="29" t="s">
        <v>62</v>
      </c>
    </row>
    <row r="89" spans="1:16" ht="12.75">
      <c r="A89" s="19" t="s">
        <v>44</v>
      </c>
      <c r="B89" s="23" t="s">
        <v>132</v>
      </c>
      <c r="C89" s="23" t="s">
        <v>844</v>
      </c>
      <c r="D89" s="19" t="s">
        <v>62</v>
      </c>
      <c r="E89" s="24" t="s">
        <v>845</v>
      </c>
      <c r="F89" s="25" t="s">
        <v>153</v>
      </c>
      <c r="G89" s="26">
        <v>31</v>
      </c>
      <c r="H89" s="27">
        <v>0</v>
      </c>
      <c r="I89" s="27">
        <f>ROUND(ROUND(H89,2)*ROUND(G89,1),2)</f>
        <v>0</v>
      </c>
      <c r="J89" s="25" t="s">
        <v>577</v>
      </c>
      <c r="O89">
        <f>(I89*21)/100</f>
        <v>0</v>
      </c>
      <c r="P89" t="s">
        <v>20</v>
      </c>
    </row>
    <row r="90" spans="1:5" ht="12.75">
      <c r="A90" s="28" t="s">
        <v>49</v>
      </c>
      <c r="E90" s="29" t="s">
        <v>62</v>
      </c>
    </row>
    <row r="91" spans="1:5" ht="12.75">
      <c r="A91" s="30" t="s">
        <v>51</v>
      </c>
      <c r="E91" s="31" t="s">
        <v>62</v>
      </c>
    </row>
    <row r="92" spans="1:5" ht="12.75">
      <c r="A92" t="s">
        <v>53</v>
      </c>
      <c r="E92" s="29" t="s">
        <v>62</v>
      </c>
    </row>
    <row r="93" spans="1:16" ht="12.75">
      <c r="A93" s="19" t="s">
        <v>44</v>
      </c>
      <c r="B93" s="23" t="s">
        <v>135</v>
      </c>
      <c r="C93" s="23" t="s">
        <v>846</v>
      </c>
      <c r="D93" s="19" t="s">
        <v>62</v>
      </c>
      <c r="E93" s="24" t="s">
        <v>847</v>
      </c>
      <c r="F93" s="25" t="s">
        <v>153</v>
      </c>
      <c r="G93" s="26">
        <v>17</v>
      </c>
      <c r="H93" s="27">
        <v>0</v>
      </c>
      <c r="I93" s="27">
        <f>ROUND(ROUND(H93,2)*ROUND(G93,1),2)</f>
        <v>0</v>
      </c>
      <c r="J93" s="25" t="s">
        <v>577</v>
      </c>
      <c r="O93">
        <f>(I93*21)/100</f>
        <v>0</v>
      </c>
      <c r="P93" t="s">
        <v>20</v>
      </c>
    </row>
    <row r="94" spans="1:5" ht="12.75">
      <c r="A94" s="28" t="s">
        <v>49</v>
      </c>
      <c r="E94" s="29" t="s">
        <v>62</v>
      </c>
    </row>
    <row r="95" spans="1:5" ht="12.75">
      <c r="A95" s="30" t="s">
        <v>51</v>
      </c>
      <c r="E95" s="31" t="s">
        <v>62</v>
      </c>
    </row>
    <row r="96" spans="1:5" ht="12.75">
      <c r="A96" t="s">
        <v>53</v>
      </c>
      <c r="E96" s="29" t="s">
        <v>62</v>
      </c>
    </row>
    <row r="97" spans="1:16" ht="12.75">
      <c r="A97" s="19" t="s">
        <v>44</v>
      </c>
      <c r="B97" s="23" t="s">
        <v>140</v>
      </c>
      <c r="C97" s="23" t="s">
        <v>848</v>
      </c>
      <c r="D97" s="19" t="s">
        <v>62</v>
      </c>
      <c r="E97" s="24" t="s">
        <v>849</v>
      </c>
      <c r="F97" s="25" t="s">
        <v>47</v>
      </c>
      <c r="G97" s="26">
        <v>15.904</v>
      </c>
      <c r="H97" s="27">
        <v>0</v>
      </c>
      <c r="I97" s="27">
        <f>ROUND(ROUND(H97,2)*ROUND(G97,1),2)</f>
        <v>0</v>
      </c>
      <c r="J97" s="25" t="s">
        <v>536</v>
      </c>
      <c r="O97">
        <f>(I97*21)/100</f>
        <v>0</v>
      </c>
      <c r="P97" t="s">
        <v>20</v>
      </c>
    </row>
    <row r="98" spans="1:5" ht="12.75">
      <c r="A98" s="28" t="s">
        <v>49</v>
      </c>
      <c r="E98" s="29" t="s">
        <v>62</v>
      </c>
    </row>
    <row r="99" spans="1:5" ht="12.75">
      <c r="A99" s="30" t="s">
        <v>51</v>
      </c>
      <c r="E99" s="31" t="s">
        <v>62</v>
      </c>
    </row>
    <row r="100" spans="1:5" ht="12.75">
      <c r="A100" t="s">
        <v>53</v>
      </c>
      <c r="E100" s="29" t="s">
        <v>62</v>
      </c>
    </row>
    <row r="101" spans="1:16" ht="12.75">
      <c r="A101" s="19" t="s">
        <v>44</v>
      </c>
      <c r="B101" s="23" t="s">
        <v>145</v>
      </c>
      <c r="C101" s="23" t="s">
        <v>850</v>
      </c>
      <c r="D101" s="19" t="s">
        <v>62</v>
      </c>
      <c r="E101" s="24" t="s">
        <v>851</v>
      </c>
      <c r="F101" s="25" t="s">
        <v>47</v>
      </c>
      <c r="G101" s="26">
        <v>143.136</v>
      </c>
      <c r="H101" s="27">
        <v>0</v>
      </c>
      <c r="I101" s="27">
        <f>ROUND(ROUND(H101,2)*ROUND(G101,1),2)</f>
        <v>0</v>
      </c>
      <c r="J101" s="25" t="s">
        <v>536</v>
      </c>
      <c r="O101">
        <f>(I101*21)/100</f>
        <v>0</v>
      </c>
      <c r="P101" t="s">
        <v>20</v>
      </c>
    </row>
    <row r="102" spans="1:5" ht="12.75">
      <c r="A102" s="28" t="s">
        <v>49</v>
      </c>
      <c r="E102" s="29" t="s">
        <v>62</v>
      </c>
    </row>
    <row r="103" spans="1:5" ht="12.75">
      <c r="A103" s="30" t="s">
        <v>51</v>
      </c>
      <c r="E103" s="31" t="s">
        <v>62</v>
      </c>
    </row>
    <row r="104" spans="1:5" ht="12.75">
      <c r="A104" t="s">
        <v>53</v>
      </c>
      <c r="E104" s="29" t="s">
        <v>62</v>
      </c>
    </row>
    <row r="105" spans="1:16" ht="12.75">
      <c r="A105" s="19" t="s">
        <v>44</v>
      </c>
      <c r="B105" s="23" t="s">
        <v>150</v>
      </c>
      <c r="C105" s="23" t="s">
        <v>852</v>
      </c>
      <c r="D105" s="19" t="s">
        <v>62</v>
      </c>
      <c r="E105" s="24" t="s">
        <v>853</v>
      </c>
      <c r="F105" s="25" t="s">
        <v>47</v>
      </c>
      <c r="G105" s="26">
        <v>15.904</v>
      </c>
      <c r="H105" s="27">
        <v>0</v>
      </c>
      <c r="I105" s="27">
        <f>ROUND(ROUND(H105,2)*ROUND(G105,1),2)</f>
        <v>0</v>
      </c>
      <c r="J105" s="25" t="s">
        <v>577</v>
      </c>
      <c r="O105">
        <f>(I105*21)/100</f>
        <v>0</v>
      </c>
      <c r="P105" t="s">
        <v>20</v>
      </c>
    </row>
    <row r="106" spans="1:5" ht="12.75">
      <c r="A106" s="28" t="s">
        <v>49</v>
      </c>
      <c r="E106" s="29" t="s">
        <v>62</v>
      </c>
    </row>
    <row r="107" spans="1:5" ht="12.75">
      <c r="A107" s="30" t="s">
        <v>51</v>
      </c>
      <c r="E107" s="31" t="s">
        <v>62</v>
      </c>
    </row>
    <row r="108" spans="1:5" ht="12.75">
      <c r="A108" t="s">
        <v>53</v>
      </c>
      <c r="E108" s="29" t="s">
        <v>62</v>
      </c>
    </row>
    <row r="109" spans="1:16" ht="12.75">
      <c r="A109" s="19" t="s">
        <v>44</v>
      </c>
      <c r="B109" s="23" t="s">
        <v>156</v>
      </c>
      <c r="C109" s="23" t="s">
        <v>854</v>
      </c>
      <c r="D109" s="19" t="s">
        <v>62</v>
      </c>
      <c r="E109" s="24" t="s">
        <v>855</v>
      </c>
      <c r="F109" s="25" t="s">
        <v>856</v>
      </c>
      <c r="G109" s="26">
        <v>28.627</v>
      </c>
      <c r="H109" s="27">
        <v>0</v>
      </c>
      <c r="I109" s="27">
        <f>ROUND(ROUND(H109,2)*ROUND(G109,1),2)</f>
        <v>0</v>
      </c>
      <c r="J109" s="25" t="s">
        <v>577</v>
      </c>
      <c r="O109">
        <f>(I109*21)/100</f>
        <v>0</v>
      </c>
      <c r="P109" t="s">
        <v>20</v>
      </c>
    </row>
    <row r="110" spans="1:5" ht="12.75">
      <c r="A110" s="28" t="s">
        <v>49</v>
      </c>
      <c r="E110" s="29" t="s">
        <v>62</v>
      </c>
    </row>
    <row r="111" spans="1:5" ht="12.75">
      <c r="A111" s="30" t="s">
        <v>51</v>
      </c>
      <c r="E111" s="31" t="s">
        <v>62</v>
      </c>
    </row>
    <row r="112" spans="1:5" ht="12.75">
      <c r="A112" t="s">
        <v>53</v>
      </c>
      <c r="E112" s="29" t="s">
        <v>62</v>
      </c>
    </row>
    <row r="113" spans="1:18" ht="12.75" customHeight="1">
      <c r="A113" s="5" t="s">
        <v>42</v>
      </c>
      <c r="B113" s="5"/>
      <c r="C113" s="32" t="s">
        <v>857</v>
      </c>
      <c r="D113" s="5"/>
      <c r="E113" s="21" t="s">
        <v>858</v>
      </c>
      <c r="F113" s="5"/>
      <c r="G113" s="5"/>
      <c r="H113" s="5"/>
      <c r="I113" s="33">
        <f>0+Q113</f>
        <v>0</v>
      </c>
      <c r="J113" s="5"/>
      <c r="O113">
        <f>0+R113</f>
        <v>0</v>
      </c>
      <c r="Q113">
        <f>0+I114</f>
        <v>0</v>
      </c>
      <c r="R113">
        <f>0+O114</f>
        <v>0</v>
      </c>
    </row>
    <row r="114" spans="1:16" ht="12.75">
      <c r="A114" s="19" t="s">
        <v>44</v>
      </c>
      <c r="B114" s="23" t="s">
        <v>161</v>
      </c>
      <c r="C114" s="23" t="s">
        <v>859</v>
      </c>
      <c r="D114" s="19" t="s">
        <v>62</v>
      </c>
      <c r="E114" s="24" t="s">
        <v>860</v>
      </c>
      <c r="F114" s="25" t="s">
        <v>153</v>
      </c>
      <c r="G114" s="26">
        <v>164</v>
      </c>
      <c r="H114" s="27">
        <v>0</v>
      </c>
      <c r="I114" s="27">
        <f>ROUND(ROUND(H114,2)*ROUND(G114,1),2)</f>
        <v>0</v>
      </c>
      <c r="J114" s="25" t="s">
        <v>536</v>
      </c>
      <c r="O114">
        <f>(I114*21)/100</f>
        <v>0</v>
      </c>
      <c r="P114" t="s">
        <v>20</v>
      </c>
    </row>
    <row r="115" spans="1:5" ht="12.75">
      <c r="A115" s="28" t="s">
        <v>49</v>
      </c>
      <c r="E115" s="29" t="s">
        <v>62</v>
      </c>
    </row>
    <row r="116" spans="1:5" ht="12.75">
      <c r="A116" s="30" t="s">
        <v>51</v>
      </c>
      <c r="E116" s="31" t="s">
        <v>62</v>
      </c>
    </row>
    <row r="117" spans="1:5" ht="12.75">
      <c r="A117" t="s">
        <v>53</v>
      </c>
      <c r="E117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workbookViewId="0" topLeftCell="B1">
      <pane ySplit="8" topLeftCell="A9" activePane="bottomLeft" state="frozen"/>
      <selection pane="bottomLeft" activeCell="K2" sqref="K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0+O9+O34+O47+O56+O61</f>
        <v>0</v>
      </c>
      <c r="P2" t="s">
        <v>19</v>
      </c>
    </row>
    <row r="3" spans="1:16" ht="15" customHeight="1">
      <c r="A3" t="s">
        <v>11</v>
      </c>
      <c r="B3" s="11" t="s">
        <v>13</v>
      </c>
      <c r="C3" s="61" t="s">
        <v>14</v>
      </c>
      <c r="D3" s="57"/>
      <c r="E3" s="12" t="s">
        <v>15</v>
      </c>
      <c r="F3" s="1"/>
      <c r="G3" s="8"/>
      <c r="H3" s="7" t="s">
        <v>863</v>
      </c>
      <c r="I3" s="34">
        <f>0+I9+I34+I47+I56+I61</f>
        <v>0</v>
      </c>
      <c r="J3" s="9"/>
      <c r="O3" t="s">
        <v>18</v>
      </c>
      <c r="P3" t="s">
        <v>20</v>
      </c>
    </row>
    <row r="4" spans="1:16" ht="15" customHeight="1">
      <c r="A4" t="s">
        <v>16</v>
      </c>
      <c r="B4" s="11" t="s">
        <v>524</v>
      </c>
      <c r="C4" s="61" t="s">
        <v>861</v>
      </c>
      <c r="D4" s="57"/>
      <c r="E4" s="12" t="s">
        <v>862</v>
      </c>
      <c r="F4" s="1"/>
      <c r="G4" s="1"/>
      <c r="H4" s="10"/>
      <c r="I4" s="10"/>
      <c r="J4" s="1"/>
      <c r="O4" t="s">
        <v>18</v>
      </c>
      <c r="P4" t="s">
        <v>20</v>
      </c>
    </row>
    <row r="5" spans="1:16" ht="12.75" customHeight="1">
      <c r="A5" t="s">
        <v>527</v>
      </c>
      <c r="B5" s="14" t="s">
        <v>17</v>
      </c>
      <c r="C5" s="62" t="s">
        <v>863</v>
      </c>
      <c r="D5" s="63"/>
      <c r="E5" s="15" t="s">
        <v>529</v>
      </c>
      <c r="F5" s="5"/>
      <c r="G5" s="5"/>
      <c r="H5" s="5"/>
      <c r="I5" s="5"/>
      <c r="J5" s="5"/>
      <c r="O5" t="s">
        <v>18</v>
      </c>
      <c r="P5" t="s">
        <v>20</v>
      </c>
    </row>
    <row r="6" spans="1:10" ht="12.75" customHeight="1">
      <c r="A6" s="60" t="s">
        <v>23</v>
      </c>
      <c r="B6" s="60" t="s">
        <v>25</v>
      </c>
      <c r="C6" s="60" t="s">
        <v>26</v>
      </c>
      <c r="D6" s="60" t="s">
        <v>27</v>
      </c>
      <c r="E6" s="60" t="s">
        <v>29</v>
      </c>
      <c r="F6" s="60" t="s">
        <v>31</v>
      </c>
      <c r="G6" s="60" t="s">
        <v>33</v>
      </c>
      <c r="H6" s="60" t="s">
        <v>35</v>
      </c>
      <c r="I6" s="60"/>
      <c r="J6" s="60" t="s">
        <v>40</v>
      </c>
    </row>
    <row r="7" spans="1:10" ht="12.75" customHeight="1">
      <c r="A7" s="60"/>
      <c r="B7" s="60"/>
      <c r="C7" s="60"/>
      <c r="D7" s="60"/>
      <c r="E7" s="60"/>
      <c r="F7" s="60"/>
      <c r="G7" s="60"/>
      <c r="H7" s="13" t="s">
        <v>36</v>
      </c>
      <c r="I7" s="13" t="s">
        <v>38</v>
      </c>
      <c r="J7" s="60"/>
    </row>
    <row r="8" spans="1:10" ht="12.75" customHeight="1">
      <c r="A8" s="13" t="s">
        <v>24</v>
      </c>
      <c r="B8" s="13" t="s">
        <v>19</v>
      </c>
      <c r="C8" s="13" t="s">
        <v>20</v>
      </c>
      <c r="D8" s="13" t="s">
        <v>28</v>
      </c>
      <c r="E8" s="13" t="s">
        <v>30</v>
      </c>
      <c r="F8" s="13" t="s">
        <v>32</v>
      </c>
      <c r="G8" s="13" t="s">
        <v>34</v>
      </c>
      <c r="H8" s="13" t="s">
        <v>37</v>
      </c>
      <c r="I8" s="13" t="s">
        <v>39</v>
      </c>
      <c r="J8" s="13" t="s">
        <v>41</v>
      </c>
    </row>
    <row r="9" spans="1:18" ht="12.75" customHeight="1">
      <c r="A9" s="16" t="s">
        <v>42</v>
      </c>
      <c r="B9" s="16"/>
      <c r="C9" s="20" t="s">
        <v>531</v>
      </c>
      <c r="D9" s="16"/>
      <c r="E9" s="21" t="s">
        <v>532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0+I10+I14+I18+I22+I26+I30</f>
        <v>0</v>
      </c>
      <c r="R9">
        <f>0+O10+O14+O18+O22+O26+O30</f>
        <v>0</v>
      </c>
    </row>
    <row r="10" spans="1:16" ht="12.75">
      <c r="A10" s="19" t="s">
        <v>44</v>
      </c>
      <c r="B10" s="23" t="s">
        <v>19</v>
      </c>
      <c r="C10" s="23" t="s">
        <v>533</v>
      </c>
      <c r="D10" s="19" t="s">
        <v>62</v>
      </c>
      <c r="E10" s="24" t="s">
        <v>534</v>
      </c>
      <c r="F10" s="25" t="s">
        <v>535</v>
      </c>
      <c r="G10" s="26">
        <v>1</v>
      </c>
      <c r="H10" s="27">
        <v>0</v>
      </c>
      <c r="I10" s="27">
        <f>ROUND(ROUND(H10,2)*ROUND(G10,1),2)</f>
        <v>0</v>
      </c>
      <c r="J10" s="25" t="s">
        <v>536</v>
      </c>
      <c r="O10">
        <f>(I10*21)/100</f>
        <v>0</v>
      </c>
      <c r="P10" t="s">
        <v>20</v>
      </c>
    </row>
    <row r="11" spans="1:5" ht="12.75">
      <c r="A11" s="28" t="s">
        <v>49</v>
      </c>
      <c r="E11" s="29" t="s">
        <v>62</v>
      </c>
    </row>
    <row r="12" spans="1:5" ht="12.75">
      <c r="A12" s="30" t="s">
        <v>51</v>
      </c>
      <c r="E12" s="31" t="s">
        <v>62</v>
      </c>
    </row>
    <row r="13" spans="1:5" ht="12.75">
      <c r="A13" t="s">
        <v>53</v>
      </c>
      <c r="E13" s="29" t="s">
        <v>62</v>
      </c>
    </row>
    <row r="14" spans="1:16" ht="25.5">
      <c r="A14" s="19" t="s">
        <v>44</v>
      </c>
      <c r="B14" s="23" t="s">
        <v>20</v>
      </c>
      <c r="C14" s="23" t="s">
        <v>537</v>
      </c>
      <c r="D14" s="19" t="s">
        <v>62</v>
      </c>
      <c r="E14" s="24" t="s">
        <v>538</v>
      </c>
      <c r="F14" s="25" t="s">
        <v>535</v>
      </c>
      <c r="G14" s="26">
        <v>1</v>
      </c>
      <c r="H14" s="27">
        <v>0</v>
      </c>
      <c r="I14" s="27">
        <f>ROUND(ROUND(H14,2)*ROUND(G14,1),2)</f>
        <v>0</v>
      </c>
      <c r="J14" s="25" t="s">
        <v>536</v>
      </c>
      <c r="O14">
        <f>(I14*21)/100</f>
        <v>0</v>
      </c>
      <c r="P14" t="s">
        <v>20</v>
      </c>
    </row>
    <row r="15" spans="1:5" ht="12.75">
      <c r="A15" s="28" t="s">
        <v>49</v>
      </c>
      <c r="E15" s="29" t="s">
        <v>62</v>
      </c>
    </row>
    <row r="16" spans="1:5" ht="12.75">
      <c r="A16" s="30" t="s">
        <v>51</v>
      </c>
      <c r="E16" s="31" t="s">
        <v>62</v>
      </c>
    </row>
    <row r="17" spans="1:5" ht="12.75">
      <c r="A17" t="s">
        <v>53</v>
      </c>
      <c r="E17" s="29" t="s">
        <v>62</v>
      </c>
    </row>
    <row r="18" spans="1:16" ht="12.75">
      <c r="A18" s="19" t="s">
        <v>44</v>
      </c>
      <c r="B18" s="23" t="s">
        <v>28</v>
      </c>
      <c r="C18" s="23" t="s">
        <v>539</v>
      </c>
      <c r="D18" s="19" t="s">
        <v>62</v>
      </c>
      <c r="E18" s="24" t="s">
        <v>540</v>
      </c>
      <c r="F18" s="25" t="s">
        <v>535</v>
      </c>
      <c r="G18" s="26">
        <v>1</v>
      </c>
      <c r="H18" s="27">
        <v>0</v>
      </c>
      <c r="I18" s="27">
        <f>ROUND(ROUND(H18,2)*ROUND(G18,1),2)</f>
        <v>0</v>
      </c>
      <c r="J18" s="25" t="s">
        <v>536</v>
      </c>
      <c r="O18">
        <f>(I18*21)/100</f>
        <v>0</v>
      </c>
      <c r="P18" t="s">
        <v>20</v>
      </c>
    </row>
    <row r="19" spans="1:5" ht="12.75">
      <c r="A19" s="28" t="s">
        <v>49</v>
      </c>
      <c r="E19" s="29" t="s">
        <v>62</v>
      </c>
    </row>
    <row r="20" spans="1:5" ht="12.75">
      <c r="A20" s="30" t="s">
        <v>51</v>
      </c>
      <c r="E20" s="31" t="s">
        <v>62</v>
      </c>
    </row>
    <row r="21" spans="1:5" ht="12.75">
      <c r="A21" t="s">
        <v>53</v>
      </c>
      <c r="E21" s="29" t="s">
        <v>62</v>
      </c>
    </row>
    <row r="22" spans="1:16" ht="12.75">
      <c r="A22" s="19" t="s">
        <v>44</v>
      </c>
      <c r="B22" s="23" t="s">
        <v>30</v>
      </c>
      <c r="C22" s="23" t="s">
        <v>541</v>
      </c>
      <c r="D22" s="19" t="s">
        <v>62</v>
      </c>
      <c r="E22" s="24" t="s">
        <v>542</v>
      </c>
      <c r="F22" s="25" t="s">
        <v>535</v>
      </c>
      <c r="G22" s="26">
        <v>1</v>
      </c>
      <c r="H22" s="27">
        <v>0</v>
      </c>
      <c r="I22" s="27">
        <f>ROUND(ROUND(H22,2)*ROUND(G22,1),2)</f>
        <v>0</v>
      </c>
      <c r="J22" s="25" t="s">
        <v>536</v>
      </c>
      <c r="O22">
        <f>(I22*21)/100</f>
        <v>0</v>
      </c>
      <c r="P22" t="s">
        <v>20</v>
      </c>
    </row>
    <row r="23" spans="1:5" ht="12.75">
      <c r="A23" s="28" t="s">
        <v>49</v>
      </c>
      <c r="E23" s="29" t="s">
        <v>62</v>
      </c>
    </row>
    <row r="24" spans="1:5" ht="12.75">
      <c r="A24" s="30" t="s">
        <v>51</v>
      </c>
      <c r="E24" s="31" t="s">
        <v>62</v>
      </c>
    </row>
    <row r="25" spans="1:5" ht="12.75">
      <c r="A25" t="s">
        <v>53</v>
      </c>
      <c r="E25" s="29" t="s">
        <v>62</v>
      </c>
    </row>
    <row r="26" spans="1:16" ht="12.75">
      <c r="A26" s="19" t="s">
        <v>44</v>
      </c>
      <c r="B26" s="23" t="s">
        <v>32</v>
      </c>
      <c r="C26" s="23" t="s">
        <v>543</v>
      </c>
      <c r="D26" s="19" t="s">
        <v>62</v>
      </c>
      <c r="E26" s="24" t="s">
        <v>544</v>
      </c>
      <c r="F26" s="25" t="s">
        <v>535</v>
      </c>
      <c r="G26" s="26">
        <v>1</v>
      </c>
      <c r="H26" s="27">
        <v>0</v>
      </c>
      <c r="I26" s="27">
        <f>ROUND(ROUND(H26,2)*ROUND(G26,1),2)</f>
        <v>0</v>
      </c>
      <c r="J26" s="25" t="s">
        <v>536</v>
      </c>
      <c r="O26">
        <f>(I26*21)/100</f>
        <v>0</v>
      </c>
      <c r="P26" t="s">
        <v>20</v>
      </c>
    </row>
    <row r="27" spans="1:5" ht="12.75">
      <c r="A27" s="28" t="s">
        <v>49</v>
      </c>
      <c r="E27" s="29" t="s">
        <v>62</v>
      </c>
    </row>
    <row r="28" spans="1:5" ht="12.75">
      <c r="A28" s="30" t="s">
        <v>51</v>
      </c>
      <c r="E28" s="31" t="s">
        <v>62</v>
      </c>
    </row>
    <row r="29" spans="1:5" ht="12.75">
      <c r="A29" t="s">
        <v>53</v>
      </c>
      <c r="E29" s="29" t="s">
        <v>62</v>
      </c>
    </row>
    <row r="30" spans="1:16" ht="12.75">
      <c r="A30" s="19" t="s">
        <v>44</v>
      </c>
      <c r="B30" s="23" t="s">
        <v>34</v>
      </c>
      <c r="C30" s="23" t="s">
        <v>545</v>
      </c>
      <c r="D30" s="19" t="s">
        <v>62</v>
      </c>
      <c r="E30" s="24" t="s">
        <v>546</v>
      </c>
      <c r="F30" s="25" t="s">
        <v>535</v>
      </c>
      <c r="G30" s="26">
        <v>1</v>
      </c>
      <c r="H30" s="27">
        <v>0</v>
      </c>
      <c r="I30" s="27">
        <f>ROUND(ROUND(H30,2)*ROUND(G30,1),2)</f>
        <v>0</v>
      </c>
      <c r="J30" s="25" t="s">
        <v>536</v>
      </c>
      <c r="O30">
        <f>(I30*21)/100</f>
        <v>0</v>
      </c>
      <c r="P30" t="s">
        <v>20</v>
      </c>
    </row>
    <row r="31" spans="1:5" ht="12.75">
      <c r="A31" s="28" t="s">
        <v>49</v>
      </c>
      <c r="E31" s="29" t="s">
        <v>62</v>
      </c>
    </row>
    <row r="32" spans="1:5" ht="12.75">
      <c r="A32" s="30" t="s">
        <v>51</v>
      </c>
      <c r="E32" s="31" t="s">
        <v>62</v>
      </c>
    </row>
    <row r="33" spans="1:5" ht="12.75">
      <c r="A33" t="s">
        <v>53</v>
      </c>
      <c r="E33" s="29" t="s">
        <v>62</v>
      </c>
    </row>
    <row r="34" spans="1:18" ht="12.75" customHeight="1">
      <c r="A34" s="5" t="s">
        <v>42</v>
      </c>
      <c r="B34" s="5"/>
      <c r="C34" s="32" t="s">
        <v>547</v>
      </c>
      <c r="D34" s="5"/>
      <c r="E34" s="21" t="s">
        <v>548</v>
      </c>
      <c r="F34" s="5"/>
      <c r="G34" s="5"/>
      <c r="H34" s="5"/>
      <c r="I34" s="33">
        <f>0+Q34</f>
        <v>0</v>
      </c>
      <c r="J34" s="5"/>
      <c r="O34">
        <f>0+R34</f>
        <v>0</v>
      </c>
      <c r="Q34">
        <f>0+I35+I39+I43</f>
        <v>0</v>
      </c>
      <c r="R34">
        <f>0+O35+O39+O43</f>
        <v>0</v>
      </c>
    </row>
    <row r="35" spans="1:16" ht="12.75">
      <c r="A35" s="19" t="s">
        <v>44</v>
      </c>
      <c r="B35" s="23" t="s">
        <v>72</v>
      </c>
      <c r="C35" s="23" t="s">
        <v>549</v>
      </c>
      <c r="D35" s="19" t="s">
        <v>62</v>
      </c>
      <c r="E35" s="24" t="s">
        <v>550</v>
      </c>
      <c r="F35" s="25" t="s">
        <v>535</v>
      </c>
      <c r="G35" s="26">
        <v>1</v>
      </c>
      <c r="H35" s="27">
        <v>0</v>
      </c>
      <c r="I35" s="27">
        <f>ROUND(ROUND(H35,2)*ROUND(G35,1),2)</f>
        <v>0</v>
      </c>
      <c r="J35" s="25" t="s">
        <v>536</v>
      </c>
      <c r="O35">
        <f>(I35*21)/100</f>
        <v>0</v>
      </c>
      <c r="P35" t="s">
        <v>20</v>
      </c>
    </row>
    <row r="36" spans="1:5" ht="12.75">
      <c r="A36" s="28" t="s">
        <v>49</v>
      </c>
      <c r="E36" s="29" t="s">
        <v>62</v>
      </c>
    </row>
    <row r="37" spans="1:5" ht="12.75">
      <c r="A37" s="30" t="s">
        <v>51</v>
      </c>
      <c r="E37" s="31" t="s">
        <v>62</v>
      </c>
    </row>
    <row r="38" spans="1:5" ht="12.75">
      <c r="A38" t="s">
        <v>53</v>
      </c>
      <c r="E38" s="29" t="s">
        <v>62</v>
      </c>
    </row>
    <row r="39" spans="1:16" ht="12.75">
      <c r="A39" s="19" t="s">
        <v>44</v>
      </c>
      <c r="B39" s="23" t="s">
        <v>76</v>
      </c>
      <c r="C39" s="23" t="s">
        <v>551</v>
      </c>
      <c r="D39" s="19" t="s">
        <v>62</v>
      </c>
      <c r="E39" s="24" t="s">
        <v>552</v>
      </c>
      <c r="F39" s="25" t="s">
        <v>535</v>
      </c>
      <c r="G39" s="26">
        <v>1</v>
      </c>
      <c r="H39" s="27">
        <v>0</v>
      </c>
      <c r="I39" s="27">
        <f>ROUND(ROUND(H39,2)*ROUND(G39,1),2)</f>
        <v>0</v>
      </c>
      <c r="J39" s="25" t="s">
        <v>536</v>
      </c>
      <c r="O39">
        <f>(I39*21)/100</f>
        <v>0</v>
      </c>
      <c r="P39" t="s">
        <v>20</v>
      </c>
    </row>
    <row r="40" spans="1:5" ht="12.75">
      <c r="A40" s="28" t="s">
        <v>49</v>
      </c>
      <c r="E40" s="29" t="s">
        <v>62</v>
      </c>
    </row>
    <row r="41" spans="1:5" ht="12.75">
      <c r="A41" s="30" t="s">
        <v>51</v>
      </c>
      <c r="E41" s="31" t="s">
        <v>62</v>
      </c>
    </row>
    <row r="42" spans="1:5" ht="12.75">
      <c r="A42" t="s">
        <v>53</v>
      </c>
      <c r="E42" s="29" t="s">
        <v>62</v>
      </c>
    </row>
    <row r="43" spans="1:16" ht="12.75">
      <c r="A43" s="19" t="s">
        <v>44</v>
      </c>
      <c r="B43" s="23" t="s">
        <v>37</v>
      </c>
      <c r="C43" s="23" t="s">
        <v>553</v>
      </c>
      <c r="D43" s="19" t="s">
        <v>62</v>
      </c>
      <c r="E43" s="24" t="s">
        <v>554</v>
      </c>
      <c r="F43" s="25" t="s">
        <v>535</v>
      </c>
      <c r="G43" s="26">
        <v>1</v>
      </c>
      <c r="H43" s="27">
        <v>0</v>
      </c>
      <c r="I43" s="27">
        <f>ROUND(ROUND(H43,2)*ROUND(G43,1),2)</f>
        <v>0</v>
      </c>
      <c r="J43" s="25" t="s">
        <v>536</v>
      </c>
      <c r="O43">
        <f>(I43*21)/100</f>
        <v>0</v>
      </c>
      <c r="P43" t="s">
        <v>20</v>
      </c>
    </row>
    <row r="44" spans="1:5" ht="12.75">
      <c r="A44" s="28" t="s">
        <v>49</v>
      </c>
      <c r="E44" s="29" t="s">
        <v>62</v>
      </c>
    </row>
    <row r="45" spans="1:5" ht="12.75">
      <c r="A45" s="30" t="s">
        <v>51</v>
      </c>
      <c r="E45" s="31" t="s">
        <v>62</v>
      </c>
    </row>
    <row r="46" spans="1:5" ht="12.75">
      <c r="A46" t="s">
        <v>53</v>
      </c>
      <c r="E46" s="29" t="s">
        <v>62</v>
      </c>
    </row>
    <row r="47" spans="1:18" ht="12.75" customHeight="1">
      <c r="A47" s="5" t="s">
        <v>42</v>
      </c>
      <c r="B47" s="5"/>
      <c r="C47" s="32" t="s">
        <v>555</v>
      </c>
      <c r="D47" s="5"/>
      <c r="E47" s="21" t="s">
        <v>556</v>
      </c>
      <c r="F47" s="5"/>
      <c r="G47" s="5"/>
      <c r="H47" s="5"/>
      <c r="I47" s="33">
        <f>0+Q47</f>
        <v>0</v>
      </c>
      <c r="J47" s="5"/>
      <c r="O47">
        <f>0+R47</f>
        <v>0</v>
      </c>
      <c r="Q47">
        <f>0+I48+I52</f>
        <v>0</v>
      </c>
      <c r="R47">
        <f>0+O48+O52</f>
        <v>0</v>
      </c>
    </row>
    <row r="48" spans="1:16" ht="12.75">
      <c r="A48" s="19" t="s">
        <v>44</v>
      </c>
      <c r="B48" s="23" t="s">
        <v>39</v>
      </c>
      <c r="C48" s="23" t="s">
        <v>557</v>
      </c>
      <c r="D48" s="19" t="s">
        <v>62</v>
      </c>
      <c r="E48" s="24" t="s">
        <v>558</v>
      </c>
      <c r="F48" s="25" t="s">
        <v>535</v>
      </c>
      <c r="G48" s="26">
        <v>1</v>
      </c>
      <c r="H48" s="27">
        <v>0</v>
      </c>
      <c r="I48" s="27">
        <f>ROUND(ROUND(H48,2)*ROUND(G48,1),2)</f>
        <v>0</v>
      </c>
      <c r="J48" s="25" t="s">
        <v>536</v>
      </c>
      <c r="O48">
        <f>(I48*21)/100</f>
        <v>0</v>
      </c>
      <c r="P48" t="s">
        <v>20</v>
      </c>
    </row>
    <row r="49" spans="1:5" ht="12.75">
      <c r="A49" s="28" t="s">
        <v>49</v>
      </c>
      <c r="E49" s="29" t="s">
        <v>62</v>
      </c>
    </row>
    <row r="50" spans="1:5" ht="12.75">
      <c r="A50" s="30" t="s">
        <v>51</v>
      </c>
      <c r="E50" s="31" t="s">
        <v>62</v>
      </c>
    </row>
    <row r="51" spans="1:5" ht="12.75">
      <c r="A51" t="s">
        <v>53</v>
      </c>
      <c r="E51" s="29" t="s">
        <v>62</v>
      </c>
    </row>
    <row r="52" spans="1:16" ht="12.75">
      <c r="A52" s="19" t="s">
        <v>44</v>
      </c>
      <c r="B52" s="23" t="s">
        <v>41</v>
      </c>
      <c r="C52" s="23" t="s">
        <v>559</v>
      </c>
      <c r="D52" s="19" t="s">
        <v>62</v>
      </c>
      <c r="E52" s="24" t="s">
        <v>560</v>
      </c>
      <c r="F52" s="25" t="s">
        <v>535</v>
      </c>
      <c r="G52" s="26">
        <v>1</v>
      </c>
      <c r="H52" s="27">
        <v>0</v>
      </c>
      <c r="I52" s="27">
        <f>ROUND(ROUND(H52,2)*ROUND(G52,1),2)</f>
        <v>0</v>
      </c>
      <c r="J52" s="25" t="s">
        <v>536</v>
      </c>
      <c r="O52">
        <f>(I52*21)/100</f>
        <v>0</v>
      </c>
      <c r="P52" t="s">
        <v>20</v>
      </c>
    </row>
    <row r="53" spans="1:5" ht="12.75">
      <c r="A53" s="28" t="s">
        <v>49</v>
      </c>
      <c r="E53" s="29" t="s">
        <v>62</v>
      </c>
    </row>
    <row r="54" spans="1:5" ht="12.75">
      <c r="A54" s="30" t="s">
        <v>51</v>
      </c>
      <c r="E54" s="31" t="s">
        <v>62</v>
      </c>
    </row>
    <row r="55" spans="1:5" ht="12.75">
      <c r="A55" t="s">
        <v>53</v>
      </c>
      <c r="E55" s="29" t="s">
        <v>62</v>
      </c>
    </row>
    <row r="56" spans="1:18" ht="12.75" customHeight="1">
      <c r="A56" s="5" t="s">
        <v>42</v>
      </c>
      <c r="B56" s="5"/>
      <c r="C56" s="32" t="s">
        <v>561</v>
      </c>
      <c r="D56" s="5"/>
      <c r="E56" s="21" t="s">
        <v>562</v>
      </c>
      <c r="F56" s="5"/>
      <c r="G56" s="5"/>
      <c r="H56" s="5"/>
      <c r="I56" s="33">
        <f>0+Q56</f>
        <v>0</v>
      </c>
      <c r="J56" s="5"/>
      <c r="O56">
        <f>0+R56</f>
        <v>0</v>
      </c>
      <c r="Q56">
        <f>0+I57</f>
        <v>0</v>
      </c>
      <c r="R56">
        <f>0+O57</f>
        <v>0</v>
      </c>
    </row>
    <row r="57" spans="1:16" ht="12.75">
      <c r="A57" s="19" t="s">
        <v>44</v>
      </c>
      <c r="B57" s="23" t="s">
        <v>89</v>
      </c>
      <c r="C57" s="23" t="s">
        <v>563</v>
      </c>
      <c r="D57" s="19" t="s">
        <v>62</v>
      </c>
      <c r="E57" s="24" t="s">
        <v>562</v>
      </c>
      <c r="F57" s="25" t="s">
        <v>535</v>
      </c>
      <c r="G57" s="26">
        <v>1</v>
      </c>
      <c r="H57" s="27">
        <v>0</v>
      </c>
      <c r="I57" s="27">
        <f>ROUND(ROUND(H57,2)*ROUND(G57,1),2)</f>
        <v>0</v>
      </c>
      <c r="J57" s="25" t="s">
        <v>536</v>
      </c>
      <c r="O57">
        <f>(I57*21)/100</f>
        <v>0</v>
      </c>
      <c r="P57" t="s">
        <v>20</v>
      </c>
    </row>
    <row r="58" spans="1:5" ht="12.75">
      <c r="A58" s="28" t="s">
        <v>49</v>
      </c>
      <c r="E58" s="29" t="s">
        <v>62</v>
      </c>
    </row>
    <row r="59" spans="1:5" ht="12.75">
      <c r="A59" s="30" t="s">
        <v>51</v>
      </c>
      <c r="E59" s="31" t="s">
        <v>62</v>
      </c>
    </row>
    <row r="60" spans="1:5" ht="12.75">
      <c r="A60" t="s">
        <v>53</v>
      </c>
      <c r="E60" s="29" t="s">
        <v>62</v>
      </c>
    </row>
    <row r="61" spans="1:18" ht="12.75" customHeight="1">
      <c r="A61" s="5" t="s">
        <v>42</v>
      </c>
      <c r="B61" s="5"/>
      <c r="C61" s="32" t="s">
        <v>564</v>
      </c>
      <c r="D61" s="5"/>
      <c r="E61" s="21" t="s">
        <v>529</v>
      </c>
      <c r="F61" s="5"/>
      <c r="G61" s="5"/>
      <c r="H61" s="5"/>
      <c r="I61" s="33">
        <f>0+Q61</f>
        <v>0</v>
      </c>
      <c r="J61" s="5"/>
      <c r="O61">
        <f>0+R61</f>
        <v>0</v>
      </c>
      <c r="Q61">
        <f>0+I62+I66</f>
        <v>0</v>
      </c>
      <c r="R61">
        <f>0+O62+O66</f>
        <v>0</v>
      </c>
    </row>
    <row r="62" spans="1:16" ht="12.75">
      <c r="A62" s="19" t="s">
        <v>44</v>
      </c>
      <c r="B62" s="23" t="s">
        <v>95</v>
      </c>
      <c r="C62" s="23" t="s">
        <v>565</v>
      </c>
      <c r="D62" s="19" t="s">
        <v>62</v>
      </c>
      <c r="E62" s="24" t="s">
        <v>865</v>
      </c>
      <c r="F62" s="25" t="s">
        <v>535</v>
      </c>
      <c r="G62" s="26">
        <v>1</v>
      </c>
      <c r="H62" s="27">
        <v>0</v>
      </c>
      <c r="I62" s="27">
        <f>ROUND(ROUND(H62,2)*ROUND(G62,1),2)</f>
        <v>0</v>
      </c>
      <c r="J62" s="25" t="s">
        <v>536</v>
      </c>
      <c r="O62">
        <f>(I62*21)/100</f>
        <v>0</v>
      </c>
      <c r="P62" t="s">
        <v>20</v>
      </c>
    </row>
    <row r="63" spans="1:5" ht="12.75">
      <c r="A63" s="28" t="s">
        <v>49</v>
      </c>
      <c r="E63" s="29" t="s">
        <v>62</v>
      </c>
    </row>
    <row r="64" spans="1:5" ht="12.75">
      <c r="A64" s="30" t="s">
        <v>51</v>
      </c>
      <c r="E64" s="31" t="s">
        <v>62</v>
      </c>
    </row>
    <row r="65" spans="1:5" ht="12.75">
      <c r="A65" t="s">
        <v>53</v>
      </c>
      <c r="E65" s="29" t="s">
        <v>62</v>
      </c>
    </row>
    <row r="66" spans="1:16" ht="12.75">
      <c r="A66" s="19" t="s">
        <v>44</v>
      </c>
      <c r="B66" s="23" t="s">
        <v>100</v>
      </c>
      <c r="C66" s="23" t="s">
        <v>567</v>
      </c>
      <c r="D66" s="19" t="s">
        <v>62</v>
      </c>
      <c r="E66" s="24" t="s">
        <v>568</v>
      </c>
      <c r="F66" s="25" t="s">
        <v>535</v>
      </c>
      <c r="G66" s="26">
        <v>1</v>
      </c>
      <c r="H66" s="27">
        <v>0</v>
      </c>
      <c r="I66" s="27">
        <f>ROUND(ROUND(H66,2)*ROUND(G66,1),2)</f>
        <v>0</v>
      </c>
      <c r="J66" s="25" t="s">
        <v>536</v>
      </c>
      <c r="O66">
        <f>(I66*21)/100</f>
        <v>0</v>
      </c>
      <c r="P66" t="s">
        <v>20</v>
      </c>
    </row>
    <row r="67" spans="1:5" ht="12.75">
      <c r="A67" s="28" t="s">
        <v>49</v>
      </c>
      <c r="E67" s="29" t="s">
        <v>62</v>
      </c>
    </row>
    <row r="68" spans="1:5" ht="12.75">
      <c r="A68" s="30" t="s">
        <v>51</v>
      </c>
      <c r="E68" s="31" t="s">
        <v>62</v>
      </c>
    </row>
    <row r="69" spans="1:5" ht="12.75">
      <c r="A69" t="s">
        <v>53</v>
      </c>
      <c r="E69" s="29" t="s">
        <v>62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Mira</cp:lastModifiedBy>
  <dcterms:created xsi:type="dcterms:W3CDTF">2022-03-28T10:50:57Z</dcterms:created>
  <dcterms:modified xsi:type="dcterms:W3CDTF">2022-03-28T11:02:46Z</dcterms:modified>
  <cp:category/>
  <cp:version/>
  <cp:contentType/>
  <cp:contentStatus/>
</cp:coreProperties>
</file>