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Hlavní stavební úpravy" sheetId="2" r:id="rId2"/>
    <sheet name="D.1.4.1 - Vzduchotechnika" sheetId="3" r:id="rId3"/>
    <sheet name="D.1.4.2 - Elektroinstalace" sheetId="4" r:id="rId4"/>
    <sheet name="VRN - Vedlejší rozpočtové...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'01 - Hlavní stavební úpravy'!$C$94:$K$919</definedName>
    <definedName name="_xlnm.Print_Area" localSheetId="1">'01 - Hlavní stavební úpravy'!$C$4:$J$39,'01 - Hlavní stavební úpravy'!$C$45:$J$76,'01 - Hlavní stavební úpravy'!$C$82:$K$919</definedName>
    <definedName name="_xlnm._FilterDatabase" localSheetId="2" hidden="1">'D.1.4.1 - Vzduchotechnika'!$C$95:$K$460</definedName>
    <definedName name="_xlnm.Print_Area" localSheetId="2">'D.1.4.1 - Vzduchotechnika'!$C$4:$J$41,'D.1.4.1 - Vzduchotechnika'!$C$47:$J$75,'D.1.4.1 - Vzduchotechnika'!$C$81:$K$460</definedName>
    <definedName name="_xlnm._FilterDatabase" localSheetId="3" hidden="1">'D.1.4.2 - Elektroinstalace'!$C$96:$K$215</definedName>
    <definedName name="_xlnm.Print_Area" localSheetId="3">'D.1.4.2 - Elektroinstalace'!$C$4:$J$41,'D.1.4.2 - Elektroinstalace'!$C$47:$J$76,'D.1.4.2 - Elektroinstalace'!$C$82:$K$215</definedName>
    <definedName name="_xlnm._FilterDatabase" localSheetId="4" hidden="1">'VRN - Vedlejší rozpočtové...'!$C$82:$K$91</definedName>
    <definedName name="_xlnm.Print_Area" localSheetId="4">'VRN - Vedlejší rozpočtové...'!$C$4:$J$39,'VRN - Vedlejší rozpočtové...'!$C$45:$J$64,'VRN - Vedlejší rozpočtové...'!$C$70:$K$91</definedName>
    <definedName name="_xlnm.Print_Area" localSheetId="5">'Seznam figur'!$C$4:$G$83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Hlavní stavební úpravy'!$94:$94</definedName>
    <definedName name="_xlnm.Print_Titles" localSheetId="2">'D.1.4.1 - Vzduchotechnika'!$95:$95</definedName>
    <definedName name="_xlnm.Print_Titles" localSheetId="3">'D.1.4.2 - Elektroinstalace'!$96:$96</definedName>
    <definedName name="_xlnm.Print_Titles" localSheetId="4">'VRN - Vedlejší rozpočtové...'!$82:$82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<sst xmlns="http://schemas.openxmlformats.org/spreadsheetml/2006/main" count="15112" uniqueCount="1862">
  <si>
    <t>Export Komplet</t>
  </si>
  <si>
    <t>VZ</t>
  </si>
  <si>
    <t>2.0</t>
  </si>
  <si>
    <t>ZAMOK</t>
  </si>
  <si>
    <t>False</t>
  </si>
  <si>
    <t>{b0f40715-ab95-46ee-98db-6df96436ab27}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</si>
  <si>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</si>
  <si>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</si>
  <si>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</si>
  <si>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</si>
  <si>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</si>
  <si>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</si>
  <si>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</si>
  <si>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</si>
  <si>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TERZSJABRAD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</si>
  <si>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</si>
  <si>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</si>
  <si>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ŽŠ Liberec, Jabloňová - Protiradonová opatření</t>
  </si>
  <si>
    <t>KSO:</t>
  </si>
  <si>
    <t>801 32 12</t>
  </si>
  <si>
    <t>CC-CZ:</t>
  </si>
  <si>
    <t/>
  </si>
  <si>
    <t>Místo:</t>
  </si>
  <si>
    <t>Liberec</t>
  </si>
  <si>
    <t>Datum:</t>
  </si>
  <si>
    <t>3. 6. 2022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</si>
  <si>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</si>
  <si>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</si>
  <si>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</si>
  <si>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</si>
  <si>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</si>
  <si>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</si>
  <si>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</si>
  <si>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Ing. Radovan Novotný</t>
  </si>
  <si>
    <t>True</t>
  </si>
  <si>
    <t>Zpracovatel:</t>
  </si>
  <si>
    <t>Propos Liberec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</si>
  <si>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</si>
  <si>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</si>
  <si>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</si>
  <si>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</si>
  <si>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</si>
  <si>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</si>
  <si>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</si>
  <si>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</si>
  <si>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</si>
  <si>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</si>
  <si>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</si>
  <si>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</si>
  <si>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</si>
  <si>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</si>
  <si>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</si>
  <si>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</si>
  <si>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</si>
  <si>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</si>
  <si>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</si>
  <si>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</si>
  <si>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</si>
  <si>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</si>
  <si>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</si>
  <si>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</si>
  <si>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</si>
  <si>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</si>
  <si>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</si>
  <si>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</si>
  <si>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</si>
  <si>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</si>
  <si>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</si>
  <si>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</si>
  <si>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</si>
  <si>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</si>
  <si>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</si>
  <si>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</si>
  <si>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</si>
  <si>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</si>
  <si>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</si>
  <si>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</si>
  <si>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</si>
  <si>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</si>
  <si>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Hlavní stavební úpravy</t>
  </si>
  <si>
    <t>STA</t>
  </si>
  <si>
    <t>1</t>
  </si>
  <si>
    <t>{8b8da7b9-e785-48f4-ad28-ade83d337135}</t>
  </si>
  <si>
    <t>2</t>
  </si>
  <si>
    <t>02</t>
  </si>
  <si>
    <t>Specialisté</t>
  </si>
  <si>
    <t>{f6b67edc-802c-4fea-a8e1-7d31bdfdae9b}</t>
  </si>
  <si>
    <t>D.1.4.1</t>
  </si>
  <si>
    <t>Vzduchotechnika</t>
  </si>
  <si>
    <t>Soupis</t>
  </si>
  <si>
    <t>{95f29b2d-0c6b-48be-90f5-aa7731eeb4f6}</t>
  </si>
  <si>
    <t>D.1.4.2</t>
  </si>
  <si>
    <t>Elektroinstalace</t>
  </si>
  <si>
    <t>{919363da-fbac-48a6-bb3b-544e304cd658}</t>
  </si>
  <si>
    <t>VRN</t>
  </si>
  <si>
    <t>Vedlejší rozpočtové náklady</t>
  </si>
  <si>
    <t>{5bafcad6-a74e-4b4f-a214-16f774345023}</t>
  </si>
  <si>
    <t>dlazba10</t>
  </si>
  <si>
    <t>0,54</t>
  </si>
  <si>
    <t>socialkyobkl</t>
  </si>
  <si>
    <t>11,08</t>
  </si>
  <si>
    <t>KRYCÍ LIST SOUPISU PRACÍ</t>
  </si>
  <si>
    <t>penesdk1</t>
  </si>
  <si>
    <t>320,538</t>
  </si>
  <si>
    <t>penesdk2</t>
  </si>
  <si>
    <t>2,565</t>
  </si>
  <si>
    <t>Objekt:</t>
  </si>
  <si>
    <t>01 - Hlavní stavební úpravy</t>
  </si>
  <si>
    <t>Položky jako vyčištění, ochrana stávajících konstrukcí jsou v rámci soupisu prací ZŠ Jabloňová z 04/2020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</si>
  <si>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</si>
  <si>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</si>
  <si>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</si>
  <si>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</si>
  <si>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</si>
  <si>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</si>
  <si>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</si>
  <si>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</si>
  <si>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</si>
  <si>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</si>
  <si>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</si>
  <si>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</si>
  <si>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 vč. přesunu hmot</t>
  </si>
  <si>
    <t xml:space="preserve">    713 - Izolace tepelné vč. přesunu hmot</t>
  </si>
  <si>
    <t xml:space="preserve">    763 - Konstrukce suché výstavby</t>
  </si>
  <si>
    <t xml:space="preserve">    766 - Konstrukce truhlářské vč. přesunu hmot</t>
  </si>
  <si>
    <t xml:space="preserve">    767 - Konstrukce zámečnické vč. přesunu hmot</t>
  </si>
  <si>
    <t xml:space="preserve">    771 - Podlahy z dlaždic vč. přesunu hmot</t>
  </si>
  <si>
    <t xml:space="preserve">    781 - Dokončovací práce - obklady vč. přesunu hmot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</si>
  <si>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</si>
  <si>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</si>
  <si>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</si>
  <si>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</si>
  <si>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</si>
  <si>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</si>
  <si>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</si>
  <si>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</si>
  <si>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</si>
  <si>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</si>
  <si>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</si>
  <si>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</si>
  <si>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</si>
  <si>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</si>
  <si>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</si>
  <si>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</si>
  <si>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</si>
  <si>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</si>
  <si>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</si>
  <si>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174111102</t>
  </si>
  <si>
    <t>Zásyp sypaninou z jakékoliv horniny ručně s uložením výkopku ve vrstvách se zhutněním v uzavřených prostorách s urovnáním povrchu zásypu</t>
  </si>
  <si>
    <t>m3</t>
  </si>
  <si>
    <t>CS ÚRS 2022 01</t>
  </si>
  <si>
    <t>4</t>
  </si>
  <si>
    <t>617554894</t>
  </si>
  <si>
    <t>Online PSC</t>
  </si>
  <si>
    <t>https://podminky.urs.cz/item/CS_URS_2022_01/174111102</t>
  </si>
  <si>
    <t>VV</t>
  </si>
  <si>
    <t xml:space="preserve">skladba podlahy </t>
  </si>
  <si>
    <t>výkres A03</t>
  </si>
  <si>
    <t>0,9*0,6*0,4</t>
  </si>
  <si>
    <t>Součet</t>
  </si>
  <si>
    <t>M</t>
  </si>
  <si>
    <t>583312.0</t>
  </si>
  <si>
    <t>vhodný zásypový materiál</t>
  </si>
  <si>
    <t>t</t>
  </si>
  <si>
    <t>8</t>
  </si>
  <si>
    <t>798976400</t>
  </si>
  <si>
    <t>0,9*0,6*0,4*1,8</t>
  </si>
  <si>
    <t>3</t>
  </si>
  <si>
    <t>Svislé a kompletní konstrukce</t>
  </si>
  <si>
    <t>317142442</t>
  </si>
  <si>
    <t>Překlady nenosné z pórobetonu osazené do tenkého maltového lože, výšky do 250 mm, šířky překladu 150 mm, délky překladu přes 1000 do 1250 mm</t>
  </si>
  <si>
    <t>kus</t>
  </si>
  <si>
    <t>721145702</t>
  </si>
  <si>
    <t>https://podminky.urs.cz/item/CS_URS_2022_01/317142442</t>
  </si>
  <si>
    <t>pavilon MV</t>
  </si>
  <si>
    <t>342272245</t>
  </si>
  <si>
    <t>Příčky z pórobetonových tvárnic hladkých na tenké maltové lože objemová hmotnost do 500 kg/m3, tloušťka příčky 150 mm</t>
  </si>
  <si>
    <t>m2</t>
  </si>
  <si>
    <t>1701147444</t>
  </si>
  <si>
    <t>https://podminky.urs.cz/item/CS_URS_2022_01/342272245</t>
  </si>
  <si>
    <t>1,58*3,1</t>
  </si>
  <si>
    <t>-0,9*2,1</t>
  </si>
  <si>
    <t>5</t>
  </si>
  <si>
    <t>342291121</t>
  </si>
  <si>
    <t>Ukotvení příček plochými kotvami, do konstrukce cihelné</t>
  </si>
  <si>
    <t>m</t>
  </si>
  <si>
    <t>-1083880945</t>
  </si>
  <si>
    <t>https://podminky.urs.cz/item/CS_URS_2022_01/342291121</t>
  </si>
  <si>
    <t>2*3,1</t>
  </si>
  <si>
    <t>6</t>
  </si>
  <si>
    <t>Úpravy povrchů, podlahy a osazování výplní</t>
  </si>
  <si>
    <t>612131101</t>
  </si>
  <si>
    <t>Podkladní a spojovací vrstva vnitřních omítaných ploch cementový postřik nanášený ručně celoplošně stěn</t>
  </si>
  <si>
    <t>-304001199</t>
  </si>
  <si>
    <t>https://podminky.urs.cz/item/CS_URS_2022_01/612131101</t>
  </si>
  <si>
    <t>1,58*3,1*2</t>
  </si>
  <si>
    <t>-0,9*2,1*2</t>
  </si>
  <si>
    <t>7</t>
  </si>
  <si>
    <t>612135101</t>
  </si>
  <si>
    <t>Hrubá výplň rýh maltou jakékoli šířky rýhy ve stěnách</t>
  </si>
  <si>
    <t>-622008811</t>
  </si>
  <si>
    <t>https://podminky.urs.cz/item/CS_URS_2022_01/612135101</t>
  </si>
  <si>
    <t>pro U140 profily okolo otvorů</t>
  </si>
  <si>
    <t>(0,76*4+0,85*4+2,3*4)*4*0,2</t>
  </si>
  <si>
    <t>612142012</t>
  </si>
  <si>
    <t>Potažení vnitřních ploch pletivem v ploše nebo pruzích, na plném podkladu rabicovým provizorním přichycením stěn</t>
  </si>
  <si>
    <t>-684890257</t>
  </si>
  <si>
    <t>https://podminky.urs.cz/item/CS_URS_2022_01/612142012</t>
  </si>
  <si>
    <t>9</t>
  </si>
  <si>
    <t>612311.21</t>
  </si>
  <si>
    <t>Stěrka interiérové hlazená svislých konstrukcí stěn</t>
  </si>
  <si>
    <t>876050717</t>
  </si>
  <si>
    <t>10</t>
  </si>
  <si>
    <t>619995001</t>
  </si>
  <si>
    <t>Začištění omítek (s dodáním hmot) kolem oken, dveří, podlah, obkladů apod.</t>
  </si>
  <si>
    <t>2074948886</t>
  </si>
  <si>
    <t>https://podminky.urs.cz/item/CS_URS_2022_01/619995001</t>
  </si>
  <si>
    <t>otvory stěn</t>
  </si>
  <si>
    <t>zapravení z obou stran</t>
  </si>
  <si>
    <t>výkres A02</t>
  </si>
  <si>
    <t>VZ01</t>
  </si>
  <si>
    <t>2*0,942*2*2</t>
  </si>
  <si>
    <t>VZ02</t>
  </si>
  <si>
    <t>2*0,628*3</t>
  </si>
  <si>
    <t>VZ12</t>
  </si>
  <si>
    <t>2*(0,45+0,2)*2*1</t>
  </si>
  <si>
    <t>2*0,942*2*9</t>
  </si>
  <si>
    <t>VZ03</t>
  </si>
  <si>
    <t>2*0,628*1</t>
  </si>
  <si>
    <t>VZ04</t>
  </si>
  <si>
    <t>2*0,628*2</t>
  </si>
  <si>
    <t>VZ05</t>
  </si>
  <si>
    <t>2*0,942*1</t>
  </si>
  <si>
    <t>VZ06</t>
  </si>
  <si>
    <t>2*0,628*6</t>
  </si>
  <si>
    <t>VZ07</t>
  </si>
  <si>
    <t>2*0,785*2</t>
  </si>
  <si>
    <t>výkres A04</t>
  </si>
  <si>
    <t>2*0,942*2</t>
  </si>
  <si>
    <t>VZ13</t>
  </si>
  <si>
    <t>2*(0,45+0,25)*2*2</t>
  </si>
  <si>
    <t>VZ15</t>
  </si>
  <si>
    <t>2*1,13*1</t>
  </si>
  <si>
    <t>VZ16</t>
  </si>
  <si>
    <t>VZ17</t>
  </si>
  <si>
    <t>2*(0,3+0,15)*2*1</t>
  </si>
  <si>
    <t>výkres A05</t>
  </si>
  <si>
    <t>2*0,942*2*6</t>
  </si>
  <si>
    <t>VZ20</t>
  </si>
  <si>
    <t>2*(0,3+0,35)*2*1</t>
  </si>
  <si>
    <t>VZ22</t>
  </si>
  <si>
    <t>ostatní</t>
  </si>
  <si>
    <t>10,0</t>
  </si>
  <si>
    <t>11</t>
  </si>
  <si>
    <t>61999.900</t>
  </si>
  <si>
    <t>Příplatek na případné dozdění vybouraných otvorů dle potřeby a dotěsnění mezery mezi potrubím z obou stran pružnou vložku</t>
  </si>
  <si>
    <t>476951871</t>
  </si>
  <si>
    <t>12</t>
  </si>
  <si>
    <t>632450121</t>
  </si>
  <si>
    <t>Potěr cementový vyrovnávací ze suchých směsí v pásu o průměrné (střední) tl. od 10 do 20 mm</t>
  </si>
  <si>
    <t>-1685067514</t>
  </si>
  <si>
    <t>https://podminky.urs.cz/item/CS_URS_2022_01/632450121</t>
  </si>
  <si>
    <t>1,58*0,15</t>
  </si>
  <si>
    <t>13</t>
  </si>
  <si>
    <t>632450133</t>
  </si>
  <si>
    <t>Potěr cementový vyrovnávací ze suchých směsí v ploše o průměrné (střední) tl. přes 30 do 40 mm</t>
  </si>
  <si>
    <t>696927447</t>
  </si>
  <si>
    <t>https://podminky.urs.cz/item/CS_URS_2022_01/632450133</t>
  </si>
  <si>
    <t>0,9*0,6</t>
  </si>
  <si>
    <t>14</t>
  </si>
  <si>
    <t>632451212</t>
  </si>
  <si>
    <t>Potěr cementový samonivelační litý tř. C 20, tl. přes 35 do 40 mm</t>
  </si>
  <si>
    <t>1478915631</t>
  </si>
  <si>
    <t>https://podminky.urs.cz/item/CS_URS_2022_01/632451212</t>
  </si>
  <si>
    <t>632481213</t>
  </si>
  <si>
    <t>Separační vrstva k oddělení podlahových vrstev z polyetylénové fólie</t>
  </si>
  <si>
    <t>-1625804879</t>
  </si>
  <si>
    <t>https://podminky.urs.cz/item/CS_URS_2022_01/632481213</t>
  </si>
  <si>
    <t>Ostatní konstrukce a práce, bourání</t>
  </si>
  <si>
    <t>16</t>
  </si>
  <si>
    <t>949101111</t>
  </si>
  <si>
    <t>Lešení pomocné pracovní pro objekty pozemních staveb pro zatížení do 150 kg/m2, o výšce lešeňové podlahy do 1,9 m</t>
  </si>
  <si>
    <t>1291082872</t>
  </si>
  <si>
    <t>https://podminky.urs.cz/item/CS_URS_2022_01/949101111</t>
  </si>
  <si>
    <t>1,58*1,5*2</t>
  </si>
  <si>
    <t>pavilon MV/D - výkres A02</t>
  </si>
  <si>
    <t>mč D.109</t>
  </si>
  <si>
    <t>2,53*1,5</t>
  </si>
  <si>
    <t>1,9*1,5</t>
  </si>
  <si>
    <t>mč D.101</t>
  </si>
  <si>
    <t>14,74*1,5</t>
  </si>
  <si>
    <t>mč D.102</t>
  </si>
  <si>
    <t>1,52*1,5</t>
  </si>
  <si>
    <t>mč D.105</t>
  </si>
  <si>
    <t>mč D.104</t>
  </si>
  <si>
    <t>9,532*1,5</t>
  </si>
  <si>
    <t>4,463*1,5</t>
  </si>
  <si>
    <t xml:space="preserve"> výkres A03</t>
  </si>
  <si>
    <t>mč U2.108</t>
  </si>
  <si>
    <t>9,28*1,5</t>
  </si>
  <si>
    <t>0,46*1,5</t>
  </si>
  <si>
    <t>mč U2.107</t>
  </si>
  <si>
    <t>0,475*1,5</t>
  </si>
  <si>
    <t>mč U2.106</t>
  </si>
  <si>
    <t>mč U2.110</t>
  </si>
  <si>
    <t>1,66*1,5</t>
  </si>
  <si>
    <t>mč U2.109</t>
  </si>
  <si>
    <t>6,73*1,5</t>
  </si>
  <si>
    <t>mč U1.110</t>
  </si>
  <si>
    <t>mč U1.109</t>
  </si>
  <si>
    <t>mč U1.108</t>
  </si>
  <si>
    <t>9,295*1,5</t>
  </si>
  <si>
    <t>0,47*1,5</t>
  </si>
  <si>
    <t>mč U1.107</t>
  </si>
  <si>
    <t>9,275*1,5</t>
  </si>
  <si>
    <t>mč U1.106</t>
  </si>
  <si>
    <t>2,35*1,5</t>
  </si>
  <si>
    <t>mč S.119</t>
  </si>
  <si>
    <t>11,7*1,5</t>
  </si>
  <si>
    <t>0,8*1,5</t>
  </si>
  <si>
    <t>mč S.122</t>
  </si>
  <si>
    <t>5,2*1,5</t>
  </si>
  <si>
    <t>5,2*1,5*2</t>
  </si>
  <si>
    <t>mč U3.108</t>
  </si>
  <si>
    <t>9,3*1,5</t>
  </si>
  <si>
    <t>1,0*1,5</t>
  </si>
  <si>
    <t>mč U3.107</t>
  </si>
  <si>
    <t>mč U3.106</t>
  </si>
  <si>
    <t xml:space="preserve"> výkres A04</t>
  </si>
  <si>
    <t>mč MV.201</t>
  </si>
  <si>
    <t>6,215*1,5</t>
  </si>
  <si>
    <t>3,195*1,5</t>
  </si>
  <si>
    <t>6,49*1,5</t>
  </si>
  <si>
    <t>mč MV.202</t>
  </si>
  <si>
    <t>mč MV.210</t>
  </si>
  <si>
    <t>6,6*1,5</t>
  </si>
  <si>
    <t>0,936*1,5</t>
  </si>
  <si>
    <t>6,54*1,5</t>
  </si>
  <si>
    <t>mč MV.205</t>
  </si>
  <si>
    <t>1,43*1,5</t>
  </si>
  <si>
    <t>mč MV.206</t>
  </si>
  <si>
    <t>6,5*1,5</t>
  </si>
  <si>
    <t xml:space="preserve"> výkres A05</t>
  </si>
  <si>
    <t>mč U2.209</t>
  </si>
  <si>
    <t>3,05*1,5</t>
  </si>
  <si>
    <t>5,85*1,5</t>
  </si>
  <si>
    <t>6,86*1,5</t>
  </si>
  <si>
    <t>mč U2.208</t>
  </si>
  <si>
    <t>9,315*1,5</t>
  </si>
  <si>
    <t>0,74*1,5</t>
  </si>
  <si>
    <t>mč U2.207</t>
  </si>
  <si>
    <t>mč U2.206</t>
  </si>
  <si>
    <t>mč U1.209</t>
  </si>
  <si>
    <t>mč U1.208</t>
  </si>
  <si>
    <t>mč U1.207</t>
  </si>
  <si>
    <t>mč U3.209</t>
  </si>
  <si>
    <t>2,38*1,5</t>
  </si>
  <si>
    <t>mč U3.210</t>
  </si>
  <si>
    <t>1,06*1,5</t>
  </si>
  <si>
    <t>1,45*</t>
  </si>
  <si>
    <t>mč U3.206</t>
  </si>
  <si>
    <t>SD/04</t>
  </si>
  <si>
    <t>výkres A03 - na výšku copilitu 90cm</t>
  </si>
  <si>
    <t>(0,4+0,25+0,15*2)*3*1,5</t>
  </si>
  <si>
    <t>mč U2.104</t>
  </si>
  <si>
    <t>1,2*1,5</t>
  </si>
  <si>
    <t>mč U1.104</t>
  </si>
  <si>
    <t>0,782*1,5</t>
  </si>
  <si>
    <t>mč U3.104</t>
  </si>
  <si>
    <t>mč U2.204</t>
  </si>
  <si>
    <t>mč U1.205</t>
  </si>
  <si>
    <t>mč U3.205</t>
  </si>
  <si>
    <t>17</t>
  </si>
  <si>
    <t>965041.21</t>
  </si>
  <si>
    <t>Bourání stávající podlahové skladby do hloubky 450mm (VZ10), předpoklad 300x1000x450mm</t>
  </si>
  <si>
    <t>ks</t>
  </si>
  <si>
    <t>717923508</t>
  </si>
  <si>
    <t>18</t>
  </si>
  <si>
    <t>965081.12</t>
  </si>
  <si>
    <t>Šetrné vybourání podlah z dlaždic keramických nebo xylolitových tl do 10 mm plochy do 1 m2</t>
  </si>
  <si>
    <t>-868634964</t>
  </si>
  <si>
    <t>19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</si>
  <si>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</si>
  <si>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</si>
  <si>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-1261041572</t>
  </si>
  <si>
    <t>https://podminky.urs.cz/item/CS_URS_2022_01/971033331</t>
  </si>
  <si>
    <t>20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</si>
  <si>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</si>
  <si>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</si>
  <si>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-627115097</t>
  </si>
  <si>
    <t>https://podminky.urs.cz/item/CS_URS_2022_01/971033431</t>
  </si>
  <si>
    <t>VZ14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</si>
  <si>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</si>
  <si>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</si>
  <si>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1964929016</t>
  </si>
  <si>
    <t>https://podminky.urs.cz/item/CS_URS_2022_01/971033441</t>
  </si>
  <si>
    <t>VZ23</t>
  </si>
  <si>
    <t>22</t>
  </si>
  <si>
    <t>974031145</t>
  </si>
  <si>
    <t>Vysekání rýh ve zdivu cihelném na maltu vápennou nebo vápenocementovou do hl. 70 mm a šířky do 200 mm</t>
  </si>
  <si>
    <t>-2016438073</t>
  </si>
  <si>
    <t>https://podminky.urs.cz/item/CS_URS_2022_01/974031145</t>
  </si>
  <si>
    <t>(0,76*4+0,85*4+2,3*4)*4</t>
  </si>
  <si>
    <t>23</t>
  </si>
  <si>
    <t>977151125</t>
  </si>
  <si>
    <t>Jádrové vrty diamantovými korunkami do stavebních materiálů (železobetonu, betonu, cihel, obkladů, dlažeb, kamene) průměru přes 180 do 200 mm</t>
  </si>
  <si>
    <t>-175368401</t>
  </si>
  <si>
    <t>https://podminky.urs.cz/item/CS_URS_2022_01/977151125</t>
  </si>
  <si>
    <t>0,15*3</t>
  </si>
  <si>
    <t>0,25*1</t>
  </si>
  <si>
    <t>0,3*2</t>
  </si>
  <si>
    <t>24</t>
  </si>
  <si>
    <t>977151127</t>
  </si>
  <si>
    <t>Jádrové vrty diamantovými korunkami do stavebních materiálů (železobetonu, betonu, cihel, obkladů, dlažeb, kamene) průměru přes 225 do 250 mm</t>
  </si>
  <si>
    <t>-1036860158</t>
  </si>
  <si>
    <t>https://podminky.urs.cz/item/CS_URS_2022_01/977151127</t>
  </si>
  <si>
    <t>0,15*2</t>
  </si>
  <si>
    <t>25</t>
  </si>
  <si>
    <t>977151128</t>
  </si>
  <si>
    <t>Jádrové vrty diamantovými korunkami do stavebních materiálů (železobetonu, betonu, cihel, obkladů, dlažeb, kamene) průměru přes 250 do 300 mm</t>
  </si>
  <si>
    <t>-982860545</t>
  </si>
  <si>
    <t>https://podminky.urs.cz/item/CS_URS_2022_01/977151128</t>
  </si>
  <si>
    <t>(0,35+0,12)*2*2</t>
  </si>
  <si>
    <t>(0,35+0,12)*9*2</t>
  </si>
  <si>
    <t>VZ013</t>
  </si>
  <si>
    <t>0,1*1</t>
  </si>
  <si>
    <t>(0,35+0,12)*2*6</t>
  </si>
  <si>
    <t>26</t>
  </si>
  <si>
    <t>977151222</t>
  </si>
  <si>
    <t>Jádrové vrty diamantovými korunkami do stavebních materiálů (železobetonu, betonu, cihel, obkladů, dlažeb, kamene) dovrchní (směrem vzhůru), průměru přes 120 do 130 mm</t>
  </si>
  <si>
    <t>1818393682</t>
  </si>
  <si>
    <t>https://podminky.urs.cz/item/CS_URS_2022_01/977151222</t>
  </si>
  <si>
    <t>VZ08</t>
  </si>
  <si>
    <t>0,3*3</t>
  </si>
  <si>
    <t>VZ24</t>
  </si>
  <si>
    <t>0,74*3</t>
  </si>
  <si>
    <t>27</t>
  </si>
  <si>
    <t>977151223</t>
  </si>
  <si>
    <t>Jádrové vrty diamantovými korunkami do stavebních materiálů (železobetonu, betonu, cihel, obkladů, dlažeb, kamene) dovrchní (směrem vzhůru), průměru přes 130 do 150 mm</t>
  </si>
  <si>
    <t>1236533588</t>
  </si>
  <si>
    <t>https://podminky.urs.cz/item/CS_URS_2022_01/977151223</t>
  </si>
  <si>
    <t>VZ19</t>
  </si>
  <si>
    <t>0,74*1</t>
  </si>
  <si>
    <t>28</t>
  </si>
  <si>
    <t>977151225</t>
  </si>
  <si>
    <t>Jádrové vrty diamantovými korunkami do stavebních materiálů (železobetonu, betonu, cihel, obkladů, dlažeb, kamene) dovrchní (směrem vzhůru), průměru přes 180 do 200 mm</t>
  </si>
  <si>
    <t>-602544875</t>
  </si>
  <si>
    <t>https://podminky.urs.cz/item/CS_URS_2022_01/977151225</t>
  </si>
  <si>
    <t>VZ09</t>
  </si>
  <si>
    <t>0,25*2</t>
  </si>
  <si>
    <t>29</t>
  </si>
  <si>
    <t>977151227</t>
  </si>
  <si>
    <t>Jádrové vrty diamantovými korunkami do stavebních materiálů (železobetonu, betonu, cihel, obkladů, dlažeb, kamene) dovrchní (směrem vzhůru), průměru přes 225 do 250 mm</t>
  </si>
  <si>
    <t>-1871598231</t>
  </si>
  <si>
    <t>https://podminky.urs.cz/item/CS_URS_2022_01/977151227</t>
  </si>
  <si>
    <t>VZ11</t>
  </si>
  <si>
    <t>30</t>
  </si>
  <si>
    <t>977151232</t>
  </si>
  <si>
    <t>Jádrové vrty diamantovými korunkami do stavebních materiálů (železobetonu, betonu, cihel, obkladů, dlažeb, kamene) dovrchní (směrem vzhůru), průměru přes 400 do 450 mm</t>
  </si>
  <si>
    <t>-2056140066</t>
  </si>
  <si>
    <t>https://podminky.urs.cz/item/CS_URS_2022_01/977151232</t>
  </si>
  <si>
    <t>VZ18</t>
  </si>
  <si>
    <t>0,74*2</t>
  </si>
  <si>
    <t>31</t>
  </si>
  <si>
    <t>99981.100</t>
  </si>
  <si>
    <t>Doplnění, oprava střešní skladby po provedených prostupech od DN 250mm do DN 415mm vč. vytažení hydroizolací na kce specialisty s těsnící systémovou manžetou vč. dodání materiálu</t>
  </si>
  <si>
    <t>577551007</t>
  </si>
  <si>
    <t>P</t>
  </si>
  <si>
    <t>Poznámka k položce:
blíže viz popis v TZ</t>
  </si>
  <si>
    <t>1,0</t>
  </si>
  <si>
    <t>32</t>
  </si>
  <si>
    <t>99981.102</t>
  </si>
  <si>
    <t>Doplnění, oprava střešní skladby po provedených prostupech do DN 150mm vč. vytažení hydroizolací na kce specialisty s těsnící systémovou manžetou vč. dodání materiálu</t>
  </si>
  <si>
    <t>1514436995</t>
  </si>
  <si>
    <t>33</t>
  </si>
  <si>
    <t>99981.104</t>
  </si>
  <si>
    <t>Doplnění, oprava střešní skladby po provedených prostupech od DN 150mm do DN 250mm vč. vytažení hydroizolací na kce specialisty s těsnící systémovou manžetou vč. dodání materiálu</t>
  </si>
  <si>
    <t>-1211268260</t>
  </si>
  <si>
    <t>34</t>
  </si>
  <si>
    <t>99981.106</t>
  </si>
  <si>
    <t>Doplnění, oprava podlahové skladby po provedených prostupech od DN 150mm do DN 250mm vč. případného zapravení podhledové části vč. dodání materiálu</t>
  </si>
  <si>
    <t>308856184</t>
  </si>
  <si>
    <t>35</t>
  </si>
  <si>
    <t>99981.108</t>
  </si>
  <si>
    <t>Doplnění, oprava podlahové skladby po provedených prostupech do DN 150mm vč. případného zapravení podhledové části vč. dodání materiálu</t>
  </si>
  <si>
    <t>108202237</t>
  </si>
  <si>
    <t>997</t>
  </si>
  <si>
    <t>Přesun sutě</t>
  </si>
  <si>
    <t>36</t>
  </si>
  <si>
    <t>997013111</t>
  </si>
  <si>
    <t>Vnitrostaveništní doprava suti a vybouraných hmot vodorovně do 50 m svisle s použitím mechanizace pro budovy a haly výšky do 6 m</t>
  </si>
  <si>
    <t>-1982321260</t>
  </si>
  <si>
    <t>https://podminky.urs.cz/item/CS_URS_2022_01/997013111</t>
  </si>
  <si>
    <t>37</t>
  </si>
  <si>
    <t>997013501</t>
  </si>
  <si>
    <t>Odvoz suti a vybouraných hmot na skládku nebo meziskládku se složením, na vzdálenost do 1 km</t>
  </si>
  <si>
    <t>-1653773197</t>
  </si>
  <si>
    <t>https://podminky.urs.cz/item/CS_URS_2022_01/997013501</t>
  </si>
  <si>
    <t>38</t>
  </si>
  <si>
    <t>997013.09</t>
  </si>
  <si>
    <t>Příplatek k odvozu suti a vybouraných hmot na skládku za další km přes 1 km</t>
  </si>
  <si>
    <t>1440657708</t>
  </si>
  <si>
    <t>39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</si>
  <si>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</si>
  <si>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</si>
  <si>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1350067156</t>
  </si>
  <si>
    <t>https://podminky.urs.cz/item/CS_URS_2022_01/997013609</t>
  </si>
  <si>
    <t>7,613-1,8</t>
  </si>
  <si>
    <t>40</t>
  </si>
  <si>
    <t>997013631</t>
  </si>
  <si>
    <t>Poplatek za uložení stavebního odpadu na skládce (skládkovné) směsného stavebního a demoličního zatříděného do Katalogu odpadů pod kódem 17 09 04</t>
  </si>
  <si>
    <t>2046289735</t>
  </si>
  <si>
    <t>https://podminky.urs.cz/item/CS_URS_2022_01/997013631</t>
  </si>
  <si>
    <t>1,8</t>
  </si>
  <si>
    <t>998</t>
  </si>
  <si>
    <t>Přesun hmot</t>
  </si>
  <si>
    <t>41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</si>
  <si>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</si>
  <si>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</si>
  <si>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2034967341</t>
  </si>
  <si>
    <t>https://podminky.urs.cz/item/CS_URS_2022_01/998011001</t>
  </si>
  <si>
    <t>PSV</t>
  </si>
  <si>
    <t>Práce a dodávky PSV</t>
  </si>
  <si>
    <t>711</t>
  </si>
  <si>
    <t>Izolace proti vodě, vlhkosti a plynům vč. přesunu hmot</t>
  </si>
  <si>
    <t>42</t>
  </si>
  <si>
    <t>711131101</t>
  </si>
  <si>
    <t>Provedení izolace proti zemní vlhkosti pásy na sucho AIP nebo tkaniny na ploše vodorovné V</t>
  </si>
  <si>
    <t>288414433</t>
  </si>
  <si>
    <t>https://podminky.urs.cz/item/CS_URS_2022_01/711131101</t>
  </si>
  <si>
    <t>43</t>
  </si>
  <si>
    <t>69311068</t>
  </si>
  <si>
    <t>geotextilie netkaná separační, ochranná, filtrační, drenážní PP 300g/m2</t>
  </si>
  <si>
    <t>-750721614</t>
  </si>
  <si>
    <t>0,9*0,6*1,165</t>
  </si>
  <si>
    <t>44</t>
  </si>
  <si>
    <t>711141.59</t>
  </si>
  <si>
    <t>Provedení izolace proti zemní vlhkosti pásy přitavením NAIP na ploše vodorovné V</t>
  </si>
  <si>
    <t>1099621183</t>
  </si>
  <si>
    <t>45</t>
  </si>
  <si>
    <t>62853.04</t>
  </si>
  <si>
    <t>pás asfaltový natavitelný modifikovaný SBS tl 4,0mm s vložkou ze skleněné tkaniny a spalitelnou PE fólií nebo jemnozrnným minerálním posypem na horním povrchu</t>
  </si>
  <si>
    <t>-2116063239</t>
  </si>
  <si>
    <t>713</t>
  </si>
  <si>
    <t>Izolace tepelné vč. přesunu hmot</t>
  </si>
  <si>
    <t>46</t>
  </si>
  <si>
    <t>713121111</t>
  </si>
  <si>
    <t>Montáž tepelné izolace podlah rohožemi, pásy, deskami, dílci, bloky (izolační materiál ve specifikaci) kladenými volně jednovrstvá</t>
  </si>
  <si>
    <t>1088650843</t>
  </si>
  <si>
    <t>https://podminky.urs.cz/item/CS_URS_2022_01/713121111</t>
  </si>
  <si>
    <t>47</t>
  </si>
  <si>
    <t>28375909</t>
  </si>
  <si>
    <t>deska EPS 150 pro konstrukce s vysokým zatížením λ=0,035 tl 50mm</t>
  </si>
  <si>
    <t>141414024</t>
  </si>
  <si>
    <t>0,9*0,6*1,05</t>
  </si>
  <si>
    <t>763</t>
  </si>
  <si>
    <t>Konstrukce suché výstavby</t>
  </si>
  <si>
    <t>48</t>
  </si>
  <si>
    <t>763111.12</t>
  </si>
  <si>
    <t xml:space="preserve">Demontáž příček copilitových </t>
  </si>
  <si>
    <t>1221440468</t>
  </si>
  <si>
    <t>0,25*0,9*2*6</t>
  </si>
  <si>
    <t>49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</si>
  <si>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</si>
  <si>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</si>
  <si>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566718448</t>
  </si>
  <si>
    <t>https://podminky.urs.cz/item/CS_URS_2022_01/763111417</t>
  </si>
  <si>
    <t>(0,4+0,25+0,15*2)*3*0,9</t>
  </si>
  <si>
    <t>50</t>
  </si>
  <si>
    <t>763111.17</t>
  </si>
  <si>
    <t>Příčka ze sádrokartonových desek ostatní konstrukce a práce na příčkách ze sádrokartonových desek základní penetrační nátěr (oboustranný)</t>
  </si>
  <si>
    <t>1110899571</t>
  </si>
  <si>
    <t>Poznámka k položce:
Povrchová úprava sádrokartonových desek: Stupeň jakosti Q2 - standardní tmelení = základní tmelení Q1 + dodatečné tmelení (tmelení „na jemno“, finální přetmelení). Po dokončení tmelení je nutné v případě potřeby tmelené plochy přebrousit</t>
  </si>
  <si>
    <t>51</t>
  </si>
  <si>
    <t>763111911</t>
  </si>
  <si>
    <t>Zhotovení otvorů v příčkách ze sádrokartonových desek pro prostupy (voda, elektro, topení, VZT), osvětlení, okna, revizní klapky a dvířka včetně vyztužení profily pro příčku tl. do 100 mm, velikost do 0,10 m2</t>
  </si>
  <si>
    <t>-377429561</t>
  </si>
  <si>
    <t>https://podminky.urs.cz/item/CS_URS_2022_01/763111911</t>
  </si>
  <si>
    <t>VZ 17</t>
  </si>
  <si>
    <t>52</t>
  </si>
  <si>
    <t>763121714</t>
  </si>
  <si>
    <t>Stěna předsazená ze sádrokartonových desek ostatní konstrukce a práce na předsazených stěnách ze sádrokartonových desek základní penetrační nátěr</t>
  </si>
  <si>
    <t>937492404</t>
  </si>
  <si>
    <t>https://podminky.urs.cz/item/CS_URS_2022_01/763121714</t>
  </si>
  <si>
    <t>267,301+35,549+17,688</t>
  </si>
  <si>
    <t>53</t>
  </si>
  <si>
    <t>763164.51</t>
  </si>
  <si>
    <t>Zaplentování rozvodů VZT v suchém prostředí (opláštění 1 x sdk deskou 12,5 mm na kovové podkonstrukci složené z profilů UD, CD s přímým nebo pružinovým závěsem bez min. izolace) - SD/01</t>
  </si>
  <si>
    <t>154912587</t>
  </si>
  <si>
    <t>2,53*(0,72+0,41)</t>
  </si>
  <si>
    <t>1,9*(0,255+0,41)</t>
  </si>
  <si>
    <t>14,74*(0,73+0,41)</t>
  </si>
  <si>
    <t>0,73+0,425*0,41</t>
  </si>
  <si>
    <t>1,52*0,49</t>
  </si>
  <si>
    <t>(1,52+0,49)*0,325</t>
  </si>
  <si>
    <t>1,52*0,24</t>
  </si>
  <si>
    <t>(1,52+0,24)*0,325</t>
  </si>
  <si>
    <t>mč D.114</t>
  </si>
  <si>
    <t>9,532*0,945</t>
  </si>
  <si>
    <t>(9,532+0,55)*0,410</t>
  </si>
  <si>
    <t>4,463*0,42</t>
  </si>
  <si>
    <t>4,463*0,410</t>
  </si>
  <si>
    <t>9,28*(0,58+0,41)</t>
  </si>
  <si>
    <t>0,46*(0,67+0,41)</t>
  </si>
  <si>
    <t>9,28*(0,73+0,41)</t>
  </si>
  <si>
    <t>0,475*(0,67+0,41)</t>
  </si>
  <si>
    <t>1,52*0,29</t>
  </si>
  <si>
    <t>2,1*(3,26-2,935)</t>
  </si>
  <si>
    <t>1,66*0,24</t>
  </si>
  <si>
    <t>2,14*(3,26-2,935)</t>
  </si>
  <si>
    <t>6,73*(0,41+0,41)</t>
  </si>
  <si>
    <t>1,66*0,29</t>
  </si>
  <si>
    <t>2,22*(3,26-2,935)</t>
  </si>
  <si>
    <t>9,295*(0,41+0,73)</t>
  </si>
  <si>
    <t>0,47*(0,41+0,61)</t>
  </si>
  <si>
    <t>9,275*(0,41+0,73)</t>
  </si>
  <si>
    <t>2,35*0,29</t>
  </si>
  <si>
    <t>2,64*(3,26-2,935)</t>
  </si>
  <si>
    <t>11,7*0,31</t>
  </si>
  <si>
    <t>11,7*0,41*2</t>
  </si>
  <si>
    <t>0,8*0,28+0,28*0,41*2</t>
  </si>
  <si>
    <t>5,2*0,445</t>
  </si>
  <si>
    <t>5,64*(3,26-2,935)</t>
  </si>
  <si>
    <t>5,2*0,36*2</t>
  </si>
  <si>
    <t>5,56*(3,26-2,935)*2</t>
  </si>
  <si>
    <t>9,3*(0,79+0,73)</t>
  </si>
  <si>
    <t>1,0*(0,79+0,6)</t>
  </si>
  <si>
    <t>6,215*(0,33+0,43)</t>
  </si>
  <si>
    <t>0,47*(0,61+0,43)</t>
  </si>
  <si>
    <t>3,195*(0,39+0,43)</t>
  </si>
  <si>
    <t>6,49*(0,525+0,43)</t>
  </si>
  <si>
    <t>6,49*0,38</t>
  </si>
  <si>
    <t>6,6*0,43</t>
  </si>
  <si>
    <t>0,936*0,415</t>
  </si>
  <si>
    <t>0,8*0,43</t>
  </si>
  <si>
    <t>6,54*0,38</t>
  </si>
  <si>
    <t>1,43*0,235</t>
  </si>
  <si>
    <t>1,655*(3,28-2,85)</t>
  </si>
  <si>
    <t>6,5*(0,35+0,43)</t>
  </si>
  <si>
    <t>3,05*(0,71+0,41)</t>
  </si>
  <si>
    <t>5,85*(0,56+0,41)</t>
  </si>
  <si>
    <t>6,86*(0,41+0,41)</t>
  </si>
  <si>
    <t>9,315*(0,73*0,41)</t>
  </si>
  <si>
    <t>0,74*(0,61+0,41)</t>
  </si>
  <si>
    <t>9,275*(0,73+0,41)</t>
  </si>
  <si>
    <t>0,47*(0,61+0,41)</t>
  </si>
  <si>
    <t>2,24*(3,26-2,935)</t>
  </si>
  <si>
    <t>2,38*0,355</t>
  </si>
  <si>
    <t>2,74*(3,26-2,85)</t>
  </si>
  <si>
    <t>1,06*0,39</t>
  </si>
  <si>
    <t>1,45*(3,26-2,85)</t>
  </si>
  <si>
    <t>1,52*0,15</t>
  </si>
  <si>
    <t>2,1*(3,26-2,85)</t>
  </si>
  <si>
    <t>54</t>
  </si>
  <si>
    <t>763164.52</t>
  </si>
  <si>
    <t>Zaplentování rozvodů VZT v suchém prostředí (opláštění 1 x sdk deskou 12,5 mm na kovové podkonstrukci složené z profilů UD, CD bez min. izolace) - SD/02</t>
  </si>
  <si>
    <t>-974607</t>
  </si>
  <si>
    <t>0,63*0,86</t>
  </si>
  <si>
    <t>1,0*1,25</t>
  </si>
  <si>
    <t>0,53*0,86</t>
  </si>
  <si>
    <t>1,1*1,25</t>
  </si>
  <si>
    <t>0,61*0,86</t>
  </si>
  <si>
    <t>0,985*1,25</t>
  </si>
  <si>
    <t>0,41*0,86</t>
  </si>
  <si>
    <t>1,6*1,25</t>
  </si>
  <si>
    <t>0,95*1,25</t>
  </si>
  <si>
    <t>0,66*0,86</t>
  </si>
  <si>
    <t>0,72*1,25*2</t>
  </si>
  <si>
    <t>0,98*1,25</t>
  </si>
  <si>
    <t>0,52*0,86</t>
  </si>
  <si>
    <t>0,99*1,25</t>
  </si>
  <si>
    <t>1,56*1,25</t>
  </si>
  <si>
    <t>55</t>
  </si>
  <si>
    <t>763164.61</t>
  </si>
  <si>
    <t>Zaplentování instalačních rozvodů a rozvodů VZT - 1x deska sdk 12,5 mm do vlhkého prostředí, podkonstrukce ocelová- SD/03</t>
  </si>
  <si>
    <t>-1076330605</t>
  </si>
  <si>
    <t>1,2*3,2</t>
  </si>
  <si>
    <t>0,782*3,2</t>
  </si>
  <si>
    <t>56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</si>
  <si>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</si>
  <si>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</si>
  <si>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1027115205</t>
  </si>
  <si>
    <t>https://podminky.urs.cz/item/CS_URS_2022_01/998763301</t>
  </si>
  <si>
    <t>766</t>
  </si>
  <si>
    <t>Konstrukce truhlářské vč. přesunu hmot</t>
  </si>
  <si>
    <t>57</t>
  </si>
  <si>
    <t>76641.100</t>
  </si>
  <si>
    <t>Montáž a dodávka vnitřních plných dveří vel. 900x1970mm jednokřídlové, povrchová úprava vč. ocelové system. zárubně, kování, přechodové Al lišty s gumovým těsněním, systémových detailů a prvků, ozn. D/01</t>
  </si>
  <si>
    <t>525535457</t>
  </si>
  <si>
    <t>58</t>
  </si>
  <si>
    <t>76641.110</t>
  </si>
  <si>
    <t>Úprava stávajících dveří 900x1970mm doplněním přechodoné AL lišty s gumových těsněním a doplněné těsnění zárubně po celém obvodu, ozn. D/02</t>
  </si>
  <si>
    <t>-784813045</t>
  </si>
  <si>
    <t>767</t>
  </si>
  <si>
    <t>Konstrukce zámečnické vč. přesunu hmot</t>
  </si>
  <si>
    <t>59</t>
  </si>
  <si>
    <t>76711.215</t>
  </si>
  <si>
    <t>Montáž a dodávka ocelové konstrukce pro zajištění prostupů vč. kotvících prvků, svorníků, případné povrchové úpravy, systémových detailů a prvků</t>
  </si>
  <si>
    <t>2076982254</t>
  </si>
  <si>
    <t>dle statika</t>
  </si>
  <si>
    <t>D1.2.16</t>
  </si>
  <si>
    <t>329,0*0,001*4</t>
  </si>
  <si>
    <t>60</t>
  </si>
  <si>
    <t>76711.300</t>
  </si>
  <si>
    <t>Montáž a dodávka systémového kotvení závěsů podstropní jednotky do stropní konstrukce vč. vyvrtání otvorů, začištění s dodáním hmot (1 soubor = 4ks)</t>
  </si>
  <si>
    <t>soub</t>
  </si>
  <si>
    <t>500411776</t>
  </si>
  <si>
    <t>771</t>
  </si>
  <si>
    <t>Podlahy z dlaždic vč. přesunu hmot</t>
  </si>
  <si>
    <t>61</t>
  </si>
  <si>
    <t>771111011</t>
  </si>
  <si>
    <t>Příprava podkladu před provedením dlažby vysátí podlah</t>
  </si>
  <si>
    <t>-446927250</t>
  </si>
  <si>
    <t>https://podminky.urs.cz/item/CS_URS_2022_01/771111011</t>
  </si>
  <si>
    <t>62</t>
  </si>
  <si>
    <t>771121011</t>
  </si>
  <si>
    <t>Příprava podkladu před provedením dlažby nátěr penetrační na podlahu</t>
  </si>
  <si>
    <t>-637853512</t>
  </si>
  <si>
    <t>https://podminky.urs.cz/item/CS_URS_2022_01/771121011</t>
  </si>
  <si>
    <t>63</t>
  </si>
  <si>
    <t>7715742.3</t>
  </si>
  <si>
    <t>Montáž podlah z dlaždic keramických lepených flexibilním lepidlem maloformátových pro vysoké mechanické zatížení protiskluzných nebo reliéfních (bezbariérových) přes 9 do 12 ks/m2 vč. montáže a dodávky rohových, ukončujících, přechodových a jiných systémových lišt a doplňků</t>
  </si>
  <si>
    <t>-1218080415</t>
  </si>
  <si>
    <t>Skladba P03</t>
  </si>
  <si>
    <t>0,3*0,3*2*3</t>
  </si>
  <si>
    <t>Mezisoučet</t>
  </si>
  <si>
    <t>64</t>
  </si>
  <si>
    <t>597614.7</t>
  </si>
  <si>
    <t>dlažba keramická tl. 9mm, protiskluznost R10 (předpokládaný standard 1000kč/m2)</t>
  </si>
  <si>
    <t>-2014896255</t>
  </si>
  <si>
    <t>dlazba10*1,1</t>
  </si>
  <si>
    <t>781</t>
  </si>
  <si>
    <t>Dokončovací práce - obklady vč. přesunu hmot</t>
  </si>
  <si>
    <t>65</t>
  </si>
  <si>
    <t>781121011</t>
  </si>
  <si>
    <t>Příprava podkladu před provedením obkladu nátěr penetrační na stěnu</t>
  </si>
  <si>
    <t>-791193077</t>
  </si>
  <si>
    <t>https://podminky.urs.cz/item/CS_URS_2022_01/781121011</t>
  </si>
  <si>
    <t>66</t>
  </si>
  <si>
    <t>781131.12</t>
  </si>
  <si>
    <t>Izolace stěny pod obklad izolace nátěrem ve dvou vrstvách na sdk konstrukcích</t>
  </si>
  <si>
    <t>1803487040</t>
  </si>
  <si>
    <t>67</t>
  </si>
  <si>
    <t>781473.12</t>
  </si>
  <si>
    <t>Montáž obkladů vnitřních stěn z dlaždic keramických lepených standardním lepidlem hladkých přes 9 do 12 ks/m2 vč. montáže a dodávky rohových, ukončovacích a jiných systémových lišt a přípravy podkladu</t>
  </si>
  <si>
    <t>878166349</t>
  </si>
  <si>
    <t>socialní místnosti</t>
  </si>
  <si>
    <t>1,2*2,0</t>
  </si>
  <si>
    <t>U1.104</t>
  </si>
  <si>
    <t>0,785*2,0</t>
  </si>
  <si>
    <t>U3.104</t>
  </si>
  <si>
    <t>U1.205</t>
  </si>
  <si>
    <t>U3.205</t>
  </si>
  <si>
    <t>68</t>
  </si>
  <si>
    <t>597610.1</t>
  </si>
  <si>
    <t>obklad keramický - sociální místnosti (předpokládaný standard 500kč/m2) - dtto stávající obklad</t>
  </si>
  <si>
    <t>2011505061</t>
  </si>
  <si>
    <t>socialkyobkl*1,1</t>
  </si>
  <si>
    <t>784</t>
  </si>
  <si>
    <t>Dokončovací práce - malby a tapety</t>
  </si>
  <si>
    <t>69</t>
  </si>
  <si>
    <t>784181101</t>
  </si>
  <si>
    <t>Penetrace podkladu jednonásobná základní akrylátová bezbarvá v místnostech výšky do 3,80 m</t>
  </si>
  <si>
    <t>-1502050521</t>
  </si>
  <si>
    <t>https://podminky.urs.cz/item/CS_URS_2022_01/784181101</t>
  </si>
  <si>
    <t>70</t>
  </si>
  <si>
    <t>784211101</t>
  </si>
  <si>
    <t>Malby z malířských směsí oděruvzdorných za mokra dvojnásobné, bílé za mokra oděruvzdorné výborně v místnostech výšky do 3,80 m</t>
  </si>
  <si>
    <t>-646817488</t>
  </si>
  <si>
    <t>https://podminky.urs.cz/item/CS_URS_2022_01/784211101</t>
  </si>
  <si>
    <t>sdk plentovaní</t>
  </si>
  <si>
    <t>penesdk2*2</t>
  </si>
  <si>
    <t>odpočet obkladu</t>
  </si>
  <si>
    <t>-socialkyobkl</t>
  </si>
  <si>
    <t>zděné kce</t>
  </si>
  <si>
    <t>20,0</t>
  </si>
  <si>
    <t>02 - Specialisté</t>
  </si>
  <si>
    <t>Soupis:</t>
  </si>
  <si>
    <t>D.1.4.1 - Vzduchotechnika</t>
  </si>
  <si>
    <t xml:space="preserve">V případě, že zadávací dokumentace obsahuje požadavky nebo odkazy na obchodní firmy, názvy nebo jména a příjmení, specifická označení zboží a služeb, které platí pro určitou osobu, popřípadě její organizační složku, patenty na vynálezy, užitné vzory, ochranné známky nebo označení původu, umožňuje zadavatel použití jiných, kvalitativně a technicky obdobných řešení, která musí plně splňovat technické a funkční požadavky zadavatele uvedené v této zadávací dokumentaci a jejích přílohách. </t>
  </si>
  <si>
    <t>11 - PAVILON U1-VĚTRÁNÍ UČEBEN, KABINETŮ 1.-2.NP</t>
  </si>
  <si>
    <t>12 - PAVILON U2-VĚTRÁNÍ UČEBEN, KABINETŮ 1.-2.NP</t>
  </si>
  <si>
    <t>13 - PAVILON U3-VĚTRÁNÍ UČEBEN, KABINETŮ 1.-2.NP</t>
  </si>
  <si>
    <t>14 - PAVILON D-VĚTRÁNÍ AULY, UČEBNY VV 1.NP</t>
  </si>
  <si>
    <t>15 - PAVILON S-VĚTRÁNÍ UČEBNY IT 1.NP</t>
  </si>
  <si>
    <t>16 - PAVILON S-VĚTRÁNÍ KANCELÁŘÍ 1.NP</t>
  </si>
  <si>
    <t>17 - PAVILON MV-VĚTRÁNÍ UČEBEN 2.NP</t>
  </si>
  <si>
    <t>18 - PAVILON MV-VĚTRÁNÍ UČEBEN, KABINETU 2.NP</t>
  </si>
  <si>
    <t>19 - ODVĚTRÁNÍ RADONU</t>
  </si>
  <si>
    <t>20 - DOPLŇKOVÝ MATERIÁL</t>
  </si>
  <si>
    <t>21 - Pomocné, přípravné a závěrečné vzduchotechnické práce</t>
  </si>
  <si>
    <t>PAVILON U1-VĚTRÁNÍ UČEBEN, KABINETŮ 1.-2.NP</t>
  </si>
  <si>
    <t>11210.100</t>
  </si>
  <si>
    <t>Interierová vzduchotechnická jednotka 2100x800x665mm (VxŠxH), ve VNITŘNÍM provedení; PROVEDENÍ "10-čerstvý vzduch vpravo dole" + MaR, řídící jednotka, regulátor Včetně: obklad jednotky lamino, zákryt potrubního propojení a obklad, základového rámu, rekuperátoru, filtrů, ventilátorů s EC motory, připojovacích manžet, čidel do potrubí vzt., čidla venkovní.. , včetně příslušenství-například: ....... - nebo výrobek srovnatelného standardu - Ecodesign ANO</t>
  </si>
  <si>
    <t>Poznámka k položce:
Kompaktní jednotka (vnitřní).                                                                                                             složená z:  přívodní část:  filtr F7, protiproudý rekuperátor s obtokem (82-91%),  předehřívač - elektro-0,9kW, ventilátor 700-800m3/h, ohřívač-elektro 0,6kW;  80Pa, EC motory,                           odsávací část: filtr G4, ventilátor 700-800m3/h, 50Pa, EC motory</t>
  </si>
  <si>
    <t>11210.101</t>
  </si>
  <si>
    <t>Osazení jednotky poz. 11.1 prvky regulace, čidly, zprovoznění ovládání</t>
  </si>
  <si>
    <t>11210.102</t>
  </si>
  <si>
    <t>Montáž vzt. jednotky</t>
  </si>
  <si>
    <t>11210.103</t>
  </si>
  <si>
    <t>Interierová vzduchotechnická jednotka 2100x800x665mm (VxŠxH), ve VNITŘNÍM provedení; PROVEDENÍ "11-čerstvý vzduch vlevo dole" + MaR, řídící jednotka, regulátor Včetně: obklad jednotky lamino, zákryt potrubního propojení a obklad, základového rámu, rekuperátoru, filtrů, ventilátorů s EC motory, připojovacích manžet, čidel do potrubí vzt., čidla venkovní.. , včetně příslušenství-například: ....... - nebo výrobek srovnatelného standardu - Ecodesign ANO</t>
  </si>
  <si>
    <t>Poznámka k položce:
Kompaktní jednotka (vnitřní).                                                                                                             složená z:  přívodní část:  filtr F7, protiproudý rekuperátor s obtokem (82-91%),  předehřívač - elektro-0,9kW, ventilátor 700-800m3/h, ohřívač-elektro 0,6kW;  80Pa, EC motory,                                                                                            odsávací část: filtr G4, ventilátor 700-800m3/h, 50Pa, EC motory</t>
  </si>
  <si>
    <t>11210.104</t>
  </si>
  <si>
    <t>Osazení jednotky poz. 11.2 prvky regulace, čidly, zprovoznění ovládání</t>
  </si>
  <si>
    <t>11210.105</t>
  </si>
  <si>
    <t>11210.106</t>
  </si>
  <si>
    <t>Fasádní kombinovaná výustka - žaluzie - VERTIKÁLNÍ -375x830mm; včetně ochranné síťoviny, připojovací rozměr prům. 2x280mm; typ například: …... - nebo výrobek srovnatelného standardu.</t>
  </si>
  <si>
    <t>11210.107</t>
  </si>
  <si>
    <t>Montáž výustky/žaluzie</t>
  </si>
  <si>
    <t>11210.108</t>
  </si>
  <si>
    <t>Regulační klapka jednolistá pro kruhové potrubí prům. 150mm.R , ovládání ruční, s aretací polohy listu</t>
  </si>
  <si>
    <t>Poznámka k položce:
materiál: ocelový pozink. plech, profily</t>
  </si>
  <si>
    <t>11210.109</t>
  </si>
  <si>
    <t>Montáž klapky</t>
  </si>
  <si>
    <t>11210.110</t>
  </si>
  <si>
    <t>Obdélníková výustka pro kruhové potrubí, komfortní, 625x75, 2.O - R2, přívodní + RAL….</t>
  </si>
  <si>
    <t>Poznámka k položce:
mater.: ocelové pozink. profily, dvouřadá s regulačním ústrojím + RAL….</t>
  </si>
  <si>
    <t>11210.111</t>
  </si>
  <si>
    <t>Montáž výustky</t>
  </si>
  <si>
    <t>11210.112</t>
  </si>
  <si>
    <t>Čtyřhranné vzduchotechnické potrubí sk.I, materiál ocel. pozink. plech</t>
  </si>
  <si>
    <t>Poznámka k položce:
spojované R spoji a těsněné samolepicím těsněním, třída těsnosti B; vč. spojovacího a montážního materiálu a materiálu  na závěsy s pružným uložením</t>
  </si>
  <si>
    <t>11210.113</t>
  </si>
  <si>
    <t>Montáž vzt. potrubí</t>
  </si>
  <si>
    <t>11210.114</t>
  </si>
  <si>
    <t>Kruhové vzt. potrubí pevné - SPIRO-VODOTĚSNÉ , materiál ocel. pozink. plech, prům.: 280 mm /sání, výfuk/</t>
  </si>
  <si>
    <t>Poznámka k položce:
vč. spojovacího a montážního materiálu a materiálu  na závěsy s pružným uložením</t>
  </si>
  <si>
    <t>11210.115</t>
  </si>
  <si>
    <t>11210.116</t>
  </si>
  <si>
    <t>Kruhové vzt. potrubí pevné - SPIRO, materiál ocel. pozink. plech, prům.: 280 mm / přívod-interier /</t>
  </si>
  <si>
    <t>11210.117</t>
  </si>
  <si>
    <t>11210.118</t>
  </si>
  <si>
    <t>Kruhové vzt. potrubí pevné - SPIRO , materiál ocel. pozink. plech, prům.: 150 mm</t>
  </si>
  <si>
    <t>11210.119</t>
  </si>
  <si>
    <t>11210.120</t>
  </si>
  <si>
    <t>Tepelná izolace vzt. potrubí z min. vlny tl. 60mm, /izolace vzt. potrubí sání a výfuku /</t>
  </si>
  <si>
    <t>Poznámka k položce:
povrch hliniková folie, upevněná na trny ,spoje  přelepeny Al.páskou</t>
  </si>
  <si>
    <t>11210.121</t>
  </si>
  <si>
    <t>Montáž izolace</t>
  </si>
  <si>
    <t>11210.122</t>
  </si>
  <si>
    <t>Barva RAL..... (BÍLÁ), pro nátěry vnitřních vzt. potrubí v objektu dle požadavku architekta projektu (viditelné vzt.); 1xzákladní, 2x vrchní, veškeré viditelné vzt. potrubí pod stropy</t>
  </si>
  <si>
    <t>Poznámka k položce:
pro aplikaci na vzt potrubí , ocelový pozink plech, pozink. výustky, ocelové pozink. závěsové tyče, příruby, spojovací materiál.</t>
  </si>
  <si>
    <t>11210.123</t>
  </si>
  <si>
    <t>Montáž, aplikace nátěru</t>
  </si>
  <si>
    <t>PAVILON U2-VĚTRÁNÍ UČEBEN, KABINETŮ 1.-2.NP</t>
  </si>
  <si>
    <t>12210.100</t>
  </si>
  <si>
    <t>12210.101</t>
  </si>
  <si>
    <t>Osazení jednotky poz. 12.1 prvky regulace, čidly, zprovoznění ovládání</t>
  </si>
  <si>
    <t>12210.102</t>
  </si>
  <si>
    <t>12210.103</t>
  </si>
  <si>
    <t>12210.104</t>
  </si>
  <si>
    <t>Osazení jednotky poz. 12.2 prvky regulace, čidly, zprovoznění ovládání</t>
  </si>
  <si>
    <t>12210.105</t>
  </si>
  <si>
    <t>12210.106</t>
  </si>
  <si>
    <t>12210.107</t>
  </si>
  <si>
    <t>12210.108</t>
  </si>
  <si>
    <t>12210.109</t>
  </si>
  <si>
    <t>12210.110</t>
  </si>
  <si>
    <t>12210.111</t>
  </si>
  <si>
    <t>72</t>
  </si>
  <si>
    <t>12210.112</t>
  </si>
  <si>
    <t>74</t>
  </si>
  <si>
    <t>12210.113</t>
  </si>
  <si>
    <t>76</t>
  </si>
  <si>
    <t>12210.114</t>
  </si>
  <si>
    <t>78</t>
  </si>
  <si>
    <t>12210.115</t>
  </si>
  <si>
    <t>80</t>
  </si>
  <si>
    <t>12210.116</t>
  </si>
  <si>
    <t>82</t>
  </si>
  <si>
    <t>12210.117</t>
  </si>
  <si>
    <t>84</t>
  </si>
  <si>
    <t>12210.118</t>
  </si>
  <si>
    <t>86</t>
  </si>
  <si>
    <t>12210.119</t>
  </si>
  <si>
    <t>88</t>
  </si>
  <si>
    <t>12210.120</t>
  </si>
  <si>
    <t>90</t>
  </si>
  <si>
    <t>12210.121</t>
  </si>
  <si>
    <t>92</t>
  </si>
  <si>
    <t>12210.122</t>
  </si>
  <si>
    <t>94</t>
  </si>
  <si>
    <t>12210.123</t>
  </si>
  <si>
    <t>96</t>
  </si>
  <si>
    <t>PAVILON U3-VĚTRÁNÍ UČEBEN, KABINETŮ 1.-2.NP</t>
  </si>
  <si>
    <t>13210.100</t>
  </si>
  <si>
    <t>98</t>
  </si>
  <si>
    <t>13210.101</t>
  </si>
  <si>
    <t>100</t>
  </si>
  <si>
    <t>13210.102</t>
  </si>
  <si>
    <t>102</t>
  </si>
  <si>
    <t>13210.103</t>
  </si>
  <si>
    <t>104</t>
  </si>
  <si>
    <t>13210.104</t>
  </si>
  <si>
    <t>106</t>
  </si>
  <si>
    <t>13210.105</t>
  </si>
  <si>
    <t>108</t>
  </si>
  <si>
    <t>13210.106</t>
  </si>
  <si>
    <t>110</t>
  </si>
  <si>
    <t>13210.107</t>
  </si>
  <si>
    <t>112</t>
  </si>
  <si>
    <t>13210.108</t>
  </si>
  <si>
    <t>114</t>
  </si>
  <si>
    <t>13210.109</t>
  </si>
  <si>
    <t>116</t>
  </si>
  <si>
    <t>13210.110</t>
  </si>
  <si>
    <t>118</t>
  </si>
  <si>
    <t>13210.111</t>
  </si>
  <si>
    <t>120</t>
  </si>
  <si>
    <t>13210.112</t>
  </si>
  <si>
    <t>Uzavírací klapka s protiběž. listy 200x250.S - včetně ovládání servopohonem 24V /regulace 0-10V; CO2/</t>
  </si>
  <si>
    <t>122</t>
  </si>
  <si>
    <t>Poznámka k položce:
rám-ocel. pozink. profily, Listy- hliník, ozub.kola - PVC</t>
  </si>
  <si>
    <t>13210.113</t>
  </si>
  <si>
    <t>124</t>
  </si>
  <si>
    <t>13210.114</t>
  </si>
  <si>
    <t>ADS CO2 24 - čidlo CO2, prostorové</t>
  </si>
  <si>
    <t>126</t>
  </si>
  <si>
    <t>Poznámka k položce:
Pro 2 ZÓNY, učebny</t>
  </si>
  <si>
    <t>13210.115</t>
  </si>
  <si>
    <t>Montáž čidla</t>
  </si>
  <si>
    <t>128</t>
  </si>
  <si>
    <t>13210.116</t>
  </si>
  <si>
    <t>Obdélníková výustka pro čtyřhranné potrubí, komfortní, 625x225, 2.O - R1, přívodní ; + RAL …..</t>
  </si>
  <si>
    <t>130</t>
  </si>
  <si>
    <t>Poznámka k položce:
mater.: Al. profily, dvouřadá s regulačním ústrojím-protiběžné listy; + RAL  …......</t>
  </si>
  <si>
    <t>13210.117</t>
  </si>
  <si>
    <t>132</t>
  </si>
  <si>
    <t>13210.118</t>
  </si>
  <si>
    <t>134</t>
  </si>
  <si>
    <t>13210.119</t>
  </si>
  <si>
    <t>136</t>
  </si>
  <si>
    <t>13210.120</t>
  </si>
  <si>
    <t>138</t>
  </si>
  <si>
    <t>13210.121</t>
  </si>
  <si>
    <t>140</t>
  </si>
  <si>
    <t>71</t>
  </si>
  <si>
    <t>13210.122</t>
  </si>
  <si>
    <t>142</t>
  </si>
  <si>
    <t>13210.123</t>
  </si>
  <si>
    <t>144</t>
  </si>
  <si>
    <t>73</t>
  </si>
  <si>
    <t>13210.124</t>
  </si>
  <si>
    <t>146</t>
  </si>
  <si>
    <t>13210.125</t>
  </si>
  <si>
    <t>148</t>
  </si>
  <si>
    <t>75</t>
  </si>
  <si>
    <t>13210.126</t>
  </si>
  <si>
    <t>150</t>
  </si>
  <si>
    <t>13210.127</t>
  </si>
  <si>
    <t>152</t>
  </si>
  <si>
    <t>77</t>
  </si>
  <si>
    <t>13210.128</t>
  </si>
  <si>
    <t>154</t>
  </si>
  <si>
    <t>13210.129</t>
  </si>
  <si>
    <t>156</t>
  </si>
  <si>
    <t>PAVILON D-VĚTRÁNÍ AULY, UČEBNY VV 1.NP</t>
  </si>
  <si>
    <t>79</t>
  </si>
  <si>
    <t>14210.100</t>
  </si>
  <si>
    <t>158</t>
  </si>
  <si>
    <t>14210.101</t>
  </si>
  <si>
    <t>Osazení jednotky poz. 14.1 prvky regulace, čidly, zprovoznění ovládání</t>
  </si>
  <si>
    <t>160</t>
  </si>
  <si>
    <t>81</t>
  </si>
  <si>
    <t>14210.102</t>
  </si>
  <si>
    <t>162</t>
  </si>
  <si>
    <t>14210.103</t>
  </si>
  <si>
    <t>Tlumič hluku do kruhového potrubí, například: ….. 160 / 900 - nebo výrobek srovnatelného standardu</t>
  </si>
  <si>
    <t>164</t>
  </si>
  <si>
    <t>Poznámka k položce:
pro kruhové potrubí prům. 160 mm, délka tlumiče 900 mm</t>
  </si>
  <si>
    <t>83</t>
  </si>
  <si>
    <t>14210.104</t>
  </si>
  <si>
    <t>Montáž tlumiče</t>
  </si>
  <si>
    <t>166</t>
  </si>
  <si>
    <t>14210.105</t>
  </si>
  <si>
    <t>168</t>
  </si>
  <si>
    <t>85</t>
  </si>
  <si>
    <t>14210.106</t>
  </si>
  <si>
    <t>170</t>
  </si>
  <si>
    <t>14210.107</t>
  </si>
  <si>
    <t>Regulační klapka jednolistá pro kruhové potrubí prům. 160mm.R , ovládání ruční, s aretací polohy listu</t>
  </si>
  <si>
    <t>172</t>
  </si>
  <si>
    <t>87</t>
  </si>
  <si>
    <t>14210.108</t>
  </si>
  <si>
    <t>174</t>
  </si>
  <si>
    <t>14210.109</t>
  </si>
  <si>
    <t>176</t>
  </si>
  <si>
    <t>89</t>
  </si>
  <si>
    <t>14210.110</t>
  </si>
  <si>
    <t>178</t>
  </si>
  <si>
    <t>14210.111</t>
  </si>
  <si>
    <t>Obdélníková výustka pro čtyřhranné potrubí, komfortní, 400x140, 2.O - R1, přívodní + RAL….(bílá)</t>
  </si>
  <si>
    <t>180</t>
  </si>
  <si>
    <t>Poznámka k položce:
mater.: Al. profily, dvouřadá, s regulačním ústrojím-protiběžné listy + RAL….(bílá)</t>
  </si>
  <si>
    <t>91</t>
  </si>
  <si>
    <t>14210.112</t>
  </si>
  <si>
    <t>182</t>
  </si>
  <si>
    <t>14210.113</t>
  </si>
  <si>
    <t>184</t>
  </si>
  <si>
    <t>93</t>
  </si>
  <si>
    <t>14210.114</t>
  </si>
  <si>
    <t>186</t>
  </si>
  <si>
    <t>14210.115</t>
  </si>
  <si>
    <t>188</t>
  </si>
  <si>
    <t>95</t>
  </si>
  <si>
    <t>14210.116</t>
  </si>
  <si>
    <t>190</t>
  </si>
  <si>
    <t>14210.117</t>
  </si>
  <si>
    <t>192</t>
  </si>
  <si>
    <t>97</t>
  </si>
  <si>
    <t>14210.118</t>
  </si>
  <si>
    <t>194</t>
  </si>
  <si>
    <t>14210.119</t>
  </si>
  <si>
    <t>Kruhové vzt. potrubí pevné - SPIRO , materiál ocel. pozink. plech, prům.: 160 mm</t>
  </si>
  <si>
    <t>196</t>
  </si>
  <si>
    <t>99</t>
  </si>
  <si>
    <t>14210.120</t>
  </si>
  <si>
    <t>198</t>
  </si>
  <si>
    <t>14210.121</t>
  </si>
  <si>
    <t>200</t>
  </si>
  <si>
    <t>101</t>
  </si>
  <si>
    <t>14210.122</t>
  </si>
  <si>
    <t>202</t>
  </si>
  <si>
    <t>14210.123</t>
  </si>
  <si>
    <t>204</t>
  </si>
  <si>
    <t>103</t>
  </si>
  <si>
    <t>14210.124</t>
  </si>
  <si>
    <t>206</t>
  </si>
  <si>
    <t>PAVILON S-VĚTRÁNÍ UČEBNY IT 1.NP</t>
  </si>
  <si>
    <t>15210.100</t>
  </si>
  <si>
    <t>208</t>
  </si>
  <si>
    <t>105</t>
  </si>
  <si>
    <t>15210.101</t>
  </si>
  <si>
    <t>Osazení jednotky poz. 15.1 prvky regulace, čidly, zprovoznění ovládání</t>
  </si>
  <si>
    <t>210</t>
  </si>
  <si>
    <t>15210.102</t>
  </si>
  <si>
    <t>212</t>
  </si>
  <si>
    <t>107</t>
  </si>
  <si>
    <t>15210.103</t>
  </si>
  <si>
    <t>214</t>
  </si>
  <si>
    <t>15210.104</t>
  </si>
  <si>
    <t>216</t>
  </si>
  <si>
    <t>109</t>
  </si>
  <si>
    <t>15210.105</t>
  </si>
  <si>
    <t>218</t>
  </si>
  <si>
    <t>15210.106</t>
  </si>
  <si>
    <t>220</t>
  </si>
  <si>
    <t>111</t>
  </si>
  <si>
    <t>15210.107</t>
  </si>
  <si>
    <t>222</t>
  </si>
  <si>
    <t>15210.108</t>
  </si>
  <si>
    <t>224</t>
  </si>
  <si>
    <t>113</t>
  </si>
  <si>
    <t>15210.109</t>
  </si>
  <si>
    <t>226</t>
  </si>
  <si>
    <t>15210.110</t>
  </si>
  <si>
    <t>228</t>
  </si>
  <si>
    <t>115</t>
  </si>
  <si>
    <t>15210.111</t>
  </si>
  <si>
    <t>230</t>
  </si>
  <si>
    <t>15210.112</t>
  </si>
  <si>
    <t>232</t>
  </si>
  <si>
    <t>117</t>
  </si>
  <si>
    <t>15210.113</t>
  </si>
  <si>
    <t>234</t>
  </si>
  <si>
    <t>15210.114</t>
  </si>
  <si>
    <t>236</t>
  </si>
  <si>
    <t>119</t>
  </si>
  <si>
    <t>15210.115</t>
  </si>
  <si>
    <t>238</t>
  </si>
  <si>
    <t>15210.116</t>
  </si>
  <si>
    <t>240</t>
  </si>
  <si>
    <t>PAVILON S-VĚTRÁNÍ KANCELÁŘÍ 1.NP</t>
  </si>
  <si>
    <t>121</t>
  </si>
  <si>
    <t>16210.100</t>
  </si>
  <si>
    <t>Vzduchotechnická jednotka- přívod, odvod, rekuperace, filtrace, elektro ohřívač vnitřní, PODSTROPNÍ provedení-hrdla z boku, včetně digitální regulace a regulátoru. Referenční výrobek typ - VEL. 570.... - - nebo výrobek srovnatelného standardu</t>
  </si>
  <si>
    <t>242</t>
  </si>
  <si>
    <t>Poznámka k položce:
kompaktní vzt. "bytová" rekuperační  jednotka,           složená z:                                        přívodní část: filtr EU7, protiproudý rekuperátor, EC ventilátor 450m3/h, 180 Pa, elektro ohřívač vestavěný Qt=500W                                                                                       odsávací část: filtr EU4,  EC ventilátor 450 m3/h, 180 Pa,                                                                                  jednotka včetně: čidel, komfortní digitální regulace......</t>
  </si>
  <si>
    <t>16210.101</t>
  </si>
  <si>
    <t>Osazení jednotky poz. 16.1 prvky regulace, čidly zprovoznění ovládání</t>
  </si>
  <si>
    <t>244</t>
  </si>
  <si>
    <t>123</t>
  </si>
  <si>
    <t>16210.102</t>
  </si>
  <si>
    <t>246</t>
  </si>
  <si>
    <t>16210.103</t>
  </si>
  <si>
    <t>Tlumič hluku do kruhového potrubí, například: 200 / 900 - nebo výrobek srovnatelného standardu</t>
  </si>
  <si>
    <t>248</t>
  </si>
  <si>
    <t>Poznámka k položce:
pro kruhové potrubí prům. 200 mm, délka tlumiče 900 mm</t>
  </si>
  <si>
    <t>125</t>
  </si>
  <si>
    <t>16210.104</t>
  </si>
  <si>
    <t>250</t>
  </si>
  <si>
    <t>16210.105</t>
  </si>
  <si>
    <t>Krycí mřížka s úkosem 45° ; prům. 200 mm - zakrytí vzt. potrubí sání v exteriéru / sání /</t>
  </si>
  <si>
    <t>252</t>
  </si>
  <si>
    <t>Poznámka k položce:
materiál: Ti-Zn předzvětralý</t>
  </si>
  <si>
    <t>127</t>
  </si>
  <si>
    <t>16210.106</t>
  </si>
  <si>
    <t>Montáž krycí mřížky</t>
  </si>
  <si>
    <t>254</t>
  </si>
  <si>
    <t>16210.107</t>
  </si>
  <si>
    <t>Výfuková hlavice například: VHO ø200 - nebo výrobek srovnatelného standardu</t>
  </si>
  <si>
    <t>256</t>
  </si>
  <si>
    <t>Poznámka k položce:
materiál:  Ti-Zn předzvětralý</t>
  </si>
  <si>
    <t>129</t>
  </si>
  <si>
    <t>16210.108</t>
  </si>
  <si>
    <t>Montáž hlavice</t>
  </si>
  <si>
    <t>258</t>
  </si>
  <si>
    <t>16210.109</t>
  </si>
  <si>
    <t>Regulační klapka jednolistá pro kruhové potrubí prům. 150-160mm.R , ovládání ruční, s aretací polohy listu</t>
  </si>
  <si>
    <t>260</t>
  </si>
  <si>
    <t>131</t>
  </si>
  <si>
    <t>16210.110</t>
  </si>
  <si>
    <t>262</t>
  </si>
  <si>
    <t>16210.111</t>
  </si>
  <si>
    <t>Zpětná, těsná klapka RSK(W) 200 - nebo výrobek srovnatelného standardu (ElektrodesignVentilátory spol. s r.o.)</t>
  </si>
  <si>
    <t>264</t>
  </si>
  <si>
    <t>Poznámka k položce:
Těsná, zpětná, samočinná klapka pro kruhové potrubí</t>
  </si>
  <si>
    <t>133</t>
  </si>
  <si>
    <t>16210.112</t>
  </si>
  <si>
    <t>266</t>
  </si>
  <si>
    <t>16210.113</t>
  </si>
  <si>
    <t>268</t>
  </si>
  <si>
    <t>135</t>
  </si>
  <si>
    <t>16210.114</t>
  </si>
  <si>
    <t>270</t>
  </si>
  <si>
    <t>16210.115</t>
  </si>
  <si>
    <t>Obdélníková výustka pro čtyřhranné potrubí, komfortní, 125x325, 2.O - R1, odvodvní + RAL….(bílá)</t>
  </si>
  <si>
    <t>272</t>
  </si>
  <si>
    <t>137</t>
  </si>
  <si>
    <t>16210.116</t>
  </si>
  <si>
    <t>274</t>
  </si>
  <si>
    <t>16210.117</t>
  </si>
  <si>
    <t>276</t>
  </si>
  <si>
    <t>139</t>
  </si>
  <si>
    <t>16210.118</t>
  </si>
  <si>
    <t>278</t>
  </si>
  <si>
    <t>16210.119</t>
  </si>
  <si>
    <t>Kruhové vzt. potrubí pevné - SPIRO , materiál ocel. pozink. plech, prům.: 150-160 mm</t>
  </si>
  <si>
    <t>280</t>
  </si>
  <si>
    <t>141</t>
  </si>
  <si>
    <t>16210.120</t>
  </si>
  <si>
    <t>282</t>
  </si>
  <si>
    <t>16210.121</t>
  </si>
  <si>
    <t>Kruhové vzt. potrubí pevné - SPIRO-VODOTĚSNÉ , materiál ocel. pozink. plech, prům.: 200mm</t>
  </si>
  <si>
    <t>284</t>
  </si>
  <si>
    <t>143</t>
  </si>
  <si>
    <t>16210.122</t>
  </si>
  <si>
    <t>286</t>
  </si>
  <si>
    <t>16210.123</t>
  </si>
  <si>
    <t>Tepelné izolace vzt. potrubí z min. vlny tl. 40-60mm /izolace vzt. potrubí sání a výfuku/</t>
  </si>
  <si>
    <t>288</t>
  </si>
  <si>
    <t>Poznámka k položce:
povrch hliniková folie, zajištěna proti posunutí na potrubí, spoje  přelepeny Al.páskou</t>
  </si>
  <si>
    <t>145</t>
  </si>
  <si>
    <t>16210.124</t>
  </si>
  <si>
    <t>290</t>
  </si>
  <si>
    <t>16210.125</t>
  </si>
  <si>
    <t>Oplechování vzt. potrubí a tepelných izolací v nadstřešní části - VODOTĚSNÉ , materiál: Ti-Zn předzvětralý (dle architekta projektu, dle oplechování ostatních částí střechy)</t>
  </si>
  <si>
    <t>292</t>
  </si>
  <si>
    <t>Poznámka k položce:
včetně těsnícího, spojovacího a montážního materiálu</t>
  </si>
  <si>
    <t>147</t>
  </si>
  <si>
    <t>16210.126</t>
  </si>
  <si>
    <t>Montáž oplechování</t>
  </si>
  <si>
    <t>294</t>
  </si>
  <si>
    <t>16210.127</t>
  </si>
  <si>
    <t>296</t>
  </si>
  <si>
    <t>149</t>
  </si>
  <si>
    <t>16210.128</t>
  </si>
  <si>
    <t>298</t>
  </si>
  <si>
    <t>PAVILON MV-VĚTRÁNÍ UČEBEN 2.NP</t>
  </si>
  <si>
    <t>17210.100</t>
  </si>
  <si>
    <t>300</t>
  </si>
  <si>
    <t>151</t>
  </si>
  <si>
    <t>17210.101</t>
  </si>
  <si>
    <t>Osazení jednotky poz. 17.1 prvky regulace, čidly, zprovoznění ovládání</t>
  </si>
  <si>
    <t>302</t>
  </si>
  <si>
    <t>17210.102</t>
  </si>
  <si>
    <t>304</t>
  </si>
  <si>
    <t>153</t>
  </si>
  <si>
    <t>17210.103</t>
  </si>
  <si>
    <t>306</t>
  </si>
  <si>
    <t>17210.104</t>
  </si>
  <si>
    <t>Osazení jednotky poz. 17.2 prvky regulace, čidly, zprovoznění ovládání</t>
  </si>
  <si>
    <t>308</t>
  </si>
  <si>
    <t>155</t>
  </si>
  <si>
    <t>17210.105</t>
  </si>
  <si>
    <t>310</t>
  </si>
  <si>
    <t>17210.106</t>
  </si>
  <si>
    <t>312</t>
  </si>
  <si>
    <t>157</t>
  </si>
  <si>
    <t>17210.107</t>
  </si>
  <si>
    <t>314</t>
  </si>
  <si>
    <t>17210.108</t>
  </si>
  <si>
    <t>316</t>
  </si>
  <si>
    <t>159</t>
  </si>
  <si>
    <t>17210.109</t>
  </si>
  <si>
    <t>318</t>
  </si>
  <si>
    <t>17210.110</t>
  </si>
  <si>
    <t>320</t>
  </si>
  <si>
    <t>161</t>
  </si>
  <si>
    <t>17210.111</t>
  </si>
  <si>
    <t>322</t>
  </si>
  <si>
    <t>17210.112</t>
  </si>
  <si>
    <t>324</t>
  </si>
  <si>
    <t>163</t>
  </si>
  <si>
    <t>17210.113</t>
  </si>
  <si>
    <t>326</t>
  </si>
  <si>
    <t>17210.114</t>
  </si>
  <si>
    <t>Kruhové vzt. potrubí pevné - SPIRO, materiál ocel. pozink. plech, prům.: 250-280 mm / přívod-interier /</t>
  </si>
  <si>
    <t>328</t>
  </si>
  <si>
    <t>165</t>
  </si>
  <si>
    <t>17210.115</t>
  </si>
  <si>
    <t>330</t>
  </si>
  <si>
    <t>17210.116</t>
  </si>
  <si>
    <t>332</t>
  </si>
  <si>
    <t>167</t>
  </si>
  <si>
    <t>17210.117</t>
  </si>
  <si>
    <t>334</t>
  </si>
  <si>
    <t>17210.118</t>
  </si>
  <si>
    <t>336</t>
  </si>
  <si>
    <t>169</t>
  </si>
  <si>
    <t>17210.119</t>
  </si>
  <si>
    <t>338</t>
  </si>
  <si>
    <t>PAVILON MV-VĚTRÁNÍ UČEBEN, KABINETU 2.NP</t>
  </si>
  <si>
    <t>18210.100</t>
  </si>
  <si>
    <t>Vzduchotechnická jednotka- přívod, odvod, rekuperace, filtrace, elektro ohřívač vnitřní, PODSTROPNÍ provedení-hrdla z boku, včetně digitální regulace a regulátoru. Referenční výrobek typ - VEL. 1500.... - nebo výrobek srovnatelného standardu</t>
  </si>
  <si>
    <t>340</t>
  </si>
  <si>
    <t>Poznámka k položce:
kompaktní vzt. rekuperační  jednotka,            složená z:                                        přívodní část: filtr EU7, protiproudý rekuperátor, EC ventilátor 1.200m3/h, 200 Pa, elektro ohřívač vestavěný Qt=2,1kW                                                                                       odsávací část: filtr EU4,  EC ventilátor 1.200 m3/h, 250 Pa,                                                                                  jednotka včetně: čidel, komfortní digitální regulace, pro 2 zóny, učebny......</t>
  </si>
  <si>
    <t>171</t>
  </si>
  <si>
    <t>18210.101</t>
  </si>
  <si>
    <t>Osazení jednotky poz. 18.1 prvky regulace, čidly zprovoznění ovládání</t>
  </si>
  <si>
    <t>342</t>
  </si>
  <si>
    <t>18210.102</t>
  </si>
  <si>
    <t>344</t>
  </si>
  <si>
    <t>173</t>
  </si>
  <si>
    <t>18210.103</t>
  </si>
  <si>
    <t>Elektrický předehřívač např- EPO-V 315 / 3,0kW (elektrický ohřívač vzduchu) - včetně vestavěných, spínacích prvků a teplot</t>
  </si>
  <si>
    <t>346</t>
  </si>
  <si>
    <t>Poznámka k položce:
400V; 3,0kW</t>
  </si>
  <si>
    <t>18210.104</t>
  </si>
  <si>
    <t>Montáž el. ohřívače</t>
  </si>
  <si>
    <t>348</t>
  </si>
  <si>
    <t>175</t>
  </si>
  <si>
    <t>18210.105</t>
  </si>
  <si>
    <t>Regulační klapka jednolistá pro kruhové potrubí prům. 250mm.S - včetně ovládání servopohonem 24V /regulace 0-10V; CO2/</t>
  </si>
  <si>
    <t>350</t>
  </si>
  <si>
    <t>18210.106</t>
  </si>
  <si>
    <t>352</t>
  </si>
  <si>
    <t>177</t>
  </si>
  <si>
    <t>18210.107</t>
  </si>
  <si>
    <t>Regulační klapka jednolistá pro kruhové potrubí prům. 225mm.S - včetně ovládání servopohonem 24V /regulace 0-10V; CO2/</t>
  </si>
  <si>
    <t>354</t>
  </si>
  <si>
    <t>18210.108</t>
  </si>
  <si>
    <t>356</t>
  </si>
  <si>
    <t>179</t>
  </si>
  <si>
    <t>18210.109</t>
  </si>
  <si>
    <t>358</t>
  </si>
  <si>
    <t>18210.110</t>
  </si>
  <si>
    <t>360</t>
  </si>
  <si>
    <t>181</t>
  </si>
  <si>
    <t>18210.111</t>
  </si>
  <si>
    <t>Uzavírací klapka jednolistá pro kruhové potrubí prům. 315mm.S - včetně ovládání servopohonem 24V / s pružinou, sání , výfuk /</t>
  </si>
  <si>
    <t>362</t>
  </si>
  <si>
    <t>18210.112</t>
  </si>
  <si>
    <t>364</t>
  </si>
  <si>
    <t>183</t>
  </si>
  <si>
    <t>18210.113</t>
  </si>
  <si>
    <t>Tlumič hluku do kruhového potrubí, například: 315 / 900 - nebo výrobek srovnatelného standardu</t>
  </si>
  <si>
    <t>366</t>
  </si>
  <si>
    <t>Poznámka k položce:
pro kruhové potrubí prům. 315 mm, délka tlumiče 900 mm</t>
  </si>
  <si>
    <t>18210.114</t>
  </si>
  <si>
    <t>368</t>
  </si>
  <si>
    <t>185</t>
  </si>
  <si>
    <t>18210.115</t>
  </si>
  <si>
    <t>Krycí mřížka s úkosem 45° ; prům. 315 mm - zakrytí vzt. potrubí sání v exteriéru / sání /</t>
  </si>
  <si>
    <t>370</t>
  </si>
  <si>
    <t>18210.116</t>
  </si>
  <si>
    <t>372</t>
  </si>
  <si>
    <t>187</t>
  </si>
  <si>
    <t>18210.117</t>
  </si>
  <si>
    <t>Výfuková hlavice například: VHO ø315 - nebo výrobek srovnatelného standardu</t>
  </si>
  <si>
    <t>374</t>
  </si>
  <si>
    <t>18210.118</t>
  </si>
  <si>
    <t>376</t>
  </si>
  <si>
    <t>189</t>
  </si>
  <si>
    <t>18210.119</t>
  </si>
  <si>
    <t>378</t>
  </si>
  <si>
    <t>18210.120</t>
  </si>
  <si>
    <t>380</t>
  </si>
  <si>
    <t>191</t>
  </si>
  <si>
    <t>18210.121</t>
  </si>
  <si>
    <t>382</t>
  </si>
  <si>
    <t>18210.122</t>
  </si>
  <si>
    <t>384</t>
  </si>
  <si>
    <t>193</t>
  </si>
  <si>
    <t>18210.123</t>
  </si>
  <si>
    <t>Obdélníková výustka pro čtyřhranné potrubí, komfortní, 200x400, 2.O - R1, odvodvní + RAL….(bílá)</t>
  </si>
  <si>
    <t>386</t>
  </si>
  <si>
    <t>18210.124</t>
  </si>
  <si>
    <t>388</t>
  </si>
  <si>
    <t>195</t>
  </si>
  <si>
    <t>18210.125</t>
  </si>
  <si>
    <t>Obdélníková výustka pro čtyřhranné potrubí, komfortní, 280x140, 2.O - R1, přívodní + RAL….(bílá)</t>
  </si>
  <si>
    <t>390</t>
  </si>
  <si>
    <t>18210.126</t>
  </si>
  <si>
    <t>392</t>
  </si>
  <si>
    <t>197</t>
  </si>
  <si>
    <t>18210.127</t>
  </si>
  <si>
    <t>Protipožární klapka - prům. 315 mm, včetně montážních příložek, včetně protipožárních ucpávek do stěny</t>
  </si>
  <si>
    <t>394</t>
  </si>
  <si>
    <t>Poznámka k položce:
Provedení ovládání: pružinou a teplotní; provedení dle ČSN EN 1366-2 ; dále s konc. spinačem polohy "otevřeno i zavřeno"</t>
  </si>
  <si>
    <t>18210.128</t>
  </si>
  <si>
    <t>396</t>
  </si>
  <si>
    <t>199</t>
  </si>
  <si>
    <t>18210.129</t>
  </si>
  <si>
    <t>398</t>
  </si>
  <si>
    <t>18210.130</t>
  </si>
  <si>
    <t>400</t>
  </si>
  <si>
    <t>201</t>
  </si>
  <si>
    <t>18210.131</t>
  </si>
  <si>
    <t>402</t>
  </si>
  <si>
    <t>18210.132</t>
  </si>
  <si>
    <t>404</t>
  </si>
  <si>
    <t>203</t>
  </si>
  <si>
    <t>18210.133</t>
  </si>
  <si>
    <t>Kruhové vzt. potrubí pevné - SPIRO-VODOTĚSNÉ , materiál ocel. pozink. plech, prům.: 225mm</t>
  </si>
  <si>
    <t>406</t>
  </si>
  <si>
    <t>18210.134</t>
  </si>
  <si>
    <t>408</t>
  </si>
  <si>
    <t>205</t>
  </si>
  <si>
    <t>18210.135</t>
  </si>
  <si>
    <t>Kruhové vzt. potrubí pevné - SPIRO-VODOTĚSNÉ , materiál ocel. pozink. plech, prům.: 250mm</t>
  </si>
  <si>
    <t>410</t>
  </si>
  <si>
    <t>18210.136</t>
  </si>
  <si>
    <t>412</t>
  </si>
  <si>
    <t>207</t>
  </si>
  <si>
    <t>18210.137</t>
  </si>
  <si>
    <t>Kruhové vzt. potrubí pevné - SPIRO-VODOTĚSNÉ , materiál ocel. pozink. plech, prům.: 315mm</t>
  </si>
  <si>
    <t>414</t>
  </si>
  <si>
    <t>18210.138</t>
  </si>
  <si>
    <t>416</t>
  </si>
  <si>
    <t>209</t>
  </si>
  <si>
    <t>18210.139</t>
  </si>
  <si>
    <t>418</t>
  </si>
  <si>
    <t>18210.140</t>
  </si>
  <si>
    <t>420</t>
  </si>
  <si>
    <t>211</t>
  </si>
  <si>
    <t>18210.141</t>
  </si>
  <si>
    <t>Protipožární izolace vzt. potrubí -odolnost 30min.</t>
  </si>
  <si>
    <t>422</t>
  </si>
  <si>
    <t>Poznámka k položce:
Typ izolace a její upevnění na vzt. potrubí musí mít platný atest zkušebního ústavu.</t>
  </si>
  <si>
    <t>18210.142</t>
  </si>
  <si>
    <t>424</t>
  </si>
  <si>
    <t>213</t>
  </si>
  <si>
    <t>18210.143</t>
  </si>
  <si>
    <t>426</t>
  </si>
  <si>
    <t>18210.144</t>
  </si>
  <si>
    <t>428</t>
  </si>
  <si>
    <t>215</t>
  </si>
  <si>
    <t>18210.145</t>
  </si>
  <si>
    <t>430</t>
  </si>
  <si>
    <t>18210.146</t>
  </si>
  <si>
    <t>432</t>
  </si>
  <si>
    <t>ODVĚTRÁNÍ RADONU</t>
  </si>
  <si>
    <t>217</t>
  </si>
  <si>
    <t>19210.100</t>
  </si>
  <si>
    <t>Radiální potrubní plastový ventilátor, například: vel. 125 mm ; včetně: pružných připojovacích manžet 2ks, - nebo výrobek srovnatelného standardu</t>
  </si>
  <si>
    <t>434</t>
  </si>
  <si>
    <t>Poznámka k položce:
Odvod 200 m3/h; pex=180Pa ; 230V</t>
  </si>
  <si>
    <t>19210.101</t>
  </si>
  <si>
    <t>Montáž ventilátoru</t>
  </si>
  <si>
    <t>436</t>
  </si>
  <si>
    <t>219</t>
  </si>
  <si>
    <t>19210.102</t>
  </si>
  <si>
    <t>Tlumič hluku do kruhového potrubí, například: 125 / 600 - nebo výrobek srovnatelného standardu</t>
  </si>
  <si>
    <t>438</t>
  </si>
  <si>
    <t>Poznámka k položce:
pro kruhové potrubí prům. 125 mm, délka tlumiče 600 mm</t>
  </si>
  <si>
    <t>19210.103</t>
  </si>
  <si>
    <t>440</t>
  </si>
  <si>
    <t>221</t>
  </si>
  <si>
    <t>19210.104</t>
  </si>
  <si>
    <t>Výfuková hlavice například: VHO ø125 - nebo výrobek srovnatelného standardu</t>
  </si>
  <si>
    <t>442</t>
  </si>
  <si>
    <t>Poznámka k položce:
materiál: Ti-Zn předzvětralý ( nebo dle oplechování střechy-určí architekt projektu )</t>
  </si>
  <si>
    <t>19210.105</t>
  </si>
  <si>
    <t>444</t>
  </si>
  <si>
    <t>223</t>
  </si>
  <si>
    <t>19210.106</t>
  </si>
  <si>
    <t>Krycí mřížka kruhová, KMK- prům. 125-160 mm (zakrytí vzt potrubí)</t>
  </si>
  <si>
    <t>446</t>
  </si>
  <si>
    <t>Poznámka k položce:
materiál: ocelový pozinovaný plech, drát, volná plocha min. 80%</t>
  </si>
  <si>
    <t>19210.107</t>
  </si>
  <si>
    <t>Montáž mřížky</t>
  </si>
  <si>
    <t>448</t>
  </si>
  <si>
    <t>225</t>
  </si>
  <si>
    <t>19210.108</t>
  </si>
  <si>
    <t>450</t>
  </si>
  <si>
    <t>Poznámka k položce:
spojované R spoji a těsněné samolepicím těsněním, třída těsnosti B, vč. spojovacího a montážního materiálu a materiálu  na závěsy s pružným uložením</t>
  </si>
  <si>
    <t>19210.109</t>
  </si>
  <si>
    <t>452</t>
  </si>
  <si>
    <t>227</t>
  </si>
  <si>
    <t>19210.110</t>
  </si>
  <si>
    <t>Kruhové vzt. potrubí pevné - SPIRO-VODOTĚSNÉ , materiál ocel. pozink. plech, prům.: 125-160 mm</t>
  </si>
  <si>
    <t>454</t>
  </si>
  <si>
    <t>19210.111</t>
  </si>
  <si>
    <t>456</t>
  </si>
  <si>
    <t>229</t>
  </si>
  <si>
    <t>19210.112</t>
  </si>
  <si>
    <t>Tepelné izolace vzt. potrubí z min. vlny tl. 40mm /izolace vzt. potrubí sání, výfuku/</t>
  </si>
  <si>
    <t>458</t>
  </si>
  <si>
    <t>19210.113</t>
  </si>
  <si>
    <t>460</t>
  </si>
  <si>
    <t>231</t>
  </si>
  <si>
    <t>19210.114</t>
  </si>
  <si>
    <t>462</t>
  </si>
  <si>
    <t>19210.115</t>
  </si>
  <si>
    <t>464</t>
  </si>
  <si>
    <t>DOPLŇKOVÝ MATERIÁL</t>
  </si>
  <si>
    <t>233</t>
  </si>
  <si>
    <t>20210.100</t>
  </si>
  <si>
    <t>Revizní dvířka do SDK podhledu- kovová cca 400x400mm</t>
  </si>
  <si>
    <t>466</t>
  </si>
  <si>
    <t>Poznámka k položce:
s magnetem pro uzavření</t>
  </si>
  <si>
    <t>20210.101</t>
  </si>
  <si>
    <t>Montáž dvířek</t>
  </si>
  <si>
    <t>468</t>
  </si>
  <si>
    <t>235</t>
  </si>
  <si>
    <t>20210.102</t>
  </si>
  <si>
    <t>Dveřní mřížky - kovové, cca 475x86mm</t>
  </si>
  <si>
    <t>470</t>
  </si>
  <si>
    <t>Poznámka k položce:
ventilační mřížka do dveřního křídla</t>
  </si>
  <si>
    <t>20210.103</t>
  </si>
  <si>
    <t>472</t>
  </si>
  <si>
    <t>Pomocné, přípravné a závěrečné vzduchotechnické práce</t>
  </si>
  <si>
    <t>237</t>
  </si>
  <si>
    <t>21210.100</t>
  </si>
  <si>
    <t>Náklady na dopravu VZT zařízení</t>
  </si>
  <si>
    <t>474</t>
  </si>
  <si>
    <t>Poznámka k položce:
Doprava vzt komponent, elementů, jednotek, ventilátorů, vzt. potrubí atd. na místo stavby</t>
  </si>
  <si>
    <t>21210.101</t>
  </si>
  <si>
    <t>Pomocné konstrukce, lešení</t>
  </si>
  <si>
    <t>476</t>
  </si>
  <si>
    <t>Poznámka k položce:
Pro práci ve výšce podlaží do 3,5m , dále práce na střeše a fasádě objektu</t>
  </si>
  <si>
    <t>239</t>
  </si>
  <si>
    <t>21210.102</t>
  </si>
  <si>
    <t>Zednické výpomoci</t>
  </si>
  <si>
    <t>478</t>
  </si>
  <si>
    <t>Poznámka k položce:
Spolupráce na prostupech v počtu do 50-ti ks</t>
  </si>
  <si>
    <t>21210.103</t>
  </si>
  <si>
    <t>Komplexní vyzkoušení</t>
  </si>
  <si>
    <t>480</t>
  </si>
  <si>
    <t>Poznámka k položce:
Zkoušky vzt. zařízení v délce trvání 16 hod.</t>
  </si>
  <si>
    <t>241</t>
  </si>
  <si>
    <t>21210.104</t>
  </si>
  <si>
    <t>Zaregulování VZT</t>
  </si>
  <si>
    <t>482</t>
  </si>
  <si>
    <t>Poznámka k položce:
Zaregulování průtoku vzduchu vzt. jednotky, koncových elementů v počtu do 170-ti ks, naprogramování regulace</t>
  </si>
  <si>
    <t>21210.105</t>
  </si>
  <si>
    <t>Zaškolení obsluhy</t>
  </si>
  <si>
    <t>484</t>
  </si>
  <si>
    <t>243</t>
  </si>
  <si>
    <t>21210.106</t>
  </si>
  <si>
    <t>Vypracování provozního řádu vzduchotechnického zařízení</t>
  </si>
  <si>
    <t>486</t>
  </si>
  <si>
    <t>21210.107</t>
  </si>
  <si>
    <t>Vypracování dokumentace skutečného provedení</t>
  </si>
  <si>
    <t>488</t>
  </si>
  <si>
    <t>Poznámka k položce:
(2x tištěná paré, 1x nosič s PDF)</t>
  </si>
  <si>
    <t>D.1.4.2 - Elektroinstalace</t>
  </si>
  <si>
    <t>1 - Elektroinstalace - materiál a montáže</t>
  </si>
  <si>
    <t>2 - Dozbrojení rozvaděče R1</t>
  </si>
  <si>
    <t>3 - Dozbrojení rozvaděče R2</t>
  </si>
  <si>
    <t>4 - Dozbrojení rozvaděče R3</t>
  </si>
  <si>
    <t>5 - Dozbrojení rozvaděče R4</t>
  </si>
  <si>
    <t>6 - Dozbrojení rozvaděče R5</t>
  </si>
  <si>
    <t>7 - Dozbrojení rozvaděče R6</t>
  </si>
  <si>
    <t>8 - Dozbrojení rozvaděče R8</t>
  </si>
  <si>
    <t>9 - Dozbrojení rozvaděče R12</t>
  </si>
  <si>
    <t>10 - Dozbrojení rozvaděče R15</t>
  </si>
  <si>
    <t>11 - Dozbrojení rozvaděče R16</t>
  </si>
  <si>
    <t>12 - Dozbrojení rozvaděče R22</t>
  </si>
  <si>
    <t>Elektroinstalace - materiál a montáže</t>
  </si>
  <si>
    <t>9841.100</t>
  </si>
  <si>
    <t>Spínač jednopólový v provedení pod omítku, 20A/230V, barva bílá, plastové provedení, samozhášivé, zapojení 1, krytí IP66 (typ např. PROTECTA), (dodáváno včetně jednoduché krabice pod omítku)</t>
  </si>
  <si>
    <t>9841.101</t>
  </si>
  <si>
    <t>Kabel CYKY-J 3x1,5</t>
  </si>
  <si>
    <t>9841.102</t>
  </si>
  <si>
    <t>Kabel CYKY-J 3x2,5</t>
  </si>
  <si>
    <t>9841.103</t>
  </si>
  <si>
    <t>Kabel CYKY-J 5x1,5</t>
  </si>
  <si>
    <t>9841.104</t>
  </si>
  <si>
    <t>Kabel CYSY-J 3x2,5</t>
  </si>
  <si>
    <t>9841.105</t>
  </si>
  <si>
    <t>Kabel CYKY-J 5x2,5</t>
  </si>
  <si>
    <t>9841.106</t>
  </si>
  <si>
    <t>Kabel SYKFY 2x2x0,5</t>
  </si>
  <si>
    <t>9841.107</t>
  </si>
  <si>
    <t>Vodič CY6 zelenožlutý</t>
  </si>
  <si>
    <t>9841.108</t>
  </si>
  <si>
    <t>Protipožární prostup E60 ve stavební konstrukci s atestem</t>
  </si>
  <si>
    <t>9841.109</t>
  </si>
  <si>
    <t>Příchytky samozhášivé provedení, pro použití v mezistropech s hmoždinkou a šroubem max. pro 8 kabelů 3x2,5mm²</t>
  </si>
  <si>
    <t>9841.110</t>
  </si>
  <si>
    <t>Ohebná elektroinstalační trubka se střední mechanickou odolností 25/18,3</t>
  </si>
  <si>
    <t>9841.111</t>
  </si>
  <si>
    <t>Vysekání rýhy v cihelných zdech hloubka 3cm šířka do 3cm včetně úklidu a likvidace sutě</t>
  </si>
  <si>
    <t>9841.112</t>
  </si>
  <si>
    <t>Vyplnění a omítnutí rýhy v cihelných zdech hloubka 3cm šířka do 3cm, včetně materiálu</t>
  </si>
  <si>
    <t>9841.113</t>
  </si>
  <si>
    <t>Vyvrtání otvoru do stěny, pro rozvodnou nebo přístrojovou krabici pr.68mm včetně úklidu a likvidace sutě</t>
  </si>
  <si>
    <t>9841.114</t>
  </si>
  <si>
    <t>Připojení VZT</t>
  </si>
  <si>
    <t>9841.115</t>
  </si>
  <si>
    <t>Ukončení drátu do 6mm2</t>
  </si>
  <si>
    <t>9841.116</t>
  </si>
  <si>
    <t>Ukončení kabelu do 3x4mm2</t>
  </si>
  <si>
    <t>9841.117</t>
  </si>
  <si>
    <t>Ukončení kabelu do 5x4mm2</t>
  </si>
  <si>
    <t>9841.118</t>
  </si>
  <si>
    <t>Ukončení kabelu do 2x2x0,5mm2</t>
  </si>
  <si>
    <t>9841.120</t>
  </si>
  <si>
    <t>Drobný pomocný materiál (3% z celkové ceny materiálu)</t>
  </si>
  <si>
    <t>kpl</t>
  </si>
  <si>
    <t>9841.121</t>
  </si>
  <si>
    <t>Přesun materiálu (5% z celkové ceny materiálu)</t>
  </si>
  <si>
    <t>9841.122</t>
  </si>
  <si>
    <t>Stavební přípomoci (3% z celkové ceny montáží)</t>
  </si>
  <si>
    <t>9841.123</t>
  </si>
  <si>
    <t>Revize el. zařízení</t>
  </si>
  <si>
    <t>9841.124</t>
  </si>
  <si>
    <t>Proškolení obsluhy</t>
  </si>
  <si>
    <t>9841.125</t>
  </si>
  <si>
    <t>Zkouška a prohlídka rozvodných zařízení</t>
  </si>
  <si>
    <t>Dozbrojení rozvaděče R1</t>
  </si>
  <si>
    <t>9841.128</t>
  </si>
  <si>
    <t>Jistič jednopólový B16/1</t>
  </si>
  <si>
    <t>9841.129</t>
  </si>
  <si>
    <t>Proudový chránič 40A/4/0,03A</t>
  </si>
  <si>
    <t>9841.130</t>
  </si>
  <si>
    <t>Řadová svorka 2 až 4 mm2</t>
  </si>
  <si>
    <t>9841.131</t>
  </si>
  <si>
    <t>Popis přístrojů, svorek a okruhů</t>
  </si>
  <si>
    <t>9841.133</t>
  </si>
  <si>
    <t>9841.134</t>
  </si>
  <si>
    <t>9841.135</t>
  </si>
  <si>
    <t>Montáž rozvodnice (30% z celkové ceny materiálu)</t>
  </si>
  <si>
    <t>Dozbrojení rozvaděče R2</t>
  </si>
  <si>
    <t>9841.139</t>
  </si>
  <si>
    <t>9841.140</t>
  </si>
  <si>
    <t>9841.141</t>
  </si>
  <si>
    <t>9841.142</t>
  </si>
  <si>
    <t>9841.144</t>
  </si>
  <si>
    <t>9841.145</t>
  </si>
  <si>
    <t>9841.146</t>
  </si>
  <si>
    <t>Dozbrojení rozvaděče R3</t>
  </si>
  <si>
    <t>9841.150</t>
  </si>
  <si>
    <t>Jistič jednopólový C2/1</t>
  </si>
  <si>
    <t>9841.151</t>
  </si>
  <si>
    <t>9841.152</t>
  </si>
  <si>
    <t>9841.153</t>
  </si>
  <si>
    <t>Instalační spínací hodiny mechanické, 1Z, Quarz, 1TE</t>
  </si>
  <si>
    <t>9841.154</t>
  </si>
  <si>
    <t>9841.155</t>
  </si>
  <si>
    <t>9841.157</t>
  </si>
  <si>
    <t>9841.158</t>
  </si>
  <si>
    <t>9841.159</t>
  </si>
  <si>
    <t>Dozbrojení rozvaděče R4</t>
  </si>
  <si>
    <t>9841.162</t>
  </si>
  <si>
    <t>9841.163</t>
  </si>
  <si>
    <t>9841.164</t>
  </si>
  <si>
    <t>9841.165</t>
  </si>
  <si>
    <t>9841.166</t>
  </si>
  <si>
    <t>9841.167</t>
  </si>
  <si>
    <t>9841.169</t>
  </si>
  <si>
    <t>9841.170</t>
  </si>
  <si>
    <t>9841.171</t>
  </si>
  <si>
    <t>Dozbrojení rozvaděče R5</t>
  </si>
  <si>
    <t>9841.175</t>
  </si>
  <si>
    <t>9841.176</t>
  </si>
  <si>
    <t>9841.177</t>
  </si>
  <si>
    <t>9841.178</t>
  </si>
  <si>
    <t>9841.180</t>
  </si>
  <si>
    <t>9841.181</t>
  </si>
  <si>
    <t>9841.182</t>
  </si>
  <si>
    <t>Dozbrojení rozvaděče R6</t>
  </si>
  <si>
    <t>9841.186</t>
  </si>
  <si>
    <t>9841.187</t>
  </si>
  <si>
    <t>9841.189</t>
  </si>
  <si>
    <t>9841.190</t>
  </si>
  <si>
    <t>9841.191</t>
  </si>
  <si>
    <t>Dozbrojení rozvaděče R8</t>
  </si>
  <si>
    <t>9841.194</t>
  </si>
  <si>
    <t>9841.195</t>
  </si>
  <si>
    <t>9841.196</t>
  </si>
  <si>
    <t>9841.197</t>
  </si>
  <si>
    <t>9841.199</t>
  </si>
  <si>
    <t>9841.200</t>
  </si>
  <si>
    <t>9841.201</t>
  </si>
  <si>
    <t>Dozbrojení rozvaděče R12</t>
  </si>
  <si>
    <t>9841.204</t>
  </si>
  <si>
    <t>Jistič jednopólový B10/1</t>
  </si>
  <si>
    <t>9841.205</t>
  </si>
  <si>
    <t>Jistič jednopólový C10/1</t>
  </si>
  <si>
    <t>9841.206</t>
  </si>
  <si>
    <t>Vypínací cívka k jističi, 230 V AC/DC</t>
  </si>
  <si>
    <t>9841.207</t>
  </si>
  <si>
    <t>9841.209</t>
  </si>
  <si>
    <t>9841.210</t>
  </si>
  <si>
    <t>9841.211</t>
  </si>
  <si>
    <t>Dozbrojení rozvaděče R15</t>
  </si>
  <si>
    <t>9841.214</t>
  </si>
  <si>
    <t>9841.215</t>
  </si>
  <si>
    <t>9841.216</t>
  </si>
  <si>
    <t>9841.217</t>
  </si>
  <si>
    <t>9841.219</t>
  </si>
  <si>
    <t>9841.220</t>
  </si>
  <si>
    <t>9841.221</t>
  </si>
  <si>
    <t>Dozbrojení rozvaděče R16</t>
  </si>
  <si>
    <t>9841.224</t>
  </si>
  <si>
    <t>9841.225</t>
  </si>
  <si>
    <t>9841.226</t>
  </si>
  <si>
    <t>9841.227</t>
  </si>
  <si>
    <t>9841.229</t>
  </si>
  <si>
    <t>9841.230</t>
  </si>
  <si>
    <t>9841.231</t>
  </si>
  <si>
    <t>Dozbrojení rozvaděče R22</t>
  </si>
  <si>
    <t>9841.234</t>
  </si>
  <si>
    <t>9841.235</t>
  </si>
  <si>
    <t>Jistič dvoupólový C10/2</t>
  </si>
  <si>
    <t>9841.236</t>
  </si>
  <si>
    <t>Jistič třípólový B10/3</t>
  </si>
  <si>
    <t>9841.237</t>
  </si>
  <si>
    <t>9841.238</t>
  </si>
  <si>
    <t>9841.239</t>
  </si>
  <si>
    <t>9841.240</t>
  </si>
  <si>
    <t>9841.241</t>
  </si>
  <si>
    <t>9841.242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</si>
  <si>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</si>
  <si>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</si>
  <si>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</si>
  <si>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</si>
  <si>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VRN3</t>
  </si>
  <si>
    <t>Zařízení staveniště</t>
  </si>
  <si>
    <t>0310020.0</t>
  </si>
  <si>
    <t>Zařízení staveniště vč. ochranění, přípravných prací a likvidace zařízení staveniště</t>
  </si>
  <si>
    <t>1024</t>
  </si>
  <si>
    <t>662585378</t>
  </si>
  <si>
    <t>VRN4</t>
  </si>
  <si>
    <t>Inženýrská činnost</t>
  </si>
  <si>
    <t>0450020.0</t>
  </si>
  <si>
    <t>Kompletační a koordinační činnost</t>
  </si>
  <si>
    <t>-1834357670</t>
  </si>
  <si>
    <t>0490020.0</t>
  </si>
  <si>
    <t>Náklady spojené se zajištěním bezpečnosti BOZP pracovníků na stavbě a vlastní konstrukce</t>
  </si>
  <si>
    <t>-249929578</t>
  </si>
  <si>
    <t>VRN7</t>
  </si>
  <si>
    <t>Provozní vlivy</t>
  </si>
  <si>
    <t>0710020.0</t>
  </si>
  <si>
    <t>Zvýšené náklady spojené s provozem investora a umístěním a podmínkami stavby</t>
  </si>
  <si>
    <t>-797393332</t>
  </si>
  <si>
    <t>SEZNAM FIGUR</t>
  </si>
  <si>
    <t>Výměra</t>
  </si>
  <si>
    <t xml:space="preserve"> 01</t>
  </si>
  <si>
    <t>Použití figury:</t>
  </si>
  <si>
    <t>Montáž podlah z dlaždic keramických lepených flexibilním lepidlem maloformátových pro vysoké mechanické zatížení protiskluzných nebo reliéfních (bezbariérových) přes 9 do 12 ks/m2 vč. montáže a dodávky rohových, ukončujících, přechodových a jiných systémo</t>
  </si>
  <si>
    <t>keramsokl</t>
  </si>
  <si>
    <t>Mč D.102a</t>
  </si>
  <si>
    <t>2,42+2,415</t>
  </si>
  <si>
    <t>doplnění soklu</t>
  </si>
  <si>
    <t>Mč D.120 a MV.118</t>
  </si>
  <si>
    <t>(3,05-1,8)*2</t>
  </si>
  <si>
    <t>mč S.111a</t>
  </si>
  <si>
    <t>(2,7-1,8)*2</t>
  </si>
  <si>
    <t>keramstav</t>
  </si>
  <si>
    <t>ostatniobkl</t>
  </si>
  <si>
    <t>Příčka ze sádrokartonových desek  ostatní konstrukce a práce na příčkách ze sádrokartonových desek základní penetrační nátěr (oboustranný)</t>
  </si>
  <si>
    <t>penevod</t>
  </si>
  <si>
    <t>skladbaP05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</si>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</sst>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74111102" TargetMode="External" /><Relationship Id="rId2" Type="http://schemas.openxmlformats.org/officeDocument/2006/relationships/hyperlink" Target="https://podminky.urs.cz/item/CS_URS_2022_01/317142442" TargetMode="External" /><Relationship Id="rId3" Type="http://schemas.openxmlformats.org/officeDocument/2006/relationships/hyperlink" Target="https://podminky.urs.cz/item/CS_URS_2022_01/342272245" TargetMode="External" /><Relationship Id="rId4" Type="http://schemas.openxmlformats.org/officeDocument/2006/relationships/hyperlink" Target="https://podminky.urs.cz/item/CS_URS_2022_01/342291121" TargetMode="External" /><Relationship Id="rId5" Type="http://schemas.openxmlformats.org/officeDocument/2006/relationships/hyperlink" Target="https://podminky.urs.cz/item/CS_URS_2022_01/612131101" TargetMode="External" /><Relationship Id="rId6" Type="http://schemas.openxmlformats.org/officeDocument/2006/relationships/hyperlink" Target="https://podminky.urs.cz/item/CS_URS_2022_01/612135101" TargetMode="External" /><Relationship Id="rId7" Type="http://schemas.openxmlformats.org/officeDocument/2006/relationships/hyperlink" Target="https://podminky.urs.cz/item/CS_URS_2022_01/612142012" TargetMode="External" /><Relationship Id="rId8" Type="http://schemas.openxmlformats.org/officeDocument/2006/relationships/hyperlink" Target="https://podminky.urs.cz/item/CS_URS_2022_01/619995001" TargetMode="External" /><Relationship Id="rId9" Type="http://schemas.openxmlformats.org/officeDocument/2006/relationships/hyperlink" Target="https://podminky.urs.cz/item/CS_URS_2022_01/632450121" TargetMode="External" /><Relationship Id="rId10" Type="http://schemas.openxmlformats.org/officeDocument/2006/relationships/hyperlink" Target="https://podminky.urs.cz/item/CS_URS_2022_01/632450133" TargetMode="External" /><Relationship Id="rId11" Type="http://schemas.openxmlformats.org/officeDocument/2006/relationships/hyperlink" Target="https://podminky.urs.cz/item/CS_URS_2022_01/632451212" TargetMode="External" /><Relationship Id="rId12" Type="http://schemas.openxmlformats.org/officeDocument/2006/relationships/hyperlink" Target="https://podminky.urs.cz/item/CS_URS_2022_01/632481213" TargetMode="External" /><Relationship Id="rId13" Type="http://schemas.openxmlformats.org/officeDocument/2006/relationships/hyperlink" Target="https://podminky.urs.cz/item/CS_URS_2022_01/949101111" TargetMode="External" /><Relationship Id="rId14" Type="http://schemas.openxmlformats.org/officeDocument/2006/relationships/hyperlink" Target="https://podminky.urs.cz/item/CS_URS_2022_01/971033331" TargetMode="External" /><Relationship Id="rId15" Type="http://schemas.openxmlformats.org/officeDocument/2006/relationships/hyperlink" Target="https://podminky.urs.cz/item/CS_URS_2022_01/971033431" TargetMode="External" /><Relationship Id="rId16" Type="http://schemas.openxmlformats.org/officeDocument/2006/relationships/hyperlink" Target="https://podminky.urs.cz/item/CS_URS_2022_01/971033441" TargetMode="External" /><Relationship Id="rId17" Type="http://schemas.openxmlformats.org/officeDocument/2006/relationships/hyperlink" Target="https://podminky.urs.cz/item/CS_URS_2022_01/974031145" TargetMode="External" /><Relationship Id="rId18" Type="http://schemas.openxmlformats.org/officeDocument/2006/relationships/hyperlink" Target="https://podminky.urs.cz/item/CS_URS_2022_01/977151125" TargetMode="External" /><Relationship Id="rId19" Type="http://schemas.openxmlformats.org/officeDocument/2006/relationships/hyperlink" Target="https://podminky.urs.cz/item/CS_URS_2022_01/977151127" TargetMode="External" /><Relationship Id="rId20" Type="http://schemas.openxmlformats.org/officeDocument/2006/relationships/hyperlink" Target="https://podminky.urs.cz/item/CS_URS_2022_01/977151128" TargetMode="External" /><Relationship Id="rId21" Type="http://schemas.openxmlformats.org/officeDocument/2006/relationships/hyperlink" Target="https://podminky.urs.cz/item/CS_URS_2022_01/977151222" TargetMode="External" /><Relationship Id="rId22" Type="http://schemas.openxmlformats.org/officeDocument/2006/relationships/hyperlink" Target="https://podminky.urs.cz/item/CS_URS_2022_01/977151223" TargetMode="External" /><Relationship Id="rId23" Type="http://schemas.openxmlformats.org/officeDocument/2006/relationships/hyperlink" Target="https://podminky.urs.cz/item/CS_URS_2022_01/977151225" TargetMode="External" /><Relationship Id="rId24" Type="http://schemas.openxmlformats.org/officeDocument/2006/relationships/hyperlink" Target="https://podminky.urs.cz/item/CS_URS_2022_01/977151227" TargetMode="External" /><Relationship Id="rId25" Type="http://schemas.openxmlformats.org/officeDocument/2006/relationships/hyperlink" Target="https://podminky.urs.cz/item/CS_URS_2022_01/977151232" TargetMode="External" /><Relationship Id="rId26" Type="http://schemas.openxmlformats.org/officeDocument/2006/relationships/hyperlink" Target="https://podminky.urs.cz/item/CS_URS_2022_01/997013111" TargetMode="External" /><Relationship Id="rId27" Type="http://schemas.openxmlformats.org/officeDocument/2006/relationships/hyperlink" Target="https://podminky.urs.cz/item/CS_URS_2022_01/997013501" TargetMode="External" /><Relationship Id="rId28" Type="http://schemas.openxmlformats.org/officeDocument/2006/relationships/hyperlink" Target="https://podminky.urs.cz/item/CS_URS_2022_01/997013609" TargetMode="External" /><Relationship Id="rId29" Type="http://schemas.openxmlformats.org/officeDocument/2006/relationships/hyperlink" Target="https://podminky.urs.cz/item/CS_URS_2022_01/997013631" TargetMode="External" /><Relationship Id="rId30" Type="http://schemas.openxmlformats.org/officeDocument/2006/relationships/hyperlink" Target="https://podminky.urs.cz/item/CS_URS_2022_01/998011001" TargetMode="External" /><Relationship Id="rId31" Type="http://schemas.openxmlformats.org/officeDocument/2006/relationships/hyperlink" Target="https://podminky.urs.cz/item/CS_URS_2022_01/711131101" TargetMode="External" /><Relationship Id="rId32" Type="http://schemas.openxmlformats.org/officeDocument/2006/relationships/hyperlink" Target="https://podminky.urs.cz/item/CS_URS_2022_01/713121111" TargetMode="External" /><Relationship Id="rId33" Type="http://schemas.openxmlformats.org/officeDocument/2006/relationships/hyperlink" Target="https://podminky.urs.cz/item/CS_URS_2022_01/763111417" TargetMode="External" /><Relationship Id="rId34" Type="http://schemas.openxmlformats.org/officeDocument/2006/relationships/hyperlink" Target="https://podminky.urs.cz/item/CS_URS_2022_01/763111911" TargetMode="External" /><Relationship Id="rId35" Type="http://schemas.openxmlformats.org/officeDocument/2006/relationships/hyperlink" Target="https://podminky.urs.cz/item/CS_URS_2022_01/763121714" TargetMode="External" /><Relationship Id="rId36" Type="http://schemas.openxmlformats.org/officeDocument/2006/relationships/hyperlink" Target="https://podminky.urs.cz/item/CS_URS_2022_01/998763301" TargetMode="External" /><Relationship Id="rId37" Type="http://schemas.openxmlformats.org/officeDocument/2006/relationships/hyperlink" Target="https://podminky.urs.cz/item/CS_URS_2022_01/771111011" TargetMode="External" /><Relationship Id="rId38" Type="http://schemas.openxmlformats.org/officeDocument/2006/relationships/hyperlink" Target="https://podminky.urs.cz/item/CS_URS_2022_01/771121011" TargetMode="External" /><Relationship Id="rId39" Type="http://schemas.openxmlformats.org/officeDocument/2006/relationships/hyperlink" Target="https://podminky.urs.cz/item/CS_URS_2022_01/781121011" TargetMode="External" /><Relationship Id="rId40" Type="http://schemas.openxmlformats.org/officeDocument/2006/relationships/hyperlink" Target="https://podminky.urs.cz/item/CS_URS_2022_01/784181101" TargetMode="External" /><Relationship Id="rId41" Type="http://schemas.openxmlformats.org/officeDocument/2006/relationships/hyperlink" Target="https://podminky.urs.cz/item/CS_URS_2022_01/784211101" TargetMode="External" /><Relationship Id="rId4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TERZSJABRAD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ŽŠ Liberec, Jabloňová - Protiradonová opatření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Liberec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3. 6. 2022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Liberec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Ing. Radovan Novotný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Propos Liberec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ROUND(AG55+AG56+AG59,2)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ROUND(AS55+AS56+AS59,2)</f>
        <v>0</v>
      </c>
      <c r="AT54" s="108">
        <f>ROUND(SUM(AV54:AW54),2)</f>
        <v>0</v>
      </c>
      <c r="AU54" s="109">
        <f>ROUND(AU55+AU56+AU59,5)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ROUND(AZ55+AZ56+AZ59,2)</f>
        <v>0</v>
      </c>
      <c r="BA54" s="108">
        <f>ROUND(BA55+BA56+BA59,2)</f>
        <v>0</v>
      </c>
      <c r="BB54" s="108">
        <f>ROUND(BB55+BB56+BB59,2)</f>
        <v>0</v>
      </c>
      <c r="BC54" s="108">
        <f>ROUND(BC55+BC56+BC59,2)</f>
        <v>0</v>
      </c>
      <c r="BD54" s="110">
        <f>ROUND(BD55+BD56+BD59,2)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Hlavní stavební úpravy'!J30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'01 - Hlavní stavební úpravy'!P95</f>
        <v>0</v>
      </c>
      <c r="AV55" s="122">
        <f>'01 - Hlavní stavební úpravy'!J33</f>
        <v>0</v>
      </c>
      <c r="AW55" s="122">
        <f>'01 - Hlavní stavební úpravy'!J34</f>
        <v>0</v>
      </c>
      <c r="AX55" s="122">
        <f>'01 - Hlavní stavební úpravy'!J35</f>
        <v>0</v>
      </c>
      <c r="AY55" s="122">
        <f>'01 - Hlavní stavební úpravy'!J36</f>
        <v>0</v>
      </c>
      <c r="AZ55" s="122">
        <f>'01 - Hlavní stavební úpravy'!F33</f>
        <v>0</v>
      </c>
      <c r="BA55" s="122">
        <f>'01 - Hlavní stavební úpravy'!F34</f>
        <v>0</v>
      </c>
      <c r="BB55" s="122">
        <f>'01 - Hlavní stavební úpravy'!F35</f>
        <v>0</v>
      </c>
      <c r="BC55" s="122">
        <f>'01 - Hlavní stavební úpravy'!F36</f>
        <v>0</v>
      </c>
      <c r="BD55" s="124">
        <f>'01 - Hlavní stavební úpravy'!F37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91" s="7" customFormat="1" ht="16.5" customHeight="1">
      <c r="A56" s="7"/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26">
        <f>ROUND(SUM(AG57:AG58),2)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f>ROUND(SUM(AS57:AS58),2)</f>
        <v>0</v>
      </c>
      <c r="AT56" s="122">
        <f>ROUND(SUM(AV56:AW56),2)</f>
        <v>0</v>
      </c>
      <c r="AU56" s="123">
        <f>ROUND(SUM(AU57:AU58),5)</f>
        <v>0</v>
      </c>
      <c r="AV56" s="122">
        <f>ROUND(AZ56*L29,2)</f>
        <v>0</v>
      </c>
      <c r="AW56" s="122">
        <f>ROUND(BA56*L30,2)</f>
        <v>0</v>
      </c>
      <c r="AX56" s="122">
        <f>ROUND(BB56*L29,2)</f>
        <v>0</v>
      </c>
      <c r="AY56" s="122">
        <f>ROUND(BC56*L30,2)</f>
        <v>0</v>
      </c>
      <c r="AZ56" s="122">
        <f>ROUND(SUM(AZ57:AZ58),2)</f>
        <v>0</v>
      </c>
      <c r="BA56" s="122">
        <f>ROUND(SUM(BA57:BA58),2)</f>
        <v>0</v>
      </c>
      <c r="BB56" s="122">
        <f>ROUND(SUM(BB57:BB58),2)</f>
        <v>0</v>
      </c>
      <c r="BC56" s="122">
        <f>ROUND(SUM(BC57:BC58),2)</f>
        <v>0</v>
      </c>
      <c r="BD56" s="124">
        <f>ROUND(SUM(BD57:BD58),2)</f>
        <v>0</v>
      </c>
      <c r="BE56" s="7"/>
      <c r="BS56" s="125" t="s">
        <v>72</v>
      </c>
      <c r="BT56" s="125" t="s">
        <v>81</v>
      </c>
      <c r="BU56" s="125" t="s">
        <v>74</v>
      </c>
      <c r="BV56" s="125" t="s">
        <v>75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pans="1:90" s="4" customFormat="1" ht="16.5" customHeight="1">
      <c r="A57" s="113" t="s">
        <v>77</v>
      </c>
      <c r="B57" s="65"/>
      <c r="C57" s="127"/>
      <c r="D57" s="127"/>
      <c r="E57" s="128" t="s">
        <v>87</v>
      </c>
      <c r="F57" s="128"/>
      <c r="G57" s="128"/>
      <c r="H57" s="128"/>
      <c r="I57" s="128"/>
      <c r="J57" s="127"/>
      <c r="K57" s="128" t="s">
        <v>88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'D.1.4.1 - Vzduchotechnika'!J32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89</v>
      </c>
      <c r="AR57" s="67"/>
      <c r="AS57" s="131">
        <v>0</v>
      </c>
      <c r="AT57" s="132">
        <f>ROUND(SUM(AV57:AW57),2)</f>
        <v>0</v>
      </c>
      <c r="AU57" s="133">
        <f>'D.1.4.1 - Vzduchotechnika'!P96</f>
        <v>0</v>
      </c>
      <c r="AV57" s="132">
        <f>'D.1.4.1 - Vzduchotechnika'!J35</f>
        <v>0</v>
      </c>
      <c r="AW57" s="132">
        <f>'D.1.4.1 - Vzduchotechnika'!J36</f>
        <v>0</v>
      </c>
      <c r="AX57" s="132">
        <f>'D.1.4.1 - Vzduchotechnika'!J37</f>
        <v>0</v>
      </c>
      <c r="AY57" s="132">
        <f>'D.1.4.1 - Vzduchotechnika'!J38</f>
        <v>0</v>
      </c>
      <c r="AZ57" s="132">
        <f>'D.1.4.1 - Vzduchotechnika'!F35</f>
        <v>0</v>
      </c>
      <c r="BA57" s="132">
        <f>'D.1.4.1 - Vzduchotechnika'!F36</f>
        <v>0</v>
      </c>
      <c r="BB57" s="132">
        <f>'D.1.4.1 - Vzduchotechnika'!F37</f>
        <v>0</v>
      </c>
      <c r="BC57" s="132">
        <f>'D.1.4.1 - Vzduchotechnika'!F38</f>
        <v>0</v>
      </c>
      <c r="BD57" s="134">
        <f>'D.1.4.1 - Vzduchotechnika'!F39</f>
        <v>0</v>
      </c>
      <c r="BE57" s="4"/>
      <c r="BT57" s="135" t="s">
        <v>83</v>
      </c>
      <c r="BV57" s="135" t="s">
        <v>75</v>
      </c>
      <c r="BW57" s="135" t="s">
        <v>90</v>
      </c>
      <c r="BX57" s="135" t="s">
        <v>86</v>
      </c>
      <c r="CL57" s="135" t="s">
        <v>21</v>
      </c>
    </row>
    <row r="58" spans="1:90" s="4" customFormat="1" ht="16.5" customHeight="1">
      <c r="A58" s="113" t="s">
        <v>77</v>
      </c>
      <c r="B58" s="65"/>
      <c r="C58" s="127"/>
      <c r="D58" s="127"/>
      <c r="E58" s="128" t="s">
        <v>91</v>
      </c>
      <c r="F58" s="128"/>
      <c r="G58" s="128"/>
      <c r="H58" s="128"/>
      <c r="I58" s="128"/>
      <c r="J58" s="127"/>
      <c r="K58" s="128" t="s">
        <v>92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'D.1.4.2 - Elektroinstalace'!J32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89</v>
      </c>
      <c r="AR58" s="67"/>
      <c r="AS58" s="131">
        <v>0</v>
      </c>
      <c r="AT58" s="132">
        <f>ROUND(SUM(AV58:AW58),2)</f>
        <v>0</v>
      </c>
      <c r="AU58" s="133">
        <f>'D.1.4.2 - Elektroinstalace'!P97</f>
        <v>0</v>
      </c>
      <c r="AV58" s="132">
        <f>'D.1.4.2 - Elektroinstalace'!J35</f>
        <v>0</v>
      </c>
      <c r="AW58" s="132">
        <f>'D.1.4.2 - Elektroinstalace'!J36</f>
        <v>0</v>
      </c>
      <c r="AX58" s="132">
        <f>'D.1.4.2 - Elektroinstalace'!J37</f>
        <v>0</v>
      </c>
      <c r="AY58" s="132">
        <f>'D.1.4.2 - Elektroinstalace'!J38</f>
        <v>0</v>
      </c>
      <c r="AZ58" s="132">
        <f>'D.1.4.2 - Elektroinstalace'!F35</f>
        <v>0</v>
      </c>
      <c r="BA58" s="132">
        <f>'D.1.4.2 - Elektroinstalace'!F36</f>
        <v>0</v>
      </c>
      <c r="BB58" s="132">
        <f>'D.1.4.2 - Elektroinstalace'!F37</f>
        <v>0</v>
      </c>
      <c r="BC58" s="132">
        <f>'D.1.4.2 - Elektroinstalace'!F38</f>
        <v>0</v>
      </c>
      <c r="BD58" s="134">
        <f>'D.1.4.2 - Elektroinstalace'!F39</f>
        <v>0</v>
      </c>
      <c r="BE58" s="4"/>
      <c r="BT58" s="135" t="s">
        <v>83</v>
      </c>
      <c r="BV58" s="135" t="s">
        <v>75</v>
      </c>
      <c r="BW58" s="135" t="s">
        <v>93</v>
      </c>
      <c r="BX58" s="135" t="s">
        <v>86</v>
      </c>
      <c r="CL58" s="135" t="s">
        <v>21</v>
      </c>
    </row>
    <row r="59" spans="1:91" s="7" customFormat="1" ht="16.5" customHeight="1">
      <c r="A59" s="113" t="s">
        <v>77</v>
      </c>
      <c r="B59" s="114"/>
      <c r="C59" s="115"/>
      <c r="D59" s="116" t="s">
        <v>94</v>
      </c>
      <c r="E59" s="116"/>
      <c r="F59" s="116"/>
      <c r="G59" s="116"/>
      <c r="H59" s="116"/>
      <c r="I59" s="117"/>
      <c r="J59" s="116" t="s">
        <v>95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'VRN - Vedlejší rozpočtové...'!J30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80</v>
      </c>
      <c r="AR59" s="120"/>
      <c r="AS59" s="136">
        <v>0</v>
      </c>
      <c r="AT59" s="137">
        <f>ROUND(SUM(AV59:AW59),2)</f>
        <v>0</v>
      </c>
      <c r="AU59" s="138">
        <f>'VRN - Vedlejší rozpočtové...'!P83</f>
        <v>0</v>
      </c>
      <c r="AV59" s="137">
        <f>'VRN - Vedlejší rozpočtové...'!J33</f>
        <v>0</v>
      </c>
      <c r="AW59" s="137">
        <f>'VRN - Vedlejší rozpočtové...'!J34</f>
        <v>0</v>
      </c>
      <c r="AX59" s="137">
        <f>'VRN - Vedlejší rozpočtové...'!J35</f>
        <v>0</v>
      </c>
      <c r="AY59" s="137">
        <f>'VRN - Vedlejší rozpočtové...'!J36</f>
        <v>0</v>
      </c>
      <c r="AZ59" s="137">
        <f>'VRN - Vedlejší rozpočtové...'!F33</f>
        <v>0</v>
      </c>
      <c r="BA59" s="137">
        <f>'VRN - Vedlejší rozpočtové...'!F34</f>
        <v>0</v>
      </c>
      <c r="BB59" s="137">
        <f>'VRN - Vedlejší rozpočtové...'!F35</f>
        <v>0</v>
      </c>
      <c r="BC59" s="137">
        <f>'VRN - Vedlejší rozpočtové...'!F36</f>
        <v>0</v>
      </c>
      <c r="BD59" s="139">
        <f>'VRN - Vedlejší rozpočtové...'!F37</f>
        <v>0</v>
      </c>
      <c r="BE59" s="7"/>
      <c r="BT59" s="125" t="s">
        <v>81</v>
      </c>
      <c r="BV59" s="125" t="s">
        <v>75</v>
      </c>
      <c r="BW59" s="125" t="s">
        <v>96</v>
      </c>
      <c r="BX59" s="125" t="s">
        <v>5</v>
      </c>
      <c r="CL59" s="125" t="s">
        <v>19</v>
      </c>
      <c r="CM59" s="125" t="s">
        <v>83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01 - Hlavní stavební úpravy'!C2" display="/"/>
    <hyperlink ref="A57" location="'D.1.4.1 - Vzduchotechnika'!C2" display="/"/>
    <hyperlink ref="A58" location="'D.1.4.2 - Elektroinstalace'!C2" display="/"/>
    <hyperlink ref="A5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  <c r="AZ2" s="140" t="s">
        <v>97</v>
      </c>
      <c r="BA2" s="140" t="s">
        <v>21</v>
      </c>
      <c r="BB2" s="140" t="s">
        <v>21</v>
      </c>
      <c r="BC2" s="140" t="s">
        <v>98</v>
      </c>
      <c r="BD2" s="140" t="s">
        <v>83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  <c r="AZ3" s="140" t="s">
        <v>99</v>
      </c>
      <c r="BA3" s="140" t="s">
        <v>21</v>
      </c>
      <c r="BB3" s="140" t="s">
        <v>21</v>
      </c>
      <c r="BC3" s="140" t="s">
        <v>100</v>
      </c>
      <c r="BD3" s="140" t="s">
        <v>83</v>
      </c>
    </row>
    <row r="4" spans="2:56" s="1" customFormat="1" ht="24.95" customHeight="1">
      <c r="B4" s="22"/>
      <c r="D4" s="143" t="s">
        <v>101</v>
      </c>
      <c r="L4" s="22"/>
      <c r="M4" s="144" t="s">
        <v>10</v>
      </c>
      <c r="AT4" s="19" t="s">
        <v>4</v>
      </c>
      <c r="AZ4" s="140" t="s">
        <v>102</v>
      </c>
      <c r="BA4" s="140" t="s">
        <v>21</v>
      </c>
      <c r="BB4" s="140" t="s">
        <v>21</v>
      </c>
      <c r="BC4" s="140" t="s">
        <v>103</v>
      </c>
      <c r="BD4" s="140" t="s">
        <v>83</v>
      </c>
    </row>
    <row r="5" spans="2:56" s="1" customFormat="1" ht="6.95" customHeight="1">
      <c r="B5" s="22"/>
      <c r="L5" s="22"/>
      <c r="AZ5" s="140" t="s">
        <v>104</v>
      </c>
      <c r="BA5" s="140" t="s">
        <v>21</v>
      </c>
      <c r="BB5" s="140" t="s">
        <v>21</v>
      </c>
      <c r="BC5" s="140" t="s">
        <v>105</v>
      </c>
      <c r="BD5" s="140" t="s">
        <v>83</v>
      </c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ŽŠ Liberec, Jabloňová - Protiradonová opatření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106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107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21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49" t="str">
        <f>'Rekapitulace stavby'!AN8</f>
        <v>3. 6. 2022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21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27</v>
      </c>
      <c r="J20" s="135" t="s">
        <v>21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29</v>
      </c>
      <c r="J21" s="135" t="s">
        <v>21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27</v>
      </c>
      <c r="J23" s="135" t="s">
        <v>21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45" t="s">
        <v>29</v>
      </c>
      <c r="J24" s="135" t="s">
        <v>21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108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ROUND(J95,2)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ROUND((SUM(BE95:BE919)),2)</f>
        <v>0</v>
      </c>
      <c r="G33" s="40"/>
      <c r="H33" s="40"/>
      <c r="I33" s="160">
        <v>0.21</v>
      </c>
      <c r="J33" s="159">
        <f>ROUND(((SUM(BE95:BE919))*I33),2)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ROUND((SUM(BF95:BF919)),2)</f>
        <v>0</v>
      </c>
      <c r="G34" s="40"/>
      <c r="H34" s="40"/>
      <c r="I34" s="160">
        <v>0.15</v>
      </c>
      <c r="J34" s="159">
        <f>ROUND(((SUM(BF95:BF919))*I34),2)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ROUND((SUM(BG95:BG919)),2)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ROUND((SUM(BH95:BH919)),2)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ROUND((SUM(BI95:BI919)),2)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109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ŽŠ Liberec, Jabloňová - Protiradonová opatření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Hlavní stavební úpravy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Liberec</v>
      </c>
      <c r="G52" s="42"/>
      <c r="H52" s="42"/>
      <c r="I52" s="34" t="s">
        <v>24</v>
      </c>
      <c r="J52" s="74" t="str">
        <f>IF(J12="","",J12)</f>
        <v>3. 6. 2022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Statutární město Liberec</v>
      </c>
      <c r="G54" s="42"/>
      <c r="H54" s="42"/>
      <c r="I54" s="34" t="s">
        <v>32</v>
      </c>
      <c r="J54" s="38" t="str">
        <f>E21</f>
        <v>Ing. Radovan Novotný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Propos Liberec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110</v>
      </c>
      <c r="D57" s="174"/>
      <c r="E57" s="174"/>
      <c r="F57" s="174"/>
      <c r="G57" s="174"/>
      <c r="H57" s="174"/>
      <c r="I57" s="174"/>
      <c r="J57" s="175" t="s">
        <v>111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112</v>
      </c>
    </row>
    <row r="60" spans="1:31" s="9" customFormat="1" ht="24.95" customHeight="1">
      <c r="A60" s="9"/>
      <c r="B60" s="177"/>
      <c r="C60" s="178"/>
      <c r="D60" s="179" t="s">
        <v>113</v>
      </c>
      <c r="E60" s="180"/>
      <c r="F60" s="180"/>
      <c r="G60" s="180"/>
      <c r="H60" s="180"/>
      <c r="I60" s="180"/>
      <c r="J60" s="181">
        <f>J96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114</v>
      </c>
      <c r="E61" s="185"/>
      <c r="F61" s="185"/>
      <c r="G61" s="185"/>
      <c r="H61" s="185"/>
      <c r="I61" s="185"/>
      <c r="J61" s="186">
        <f>J97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115</v>
      </c>
      <c r="E62" s="185"/>
      <c r="F62" s="185"/>
      <c r="G62" s="185"/>
      <c r="H62" s="185"/>
      <c r="I62" s="185"/>
      <c r="J62" s="186">
        <f>J109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116</v>
      </c>
      <c r="E63" s="185"/>
      <c r="F63" s="185"/>
      <c r="G63" s="185"/>
      <c r="H63" s="185"/>
      <c r="I63" s="185"/>
      <c r="J63" s="186">
        <f>J126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117</v>
      </c>
      <c r="E64" s="185"/>
      <c r="F64" s="185"/>
      <c r="G64" s="185"/>
      <c r="H64" s="185"/>
      <c r="I64" s="185"/>
      <c r="J64" s="186">
        <f>J280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118</v>
      </c>
      <c r="E65" s="185"/>
      <c r="F65" s="185"/>
      <c r="G65" s="185"/>
      <c r="H65" s="185"/>
      <c r="I65" s="185"/>
      <c r="J65" s="186">
        <f>J546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119</v>
      </c>
      <c r="E66" s="185"/>
      <c r="F66" s="185"/>
      <c r="G66" s="185"/>
      <c r="H66" s="185"/>
      <c r="I66" s="185"/>
      <c r="J66" s="186">
        <f>J559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7"/>
      <c r="C67" s="178"/>
      <c r="D67" s="179" t="s">
        <v>120</v>
      </c>
      <c r="E67" s="180"/>
      <c r="F67" s="180"/>
      <c r="G67" s="180"/>
      <c r="H67" s="180"/>
      <c r="I67" s="180"/>
      <c r="J67" s="181">
        <f>J562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3"/>
      <c r="C68" s="127"/>
      <c r="D68" s="184" t="s">
        <v>121</v>
      </c>
      <c r="E68" s="185"/>
      <c r="F68" s="185"/>
      <c r="G68" s="185"/>
      <c r="H68" s="185"/>
      <c r="I68" s="185"/>
      <c r="J68" s="186">
        <f>J563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122</v>
      </c>
      <c r="E69" s="185"/>
      <c r="F69" s="185"/>
      <c r="G69" s="185"/>
      <c r="H69" s="185"/>
      <c r="I69" s="185"/>
      <c r="J69" s="186">
        <f>J585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123</v>
      </c>
      <c r="E70" s="185"/>
      <c r="F70" s="185"/>
      <c r="G70" s="185"/>
      <c r="H70" s="185"/>
      <c r="I70" s="185"/>
      <c r="J70" s="186">
        <f>J597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124</v>
      </c>
      <c r="E71" s="185"/>
      <c r="F71" s="185"/>
      <c r="G71" s="185"/>
      <c r="H71" s="185"/>
      <c r="I71" s="185"/>
      <c r="J71" s="186">
        <f>J845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7"/>
      <c r="D72" s="184" t="s">
        <v>125</v>
      </c>
      <c r="E72" s="185"/>
      <c r="F72" s="185"/>
      <c r="G72" s="185"/>
      <c r="H72" s="185"/>
      <c r="I72" s="185"/>
      <c r="J72" s="186">
        <f>J850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7"/>
      <c r="D73" s="184" t="s">
        <v>126</v>
      </c>
      <c r="E73" s="185"/>
      <c r="F73" s="185"/>
      <c r="G73" s="185"/>
      <c r="H73" s="185"/>
      <c r="I73" s="185"/>
      <c r="J73" s="186">
        <f>J859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7"/>
      <c r="D74" s="184" t="s">
        <v>127</v>
      </c>
      <c r="E74" s="185"/>
      <c r="F74" s="185"/>
      <c r="G74" s="185"/>
      <c r="H74" s="185"/>
      <c r="I74" s="185"/>
      <c r="J74" s="186">
        <f>J876</f>
        <v>0</v>
      </c>
      <c r="K74" s="127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3"/>
      <c r="C75" s="127"/>
      <c r="D75" s="184" t="s">
        <v>128</v>
      </c>
      <c r="E75" s="185"/>
      <c r="F75" s="185"/>
      <c r="G75" s="185"/>
      <c r="H75" s="185"/>
      <c r="I75" s="185"/>
      <c r="J75" s="186">
        <f>J901</f>
        <v>0</v>
      </c>
      <c r="K75" s="127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129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2" t="str">
        <f>E7</f>
        <v>ŽŠ Liberec, Jabloňová - Protiradonová opatření</v>
      </c>
      <c r="F85" s="34"/>
      <c r="G85" s="34"/>
      <c r="H85" s="34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106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01 - Hlavní stavební úpravy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22</v>
      </c>
      <c r="D89" s="42"/>
      <c r="E89" s="42"/>
      <c r="F89" s="29" t="str">
        <f>F12</f>
        <v>Liberec</v>
      </c>
      <c r="G89" s="42"/>
      <c r="H89" s="42"/>
      <c r="I89" s="34" t="s">
        <v>24</v>
      </c>
      <c r="J89" s="74" t="str">
        <f>IF(J12="","",J12)</f>
        <v>3. 6. 2022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26</v>
      </c>
      <c r="D91" s="42"/>
      <c r="E91" s="42"/>
      <c r="F91" s="29" t="str">
        <f>E15</f>
        <v>Statutární město Liberec</v>
      </c>
      <c r="G91" s="42"/>
      <c r="H91" s="42"/>
      <c r="I91" s="34" t="s">
        <v>32</v>
      </c>
      <c r="J91" s="38" t="str">
        <f>E21</f>
        <v>Ing. Radovan Novotný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30</v>
      </c>
      <c r="D92" s="42"/>
      <c r="E92" s="42"/>
      <c r="F92" s="29" t="str">
        <f>IF(E18="","",E18)</f>
        <v>Vyplň údaj</v>
      </c>
      <c r="G92" s="42"/>
      <c r="H92" s="42"/>
      <c r="I92" s="34" t="s">
        <v>35</v>
      </c>
      <c r="J92" s="38" t="str">
        <f>E24</f>
        <v>Propos Liberec s.r.o.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8"/>
      <c r="B94" s="189"/>
      <c r="C94" s="190" t="s">
        <v>130</v>
      </c>
      <c r="D94" s="191" t="s">
        <v>58</v>
      </c>
      <c r="E94" s="191" t="s">
        <v>54</v>
      </c>
      <c r="F94" s="191" t="s">
        <v>55</v>
      </c>
      <c r="G94" s="191" t="s">
        <v>131</v>
      </c>
      <c r="H94" s="191" t="s">
        <v>132</v>
      </c>
      <c r="I94" s="191" t="s">
        <v>133</v>
      </c>
      <c r="J94" s="191" t="s">
        <v>111</v>
      </c>
      <c r="K94" s="192" t="s">
        <v>134</v>
      </c>
      <c r="L94" s="193"/>
      <c r="M94" s="94" t="s">
        <v>21</v>
      </c>
      <c r="N94" s="95" t="s">
        <v>43</v>
      </c>
      <c r="O94" s="95" t="s">
        <v>135</v>
      </c>
      <c r="P94" s="95" t="s">
        <v>136</v>
      </c>
      <c r="Q94" s="95" t="s">
        <v>137</v>
      </c>
      <c r="R94" s="95" t="s">
        <v>138</v>
      </c>
      <c r="S94" s="95" t="s">
        <v>139</v>
      </c>
      <c r="T94" s="96" t="s">
        <v>140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0"/>
      <c r="B95" s="41"/>
      <c r="C95" s="101" t="s">
        <v>141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P96+P562</f>
        <v>0</v>
      </c>
      <c r="Q95" s="98"/>
      <c r="R95" s="196">
        <f>R96+R562</f>
        <v>6.2977211</v>
      </c>
      <c r="S95" s="98"/>
      <c r="T95" s="197">
        <f>T96+T562</f>
        <v>7.612501000000001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112</v>
      </c>
      <c r="BK95" s="198">
        <f>BK96+BK562</f>
        <v>0</v>
      </c>
    </row>
    <row r="96" spans="1:63" s="12" customFormat="1" ht="25.9" customHeight="1">
      <c r="A96" s="12"/>
      <c r="B96" s="199"/>
      <c r="C96" s="200"/>
      <c r="D96" s="201" t="s">
        <v>72</v>
      </c>
      <c r="E96" s="202" t="s">
        <v>142</v>
      </c>
      <c r="F96" s="202" t="s">
        <v>143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P97+P109+P126+P280+P546+P559</f>
        <v>0</v>
      </c>
      <c r="Q96" s="207"/>
      <c r="R96" s="208">
        <f>R97+R109+R126+R280+R546+R559</f>
        <v>1.77044866</v>
      </c>
      <c r="S96" s="207"/>
      <c r="T96" s="209">
        <f>T97+T109+T126+T280+T546+T559</f>
        <v>7.4348350000000005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81</v>
      </c>
      <c r="AT96" s="211" t="s">
        <v>72</v>
      </c>
      <c r="AU96" s="211" t="s">
        <v>73</v>
      </c>
      <c r="AY96" s="210" t="s">
        <v>144</v>
      </c>
      <c r="BK96" s="212">
        <f>BK97+BK109+BK126+BK280+BK546+BK559</f>
        <v>0</v>
      </c>
    </row>
    <row r="97" spans="1:63" s="12" customFormat="1" ht="22.8" customHeight="1">
      <c r="A97" s="12"/>
      <c r="B97" s="199"/>
      <c r="C97" s="200"/>
      <c r="D97" s="201" t="s">
        <v>72</v>
      </c>
      <c r="E97" s="213" t="s">
        <v>81</v>
      </c>
      <c r="F97" s="213" t="s">
        <v>145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SUM(P98:P108)</f>
        <v>0</v>
      </c>
      <c r="Q97" s="207"/>
      <c r="R97" s="208">
        <f>SUM(R98:R108)</f>
        <v>0.389</v>
      </c>
      <c r="S97" s="207"/>
      <c r="T97" s="209">
        <f>SUM(T98:T108)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81</v>
      </c>
      <c r="AT97" s="211" t="s">
        <v>72</v>
      </c>
      <c r="AU97" s="211" t="s">
        <v>81</v>
      </c>
      <c r="AY97" s="210" t="s">
        <v>144</v>
      </c>
      <c r="BK97" s="212">
        <f>SUM(BK98:BK108)</f>
        <v>0</v>
      </c>
    </row>
    <row r="98" spans="1:65" s="2" customFormat="1" ht="24.15" customHeight="1">
      <c r="A98" s="40"/>
      <c r="B98" s="41"/>
      <c r="C98" s="215" t="s">
        <v>81</v>
      </c>
      <c r="D98" s="215" t="s">
        <v>146</v>
      </c>
      <c r="E98" s="216" t="s">
        <v>147</v>
      </c>
      <c r="F98" s="217" t="s">
        <v>148</v>
      </c>
      <c r="G98" s="218" t="s">
        <v>149</v>
      </c>
      <c r="H98" s="219">
        <v>0.216</v>
      </c>
      <c r="I98" s="220"/>
      <c r="J98" s="221">
        <f>ROUND(I98*H98,2)</f>
        <v>0</v>
      </c>
      <c r="K98" s="217" t="s">
        <v>150</v>
      </c>
      <c r="L98" s="46"/>
      <c r="M98" s="222" t="s">
        <v>21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151</v>
      </c>
      <c r="AT98" s="226" t="s">
        <v>146</v>
      </c>
      <c r="AU98" s="226" t="s">
        <v>83</v>
      </c>
      <c r="AY98" s="19" t="s">
        <v>144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81</v>
      </c>
      <c r="BK98" s="227">
        <f>ROUND(I98*H98,2)</f>
        <v>0</v>
      </c>
      <c r="BL98" s="19" t="s">
        <v>151</v>
      </c>
      <c r="BM98" s="226" t="s">
        <v>152</v>
      </c>
    </row>
    <row r="99" spans="1:47" s="2" customFormat="1" ht="12">
      <c r="A99" s="40"/>
      <c r="B99" s="41"/>
      <c r="C99" s="42"/>
      <c r="D99" s="228" t="s">
        <v>153</v>
      </c>
      <c r="E99" s="42"/>
      <c r="F99" s="229" t="s">
        <v>154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153</v>
      </c>
      <c r="AU99" s="19" t="s">
        <v>83</v>
      </c>
    </row>
    <row r="100" spans="1:51" s="13" customFormat="1" ht="12">
      <c r="A100" s="13"/>
      <c r="B100" s="233"/>
      <c r="C100" s="234"/>
      <c r="D100" s="235" t="s">
        <v>155</v>
      </c>
      <c r="E100" s="236" t="s">
        <v>21</v>
      </c>
      <c r="F100" s="237" t="s">
        <v>156</v>
      </c>
      <c r="G100" s="234"/>
      <c r="H100" s="236" t="s">
        <v>21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155</v>
      </c>
      <c r="AU100" s="243" t="s">
        <v>83</v>
      </c>
      <c r="AV100" s="13" t="s">
        <v>81</v>
      </c>
      <c r="AW100" s="13" t="s">
        <v>34</v>
      </c>
      <c r="AX100" s="13" t="s">
        <v>73</v>
      </c>
      <c r="AY100" s="243" t="s">
        <v>144</v>
      </c>
    </row>
    <row r="101" spans="1:51" s="13" customFormat="1" ht="12">
      <c r="A101" s="13"/>
      <c r="B101" s="233"/>
      <c r="C101" s="234"/>
      <c r="D101" s="235" t="s">
        <v>155</v>
      </c>
      <c r="E101" s="236" t="s">
        <v>21</v>
      </c>
      <c r="F101" s="237" t="s">
        <v>157</v>
      </c>
      <c r="G101" s="234"/>
      <c r="H101" s="236" t="s">
        <v>21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3" t="s">
        <v>155</v>
      </c>
      <c r="AU101" s="243" t="s">
        <v>83</v>
      </c>
      <c r="AV101" s="13" t="s">
        <v>81</v>
      </c>
      <c r="AW101" s="13" t="s">
        <v>34</v>
      </c>
      <c r="AX101" s="13" t="s">
        <v>73</v>
      </c>
      <c r="AY101" s="243" t="s">
        <v>144</v>
      </c>
    </row>
    <row r="102" spans="1:51" s="14" customFormat="1" ht="12">
      <c r="A102" s="14"/>
      <c r="B102" s="244"/>
      <c r="C102" s="245"/>
      <c r="D102" s="235" t="s">
        <v>155</v>
      </c>
      <c r="E102" s="246" t="s">
        <v>21</v>
      </c>
      <c r="F102" s="247" t="s">
        <v>158</v>
      </c>
      <c r="G102" s="245"/>
      <c r="H102" s="248">
        <v>0.216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155</v>
      </c>
      <c r="AU102" s="254" t="s">
        <v>83</v>
      </c>
      <c r="AV102" s="14" t="s">
        <v>83</v>
      </c>
      <c r="AW102" s="14" t="s">
        <v>34</v>
      </c>
      <c r="AX102" s="14" t="s">
        <v>73</v>
      </c>
      <c r="AY102" s="254" t="s">
        <v>144</v>
      </c>
    </row>
    <row r="103" spans="1:51" s="15" customFormat="1" ht="12">
      <c r="A103" s="15"/>
      <c r="B103" s="255"/>
      <c r="C103" s="256"/>
      <c r="D103" s="235" t="s">
        <v>155</v>
      </c>
      <c r="E103" s="257" t="s">
        <v>21</v>
      </c>
      <c r="F103" s="258" t="s">
        <v>159</v>
      </c>
      <c r="G103" s="256"/>
      <c r="H103" s="259">
        <v>0.216</v>
      </c>
      <c r="I103" s="260"/>
      <c r="J103" s="256"/>
      <c r="K103" s="256"/>
      <c r="L103" s="261"/>
      <c r="M103" s="262"/>
      <c r="N103" s="263"/>
      <c r="O103" s="263"/>
      <c r="P103" s="263"/>
      <c r="Q103" s="263"/>
      <c r="R103" s="263"/>
      <c r="S103" s="263"/>
      <c r="T103" s="26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5" t="s">
        <v>155</v>
      </c>
      <c r="AU103" s="265" t="s">
        <v>83</v>
      </c>
      <c r="AV103" s="15" t="s">
        <v>151</v>
      </c>
      <c r="AW103" s="15" t="s">
        <v>34</v>
      </c>
      <c r="AX103" s="15" t="s">
        <v>81</v>
      </c>
      <c r="AY103" s="265" t="s">
        <v>144</v>
      </c>
    </row>
    <row r="104" spans="1:65" s="2" customFormat="1" ht="16.5" customHeight="1">
      <c r="A104" s="40"/>
      <c r="B104" s="41"/>
      <c r="C104" s="266" t="s">
        <v>83</v>
      </c>
      <c r="D104" s="266" t="s">
        <v>160</v>
      </c>
      <c r="E104" s="267" t="s">
        <v>161</v>
      </c>
      <c r="F104" s="268" t="s">
        <v>162</v>
      </c>
      <c r="G104" s="269" t="s">
        <v>163</v>
      </c>
      <c r="H104" s="270">
        <v>0.389</v>
      </c>
      <c r="I104" s="271"/>
      <c r="J104" s="272">
        <f>ROUND(I104*H104,2)</f>
        <v>0</v>
      </c>
      <c r="K104" s="268" t="s">
        <v>21</v>
      </c>
      <c r="L104" s="273"/>
      <c r="M104" s="274" t="s">
        <v>21</v>
      </c>
      <c r="N104" s="275" t="s">
        <v>44</v>
      </c>
      <c r="O104" s="86"/>
      <c r="P104" s="224">
        <f>O104*H104</f>
        <v>0</v>
      </c>
      <c r="Q104" s="224">
        <v>1</v>
      </c>
      <c r="R104" s="224">
        <f>Q104*H104</f>
        <v>0.389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164</v>
      </c>
      <c r="AT104" s="226" t="s">
        <v>160</v>
      </c>
      <c r="AU104" s="226" t="s">
        <v>83</v>
      </c>
      <c r="AY104" s="19" t="s">
        <v>144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81</v>
      </c>
      <c r="BK104" s="227">
        <f>ROUND(I104*H104,2)</f>
        <v>0</v>
      </c>
      <c r="BL104" s="19" t="s">
        <v>151</v>
      </c>
      <c r="BM104" s="226" t="s">
        <v>165</v>
      </c>
    </row>
    <row r="105" spans="1:51" s="13" customFormat="1" ht="12">
      <c r="A105" s="13"/>
      <c r="B105" s="233"/>
      <c r="C105" s="234"/>
      <c r="D105" s="235" t="s">
        <v>155</v>
      </c>
      <c r="E105" s="236" t="s">
        <v>21</v>
      </c>
      <c r="F105" s="237" t="s">
        <v>156</v>
      </c>
      <c r="G105" s="234"/>
      <c r="H105" s="236" t="s">
        <v>21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155</v>
      </c>
      <c r="AU105" s="243" t="s">
        <v>83</v>
      </c>
      <c r="AV105" s="13" t="s">
        <v>81</v>
      </c>
      <c r="AW105" s="13" t="s">
        <v>34</v>
      </c>
      <c r="AX105" s="13" t="s">
        <v>73</v>
      </c>
      <c r="AY105" s="243" t="s">
        <v>144</v>
      </c>
    </row>
    <row r="106" spans="1:51" s="13" customFormat="1" ht="12">
      <c r="A106" s="13"/>
      <c r="B106" s="233"/>
      <c r="C106" s="234"/>
      <c r="D106" s="235" t="s">
        <v>155</v>
      </c>
      <c r="E106" s="236" t="s">
        <v>21</v>
      </c>
      <c r="F106" s="237" t="s">
        <v>157</v>
      </c>
      <c r="G106" s="234"/>
      <c r="H106" s="236" t="s">
        <v>21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155</v>
      </c>
      <c r="AU106" s="243" t="s">
        <v>83</v>
      </c>
      <c r="AV106" s="13" t="s">
        <v>81</v>
      </c>
      <c r="AW106" s="13" t="s">
        <v>34</v>
      </c>
      <c r="AX106" s="13" t="s">
        <v>73</v>
      </c>
      <c r="AY106" s="243" t="s">
        <v>144</v>
      </c>
    </row>
    <row r="107" spans="1:51" s="14" customFormat="1" ht="12">
      <c r="A107" s="14"/>
      <c r="B107" s="244"/>
      <c r="C107" s="245"/>
      <c r="D107" s="235" t="s">
        <v>155</v>
      </c>
      <c r="E107" s="246" t="s">
        <v>21</v>
      </c>
      <c r="F107" s="247" t="s">
        <v>166</v>
      </c>
      <c r="G107" s="245"/>
      <c r="H107" s="248">
        <v>0.389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4" t="s">
        <v>155</v>
      </c>
      <c r="AU107" s="254" t="s">
        <v>83</v>
      </c>
      <c r="AV107" s="14" t="s">
        <v>83</v>
      </c>
      <c r="AW107" s="14" t="s">
        <v>34</v>
      </c>
      <c r="AX107" s="14" t="s">
        <v>73</v>
      </c>
      <c r="AY107" s="254" t="s">
        <v>144</v>
      </c>
    </row>
    <row r="108" spans="1:51" s="15" customFormat="1" ht="12">
      <c r="A108" s="15"/>
      <c r="B108" s="255"/>
      <c r="C108" s="256"/>
      <c r="D108" s="235" t="s">
        <v>155</v>
      </c>
      <c r="E108" s="257" t="s">
        <v>21</v>
      </c>
      <c r="F108" s="258" t="s">
        <v>159</v>
      </c>
      <c r="G108" s="256"/>
      <c r="H108" s="259">
        <v>0.389</v>
      </c>
      <c r="I108" s="260"/>
      <c r="J108" s="256"/>
      <c r="K108" s="256"/>
      <c r="L108" s="261"/>
      <c r="M108" s="262"/>
      <c r="N108" s="263"/>
      <c r="O108" s="263"/>
      <c r="P108" s="263"/>
      <c r="Q108" s="263"/>
      <c r="R108" s="263"/>
      <c r="S108" s="263"/>
      <c r="T108" s="26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5" t="s">
        <v>155</v>
      </c>
      <c r="AU108" s="265" t="s">
        <v>83</v>
      </c>
      <c r="AV108" s="15" t="s">
        <v>151</v>
      </c>
      <c r="AW108" s="15" t="s">
        <v>34</v>
      </c>
      <c r="AX108" s="15" t="s">
        <v>81</v>
      </c>
      <c r="AY108" s="265" t="s">
        <v>144</v>
      </c>
    </row>
    <row r="109" spans="1:63" s="12" customFormat="1" ht="22.8" customHeight="1">
      <c r="A109" s="12"/>
      <c r="B109" s="199"/>
      <c r="C109" s="200"/>
      <c r="D109" s="201" t="s">
        <v>72</v>
      </c>
      <c r="E109" s="213" t="s">
        <v>167</v>
      </c>
      <c r="F109" s="213" t="s">
        <v>168</v>
      </c>
      <c r="G109" s="200"/>
      <c r="H109" s="200"/>
      <c r="I109" s="203"/>
      <c r="J109" s="214">
        <f>BK109</f>
        <v>0</v>
      </c>
      <c r="K109" s="200"/>
      <c r="L109" s="205"/>
      <c r="M109" s="206"/>
      <c r="N109" s="207"/>
      <c r="O109" s="207"/>
      <c r="P109" s="208">
        <f>SUM(P110:P125)</f>
        <v>0</v>
      </c>
      <c r="Q109" s="207"/>
      <c r="R109" s="208">
        <f>SUM(R110:R125)</f>
        <v>0.26817167999999997</v>
      </c>
      <c r="S109" s="207"/>
      <c r="T109" s="209">
        <f>SUM(T110:T125)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0" t="s">
        <v>81</v>
      </c>
      <c r="AT109" s="211" t="s">
        <v>72</v>
      </c>
      <c r="AU109" s="211" t="s">
        <v>81</v>
      </c>
      <c r="AY109" s="210" t="s">
        <v>144</v>
      </c>
      <c r="BK109" s="212">
        <f>SUM(BK110:BK125)</f>
        <v>0</v>
      </c>
    </row>
    <row r="110" spans="1:65" s="2" customFormat="1" ht="24.15" customHeight="1">
      <c r="A110" s="40"/>
      <c r="B110" s="41"/>
      <c r="C110" s="215" t="s">
        <v>167</v>
      </c>
      <c r="D110" s="215" t="s">
        <v>146</v>
      </c>
      <c r="E110" s="216" t="s">
        <v>169</v>
      </c>
      <c r="F110" s="217" t="s">
        <v>170</v>
      </c>
      <c r="G110" s="218" t="s">
        <v>171</v>
      </c>
      <c r="H110" s="219">
        <v>1</v>
      </c>
      <c r="I110" s="220"/>
      <c r="J110" s="221">
        <f>ROUND(I110*H110,2)</f>
        <v>0</v>
      </c>
      <c r="K110" s="217" t="s">
        <v>150</v>
      </c>
      <c r="L110" s="46"/>
      <c r="M110" s="222" t="s">
        <v>21</v>
      </c>
      <c r="N110" s="223" t="s">
        <v>44</v>
      </c>
      <c r="O110" s="86"/>
      <c r="P110" s="224">
        <f>O110*H110</f>
        <v>0</v>
      </c>
      <c r="Q110" s="224">
        <v>0.03963</v>
      </c>
      <c r="R110" s="224">
        <f>Q110*H110</f>
        <v>0.03963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151</v>
      </c>
      <c r="AT110" s="226" t="s">
        <v>146</v>
      </c>
      <c r="AU110" s="226" t="s">
        <v>83</v>
      </c>
      <c r="AY110" s="19" t="s">
        <v>144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81</v>
      </c>
      <c r="BK110" s="227">
        <f>ROUND(I110*H110,2)</f>
        <v>0</v>
      </c>
      <c r="BL110" s="19" t="s">
        <v>151</v>
      </c>
      <c r="BM110" s="226" t="s">
        <v>172</v>
      </c>
    </row>
    <row r="111" spans="1:47" s="2" customFormat="1" ht="12">
      <c r="A111" s="40"/>
      <c r="B111" s="41"/>
      <c r="C111" s="42"/>
      <c r="D111" s="228" t="s">
        <v>153</v>
      </c>
      <c r="E111" s="42"/>
      <c r="F111" s="229" t="s">
        <v>173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153</v>
      </c>
      <c r="AU111" s="19" t="s">
        <v>83</v>
      </c>
    </row>
    <row r="112" spans="1:51" s="13" customFormat="1" ht="12">
      <c r="A112" s="13"/>
      <c r="B112" s="233"/>
      <c r="C112" s="234"/>
      <c r="D112" s="235" t="s">
        <v>155</v>
      </c>
      <c r="E112" s="236" t="s">
        <v>21</v>
      </c>
      <c r="F112" s="237" t="s">
        <v>174</v>
      </c>
      <c r="G112" s="234"/>
      <c r="H112" s="236" t="s">
        <v>21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155</v>
      </c>
      <c r="AU112" s="243" t="s">
        <v>83</v>
      </c>
      <c r="AV112" s="13" t="s">
        <v>81</v>
      </c>
      <c r="AW112" s="13" t="s">
        <v>34</v>
      </c>
      <c r="AX112" s="13" t="s">
        <v>73</v>
      </c>
      <c r="AY112" s="243" t="s">
        <v>144</v>
      </c>
    </row>
    <row r="113" spans="1:51" s="14" customFormat="1" ht="12">
      <c r="A113" s="14"/>
      <c r="B113" s="244"/>
      <c r="C113" s="245"/>
      <c r="D113" s="235" t="s">
        <v>155</v>
      </c>
      <c r="E113" s="246" t="s">
        <v>21</v>
      </c>
      <c r="F113" s="247" t="s">
        <v>81</v>
      </c>
      <c r="G113" s="245"/>
      <c r="H113" s="248">
        <v>1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155</v>
      </c>
      <c r="AU113" s="254" t="s">
        <v>83</v>
      </c>
      <c r="AV113" s="14" t="s">
        <v>83</v>
      </c>
      <c r="AW113" s="14" t="s">
        <v>34</v>
      </c>
      <c r="AX113" s="14" t="s">
        <v>73</v>
      </c>
      <c r="AY113" s="254" t="s">
        <v>144</v>
      </c>
    </row>
    <row r="114" spans="1:51" s="15" customFormat="1" ht="12">
      <c r="A114" s="15"/>
      <c r="B114" s="255"/>
      <c r="C114" s="256"/>
      <c r="D114" s="235" t="s">
        <v>155</v>
      </c>
      <c r="E114" s="257" t="s">
        <v>21</v>
      </c>
      <c r="F114" s="258" t="s">
        <v>159</v>
      </c>
      <c r="G114" s="256"/>
      <c r="H114" s="259">
        <v>1</v>
      </c>
      <c r="I114" s="260"/>
      <c r="J114" s="256"/>
      <c r="K114" s="256"/>
      <c r="L114" s="261"/>
      <c r="M114" s="262"/>
      <c r="N114" s="263"/>
      <c r="O114" s="263"/>
      <c r="P114" s="263"/>
      <c r="Q114" s="263"/>
      <c r="R114" s="263"/>
      <c r="S114" s="263"/>
      <c r="T114" s="26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5" t="s">
        <v>155</v>
      </c>
      <c r="AU114" s="265" t="s">
        <v>83</v>
      </c>
      <c r="AV114" s="15" t="s">
        <v>151</v>
      </c>
      <c r="AW114" s="15" t="s">
        <v>34</v>
      </c>
      <c r="AX114" s="15" t="s">
        <v>81</v>
      </c>
      <c r="AY114" s="265" t="s">
        <v>144</v>
      </c>
    </row>
    <row r="115" spans="1:65" s="2" customFormat="1" ht="24.15" customHeight="1">
      <c r="A115" s="40"/>
      <c r="B115" s="41"/>
      <c r="C115" s="215" t="s">
        <v>151</v>
      </c>
      <c r="D115" s="215" t="s">
        <v>146</v>
      </c>
      <c r="E115" s="216" t="s">
        <v>175</v>
      </c>
      <c r="F115" s="217" t="s">
        <v>176</v>
      </c>
      <c r="G115" s="218" t="s">
        <v>177</v>
      </c>
      <c r="H115" s="219">
        <v>3.008</v>
      </c>
      <c r="I115" s="220"/>
      <c r="J115" s="221">
        <f>ROUND(I115*H115,2)</f>
        <v>0</v>
      </c>
      <c r="K115" s="217" t="s">
        <v>150</v>
      </c>
      <c r="L115" s="46"/>
      <c r="M115" s="222" t="s">
        <v>21</v>
      </c>
      <c r="N115" s="223" t="s">
        <v>44</v>
      </c>
      <c r="O115" s="86"/>
      <c r="P115" s="224">
        <f>O115*H115</f>
        <v>0</v>
      </c>
      <c r="Q115" s="224">
        <v>0.07571</v>
      </c>
      <c r="R115" s="224">
        <f>Q115*H115</f>
        <v>0.22773568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151</v>
      </c>
      <c r="AT115" s="226" t="s">
        <v>146</v>
      </c>
      <c r="AU115" s="226" t="s">
        <v>83</v>
      </c>
      <c r="AY115" s="19" t="s">
        <v>144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81</v>
      </c>
      <c r="BK115" s="227">
        <f>ROUND(I115*H115,2)</f>
        <v>0</v>
      </c>
      <c r="BL115" s="19" t="s">
        <v>151</v>
      </c>
      <c r="BM115" s="226" t="s">
        <v>178</v>
      </c>
    </row>
    <row r="116" spans="1:47" s="2" customFormat="1" ht="12">
      <c r="A116" s="40"/>
      <c r="B116" s="41"/>
      <c r="C116" s="42"/>
      <c r="D116" s="228" t="s">
        <v>153</v>
      </c>
      <c r="E116" s="42"/>
      <c r="F116" s="229" t="s">
        <v>179</v>
      </c>
      <c r="G116" s="42"/>
      <c r="H116" s="42"/>
      <c r="I116" s="230"/>
      <c r="J116" s="42"/>
      <c r="K116" s="42"/>
      <c r="L116" s="46"/>
      <c r="M116" s="231"/>
      <c r="N116" s="23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153</v>
      </c>
      <c r="AU116" s="19" t="s">
        <v>83</v>
      </c>
    </row>
    <row r="117" spans="1:51" s="13" customFormat="1" ht="12">
      <c r="A117" s="13"/>
      <c r="B117" s="233"/>
      <c r="C117" s="234"/>
      <c r="D117" s="235" t="s">
        <v>155</v>
      </c>
      <c r="E117" s="236" t="s">
        <v>21</v>
      </c>
      <c r="F117" s="237" t="s">
        <v>174</v>
      </c>
      <c r="G117" s="234"/>
      <c r="H117" s="236" t="s">
        <v>21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155</v>
      </c>
      <c r="AU117" s="243" t="s">
        <v>83</v>
      </c>
      <c r="AV117" s="13" t="s">
        <v>81</v>
      </c>
      <c r="AW117" s="13" t="s">
        <v>34</v>
      </c>
      <c r="AX117" s="13" t="s">
        <v>73</v>
      </c>
      <c r="AY117" s="243" t="s">
        <v>144</v>
      </c>
    </row>
    <row r="118" spans="1:51" s="14" customFormat="1" ht="12">
      <c r="A118" s="14"/>
      <c r="B118" s="244"/>
      <c r="C118" s="245"/>
      <c r="D118" s="235" t="s">
        <v>155</v>
      </c>
      <c r="E118" s="246" t="s">
        <v>21</v>
      </c>
      <c r="F118" s="247" t="s">
        <v>180</v>
      </c>
      <c r="G118" s="245"/>
      <c r="H118" s="248">
        <v>4.898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4" t="s">
        <v>155</v>
      </c>
      <c r="AU118" s="254" t="s">
        <v>83</v>
      </c>
      <c r="AV118" s="14" t="s">
        <v>83</v>
      </c>
      <c r="AW118" s="14" t="s">
        <v>34</v>
      </c>
      <c r="AX118" s="14" t="s">
        <v>73</v>
      </c>
      <c r="AY118" s="254" t="s">
        <v>144</v>
      </c>
    </row>
    <row r="119" spans="1:51" s="14" customFormat="1" ht="12">
      <c r="A119" s="14"/>
      <c r="B119" s="244"/>
      <c r="C119" s="245"/>
      <c r="D119" s="235" t="s">
        <v>155</v>
      </c>
      <c r="E119" s="246" t="s">
        <v>21</v>
      </c>
      <c r="F119" s="247" t="s">
        <v>181</v>
      </c>
      <c r="G119" s="245"/>
      <c r="H119" s="248">
        <v>-1.89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155</v>
      </c>
      <c r="AU119" s="254" t="s">
        <v>83</v>
      </c>
      <c r="AV119" s="14" t="s">
        <v>83</v>
      </c>
      <c r="AW119" s="14" t="s">
        <v>34</v>
      </c>
      <c r="AX119" s="14" t="s">
        <v>73</v>
      </c>
      <c r="AY119" s="254" t="s">
        <v>144</v>
      </c>
    </row>
    <row r="120" spans="1:51" s="15" customFormat="1" ht="12">
      <c r="A120" s="15"/>
      <c r="B120" s="255"/>
      <c r="C120" s="256"/>
      <c r="D120" s="235" t="s">
        <v>155</v>
      </c>
      <c r="E120" s="257" t="s">
        <v>21</v>
      </c>
      <c r="F120" s="258" t="s">
        <v>159</v>
      </c>
      <c r="G120" s="256"/>
      <c r="H120" s="259">
        <v>3.008</v>
      </c>
      <c r="I120" s="260"/>
      <c r="J120" s="256"/>
      <c r="K120" s="256"/>
      <c r="L120" s="261"/>
      <c r="M120" s="262"/>
      <c r="N120" s="263"/>
      <c r="O120" s="263"/>
      <c r="P120" s="263"/>
      <c r="Q120" s="263"/>
      <c r="R120" s="263"/>
      <c r="S120" s="263"/>
      <c r="T120" s="26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5" t="s">
        <v>155</v>
      </c>
      <c r="AU120" s="265" t="s">
        <v>83</v>
      </c>
      <c r="AV120" s="15" t="s">
        <v>151</v>
      </c>
      <c r="AW120" s="15" t="s">
        <v>34</v>
      </c>
      <c r="AX120" s="15" t="s">
        <v>81</v>
      </c>
      <c r="AY120" s="265" t="s">
        <v>144</v>
      </c>
    </row>
    <row r="121" spans="1:65" s="2" customFormat="1" ht="16.5" customHeight="1">
      <c r="A121" s="40"/>
      <c r="B121" s="41"/>
      <c r="C121" s="215" t="s">
        <v>182</v>
      </c>
      <c r="D121" s="215" t="s">
        <v>146</v>
      </c>
      <c r="E121" s="216" t="s">
        <v>183</v>
      </c>
      <c r="F121" s="217" t="s">
        <v>184</v>
      </c>
      <c r="G121" s="218" t="s">
        <v>185</v>
      </c>
      <c r="H121" s="219">
        <v>6.2</v>
      </c>
      <c r="I121" s="220"/>
      <c r="J121" s="221">
        <f>ROUND(I121*H121,2)</f>
        <v>0</v>
      </c>
      <c r="K121" s="217" t="s">
        <v>150</v>
      </c>
      <c r="L121" s="46"/>
      <c r="M121" s="222" t="s">
        <v>21</v>
      </c>
      <c r="N121" s="223" t="s">
        <v>44</v>
      </c>
      <c r="O121" s="86"/>
      <c r="P121" s="224">
        <f>O121*H121</f>
        <v>0</v>
      </c>
      <c r="Q121" s="224">
        <v>0.00013</v>
      </c>
      <c r="R121" s="224">
        <f>Q121*H121</f>
        <v>0.000806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151</v>
      </c>
      <c r="AT121" s="226" t="s">
        <v>146</v>
      </c>
      <c r="AU121" s="226" t="s">
        <v>83</v>
      </c>
      <c r="AY121" s="19" t="s">
        <v>144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81</v>
      </c>
      <c r="BK121" s="227">
        <f>ROUND(I121*H121,2)</f>
        <v>0</v>
      </c>
      <c r="BL121" s="19" t="s">
        <v>151</v>
      </c>
      <c r="BM121" s="226" t="s">
        <v>186</v>
      </c>
    </row>
    <row r="122" spans="1:47" s="2" customFormat="1" ht="12">
      <c r="A122" s="40"/>
      <c r="B122" s="41"/>
      <c r="C122" s="42"/>
      <c r="D122" s="228" t="s">
        <v>153</v>
      </c>
      <c r="E122" s="42"/>
      <c r="F122" s="229" t="s">
        <v>187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153</v>
      </c>
      <c r="AU122" s="19" t="s">
        <v>83</v>
      </c>
    </row>
    <row r="123" spans="1:51" s="13" customFormat="1" ht="12">
      <c r="A123" s="13"/>
      <c r="B123" s="233"/>
      <c r="C123" s="234"/>
      <c r="D123" s="235" t="s">
        <v>155</v>
      </c>
      <c r="E123" s="236" t="s">
        <v>21</v>
      </c>
      <c r="F123" s="237" t="s">
        <v>174</v>
      </c>
      <c r="G123" s="234"/>
      <c r="H123" s="236" t="s">
        <v>21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155</v>
      </c>
      <c r="AU123" s="243" t="s">
        <v>83</v>
      </c>
      <c r="AV123" s="13" t="s">
        <v>81</v>
      </c>
      <c r="AW123" s="13" t="s">
        <v>34</v>
      </c>
      <c r="AX123" s="13" t="s">
        <v>73</v>
      </c>
      <c r="AY123" s="243" t="s">
        <v>144</v>
      </c>
    </row>
    <row r="124" spans="1:51" s="14" customFormat="1" ht="12">
      <c r="A124" s="14"/>
      <c r="B124" s="244"/>
      <c r="C124" s="245"/>
      <c r="D124" s="235" t="s">
        <v>155</v>
      </c>
      <c r="E124" s="246" t="s">
        <v>21</v>
      </c>
      <c r="F124" s="247" t="s">
        <v>188</v>
      </c>
      <c r="G124" s="245"/>
      <c r="H124" s="248">
        <v>6.2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155</v>
      </c>
      <c r="AU124" s="254" t="s">
        <v>83</v>
      </c>
      <c r="AV124" s="14" t="s">
        <v>83</v>
      </c>
      <c r="AW124" s="14" t="s">
        <v>34</v>
      </c>
      <c r="AX124" s="14" t="s">
        <v>73</v>
      </c>
      <c r="AY124" s="254" t="s">
        <v>144</v>
      </c>
    </row>
    <row r="125" spans="1:51" s="15" customFormat="1" ht="12">
      <c r="A125" s="15"/>
      <c r="B125" s="255"/>
      <c r="C125" s="256"/>
      <c r="D125" s="235" t="s">
        <v>155</v>
      </c>
      <c r="E125" s="257" t="s">
        <v>21</v>
      </c>
      <c r="F125" s="258" t="s">
        <v>159</v>
      </c>
      <c r="G125" s="256"/>
      <c r="H125" s="259">
        <v>6.2</v>
      </c>
      <c r="I125" s="260"/>
      <c r="J125" s="256"/>
      <c r="K125" s="256"/>
      <c r="L125" s="261"/>
      <c r="M125" s="262"/>
      <c r="N125" s="263"/>
      <c r="O125" s="263"/>
      <c r="P125" s="263"/>
      <c r="Q125" s="263"/>
      <c r="R125" s="263"/>
      <c r="S125" s="263"/>
      <c r="T125" s="26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5" t="s">
        <v>155</v>
      </c>
      <c r="AU125" s="265" t="s">
        <v>83</v>
      </c>
      <c r="AV125" s="15" t="s">
        <v>151</v>
      </c>
      <c r="AW125" s="15" t="s">
        <v>34</v>
      </c>
      <c r="AX125" s="15" t="s">
        <v>81</v>
      </c>
      <c r="AY125" s="265" t="s">
        <v>144</v>
      </c>
    </row>
    <row r="126" spans="1:63" s="12" customFormat="1" ht="22.8" customHeight="1">
      <c r="A126" s="12"/>
      <c r="B126" s="199"/>
      <c r="C126" s="200"/>
      <c r="D126" s="201" t="s">
        <v>72</v>
      </c>
      <c r="E126" s="213" t="s">
        <v>189</v>
      </c>
      <c r="F126" s="213" t="s">
        <v>190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SUM(P127:P279)</f>
        <v>0</v>
      </c>
      <c r="Q126" s="207"/>
      <c r="R126" s="208">
        <f>SUM(R127:R279)</f>
        <v>0.95102668</v>
      </c>
      <c r="S126" s="207"/>
      <c r="T126" s="209">
        <f>SUM(T127:T279)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0" t="s">
        <v>81</v>
      </c>
      <c r="AT126" s="211" t="s">
        <v>72</v>
      </c>
      <c r="AU126" s="211" t="s">
        <v>81</v>
      </c>
      <c r="AY126" s="210" t="s">
        <v>144</v>
      </c>
      <c r="BK126" s="212">
        <f>SUM(BK127:BK279)</f>
        <v>0</v>
      </c>
    </row>
    <row r="127" spans="1:65" s="2" customFormat="1" ht="21.75" customHeight="1">
      <c r="A127" s="40"/>
      <c r="B127" s="41"/>
      <c r="C127" s="215" t="s">
        <v>189</v>
      </c>
      <c r="D127" s="215" t="s">
        <v>146</v>
      </c>
      <c r="E127" s="216" t="s">
        <v>191</v>
      </c>
      <c r="F127" s="217" t="s">
        <v>192</v>
      </c>
      <c r="G127" s="218" t="s">
        <v>177</v>
      </c>
      <c r="H127" s="219">
        <v>6.016</v>
      </c>
      <c r="I127" s="220"/>
      <c r="J127" s="221">
        <f>ROUND(I127*H127,2)</f>
        <v>0</v>
      </c>
      <c r="K127" s="217" t="s">
        <v>150</v>
      </c>
      <c r="L127" s="46"/>
      <c r="M127" s="222" t="s">
        <v>21</v>
      </c>
      <c r="N127" s="223" t="s">
        <v>44</v>
      </c>
      <c r="O127" s="86"/>
      <c r="P127" s="224">
        <f>O127*H127</f>
        <v>0</v>
      </c>
      <c r="Q127" s="224">
        <v>0.00735</v>
      </c>
      <c r="R127" s="224">
        <f>Q127*H127</f>
        <v>0.044217599999999996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151</v>
      </c>
      <c r="AT127" s="226" t="s">
        <v>146</v>
      </c>
      <c r="AU127" s="226" t="s">
        <v>83</v>
      </c>
      <c r="AY127" s="19" t="s">
        <v>144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81</v>
      </c>
      <c r="BK127" s="227">
        <f>ROUND(I127*H127,2)</f>
        <v>0</v>
      </c>
      <c r="BL127" s="19" t="s">
        <v>151</v>
      </c>
      <c r="BM127" s="226" t="s">
        <v>193</v>
      </c>
    </row>
    <row r="128" spans="1:47" s="2" customFormat="1" ht="12">
      <c r="A128" s="40"/>
      <c r="B128" s="41"/>
      <c r="C128" s="42"/>
      <c r="D128" s="228" t="s">
        <v>153</v>
      </c>
      <c r="E128" s="42"/>
      <c r="F128" s="229" t="s">
        <v>194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153</v>
      </c>
      <c r="AU128" s="19" t="s">
        <v>83</v>
      </c>
    </row>
    <row r="129" spans="1:51" s="13" customFormat="1" ht="12">
      <c r="A129" s="13"/>
      <c r="B129" s="233"/>
      <c r="C129" s="234"/>
      <c r="D129" s="235" t="s">
        <v>155</v>
      </c>
      <c r="E129" s="236" t="s">
        <v>21</v>
      </c>
      <c r="F129" s="237" t="s">
        <v>174</v>
      </c>
      <c r="G129" s="234"/>
      <c r="H129" s="236" t="s">
        <v>21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155</v>
      </c>
      <c r="AU129" s="243" t="s">
        <v>83</v>
      </c>
      <c r="AV129" s="13" t="s">
        <v>81</v>
      </c>
      <c r="AW129" s="13" t="s">
        <v>34</v>
      </c>
      <c r="AX129" s="13" t="s">
        <v>73</v>
      </c>
      <c r="AY129" s="243" t="s">
        <v>144</v>
      </c>
    </row>
    <row r="130" spans="1:51" s="14" customFormat="1" ht="12">
      <c r="A130" s="14"/>
      <c r="B130" s="244"/>
      <c r="C130" s="245"/>
      <c r="D130" s="235" t="s">
        <v>155</v>
      </c>
      <c r="E130" s="246" t="s">
        <v>21</v>
      </c>
      <c r="F130" s="247" t="s">
        <v>195</v>
      </c>
      <c r="G130" s="245"/>
      <c r="H130" s="248">
        <v>9.796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155</v>
      </c>
      <c r="AU130" s="254" t="s">
        <v>83</v>
      </c>
      <c r="AV130" s="14" t="s">
        <v>83</v>
      </c>
      <c r="AW130" s="14" t="s">
        <v>34</v>
      </c>
      <c r="AX130" s="14" t="s">
        <v>73</v>
      </c>
      <c r="AY130" s="254" t="s">
        <v>144</v>
      </c>
    </row>
    <row r="131" spans="1:51" s="14" customFormat="1" ht="12">
      <c r="A131" s="14"/>
      <c r="B131" s="244"/>
      <c r="C131" s="245"/>
      <c r="D131" s="235" t="s">
        <v>155</v>
      </c>
      <c r="E131" s="246" t="s">
        <v>21</v>
      </c>
      <c r="F131" s="247" t="s">
        <v>196</v>
      </c>
      <c r="G131" s="245"/>
      <c r="H131" s="248">
        <v>-3.78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155</v>
      </c>
      <c r="AU131" s="254" t="s">
        <v>83</v>
      </c>
      <c r="AV131" s="14" t="s">
        <v>83</v>
      </c>
      <c r="AW131" s="14" t="s">
        <v>34</v>
      </c>
      <c r="AX131" s="14" t="s">
        <v>73</v>
      </c>
      <c r="AY131" s="254" t="s">
        <v>144</v>
      </c>
    </row>
    <row r="132" spans="1:51" s="15" customFormat="1" ht="12">
      <c r="A132" s="15"/>
      <c r="B132" s="255"/>
      <c r="C132" s="256"/>
      <c r="D132" s="235" t="s">
        <v>155</v>
      </c>
      <c r="E132" s="257" t="s">
        <v>21</v>
      </c>
      <c r="F132" s="258" t="s">
        <v>159</v>
      </c>
      <c r="G132" s="256"/>
      <c r="H132" s="259">
        <v>6.016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5" t="s">
        <v>155</v>
      </c>
      <c r="AU132" s="265" t="s">
        <v>83</v>
      </c>
      <c r="AV132" s="15" t="s">
        <v>151</v>
      </c>
      <c r="AW132" s="15" t="s">
        <v>34</v>
      </c>
      <c r="AX132" s="15" t="s">
        <v>81</v>
      </c>
      <c r="AY132" s="265" t="s">
        <v>144</v>
      </c>
    </row>
    <row r="133" spans="1:65" s="2" customFormat="1" ht="16.5" customHeight="1">
      <c r="A133" s="40"/>
      <c r="B133" s="41"/>
      <c r="C133" s="215" t="s">
        <v>197</v>
      </c>
      <c r="D133" s="215" t="s">
        <v>146</v>
      </c>
      <c r="E133" s="216" t="s">
        <v>198</v>
      </c>
      <c r="F133" s="217" t="s">
        <v>199</v>
      </c>
      <c r="G133" s="218" t="s">
        <v>177</v>
      </c>
      <c r="H133" s="219">
        <v>12.512</v>
      </c>
      <c r="I133" s="220"/>
      <c r="J133" s="221">
        <f>ROUND(I133*H133,2)</f>
        <v>0</v>
      </c>
      <c r="K133" s="217" t="s">
        <v>150</v>
      </c>
      <c r="L133" s="46"/>
      <c r="M133" s="222" t="s">
        <v>21</v>
      </c>
      <c r="N133" s="223" t="s">
        <v>44</v>
      </c>
      <c r="O133" s="86"/>
      <c r="P133" s="224">
        <f>O133*H133</f>
        <v>0</v>
      </c>
      <c r="Q133" s="224">
        <v>0.04</v>
      </c>
      <c r="R133" s="224">
        <f>Q133*H133</f>
        <v>0.50048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151</v>
      </c>
      <c r="AT133" s="226" t="s">
        <v>146</v>
      </c>
      <c r="AU133" s="226" t="s">
        <v>83</v>
      </c>
      <c r="AY133" s="19" t="s">
        <v>144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81</v>
      </c>
      <c r="BK133" s="227">
        <f>ROUND(I133*H133,2)</f>
        <v>0</v>
      </c>
      <c r="BL133" s="19" t="s">
        <v>151</v>
      </c>
      <c r="BM133" s="226" t="s">
        <v>200</v>
      </c>
    </row>
    <row r="134" spans="1:47" s="2" customFormat="1" ht="12">
      <c r="A134" s="40"/>
      <c r="B134" s="41"/>
      <c r="C134" s="42"/>
      <c r="D134" s="228" t="s">
        <v>153</v>
      </c>
      <c r="E134" s="42"/>
      <c r="F134" s="229" t="s">
        <v>201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153</v>
      </c>
      <c r="AU134" s="19" t="s">
        <v>83</v>
      </c>
    </row>
    <row r="135" spans="1:51" s="13" customFormat="1" ht="12">
      <c r="A135" s="13"/>
      <c r="B135" s="233"/>
      <c r="C135" s="234"/>
      <c r="D135" s="235" t="s">
        <v>155</v>
      </c>
      <c r="E135" s="236" t="s">
        <v>21</v>
      </c>
      <c r="F135" s="237" t="s">
        <v>202</v>
      </c>
      <c r="G135" s="234"/>
      <c r="H135" s="236" t="s">
        <v>21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155</v>
      </c>
      <c r="AU135" s="243" t="s">
        <v>83</v>
      </c>
      <c r="AV135" s="13" t="s">
        <v>81</v>
      </c>
      <c r="AW135" s="13" t="s">
        <v>34</v>
      </c>
      <c r="AX135" s="13" t="s">
        <v>73</v>
      </c>
      <c r="AY135" s="243" t="s">
        <v>144</v>
      </c>
    </row>
    <row r="136" spans="1:51" s="14" customFormat="1" ht="12">
      <c r="A136" s="14"/>
      <c r="B136" s="244"/>
      <c r="C136" s="245"/>
      <c r="D136" s="235" t="s">
        <v>155</v>
      </c>
      <c r="E136" s="246" t="s">
        <v>21</v>
      </c>
      <c r="F136" s="247" t="s">
        <v>203</v>
      </c>
      <c r="G136" s="245"/>
      <c r="H136" s="248">
        <v>12.512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155</v>
      </c>
      <c r="AU136" s="254" t="s">
        <v>83</v>
      </c>
      <c r="AV136" s="14" t="s">
        <v>83</v>
      </c>
      <c r="AW136" s="14" t="s">
        <v>34</v>
      </c>
      <c r="AX136" s="14" t="s">
        <v>73</v>
      </c>
      <c r="AY136" s="254" t="s">
        <v>144</v>
      </c>
    </row>
    <row r="137" spans="1:51" s="15" customFormat="1" ht="12">
      <c r="A137" s="15"/>
      <c r="B137" s="255"/>
      <c r="C137" s="256"/>
      <c r="D137" s="235" t="s">
        <v>155</v>
      </c>
      <c r="E137" s="257" t="s">
        <v>21</v>
      </c>
      <c r="F137" s="258" t="s">
        <v>159</v>
      </c>
      <c r="G137" s="256"/>
      <c r="H137" s="259">
        <v>12.512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5" t="s">
        <v>155</v>
      </c>
      <c r="AU137" s="265" t="s">
        <v>83</v>
      </c>
      <c r="AV137" s="15" t="s">
        <v>151</v>
      </c>
      <c r="AW137" s="15" t="s">
        <v>34</v>
      </c>
      <c r="AX137" s="15" t="s">
        <v>81</v>
      </c>
      <c r="AY137" s="265" t="s">
        <v>144</v>
      </c>
    </row>
    <row r="138" spans="1:65" s="2" customFormat="1" ht="24.15" customHeight="1">
      <c r="A138" s="40"/>
      <c r="B138" s="41"/>
      <c r="C138" s="215" t="s">
        <v>164</v>
      </c>
      <c r="D138" s="215" t="s">
        <v>146</v>
      </c>
      <c r="E138" s="216" t="s">
        <v>204</v>
      </c>
      <c r="F138" s="217" t="s">
        <v>205</v>
      </c>
      <c r="G138" s="218" t="s">
        <v>177</v>
      </c>
      <c r="H138" s="219">
        <v>12.512</v>
      </c>
      <c r="I138" s="220"/>
      <c r="J138" s="221">
        <f>ROUND(I138*H138,2)</f>
        <v>0</v>
      </c>
      <c r="K138" s="217" t="s">
        <v>150</v>
      </c>
      <c r="L138" s="46"/>
      <c r="M138" s="222" t="s">
        <v>21</v>
      </c>
      <c r="N138" s="223" t="s">
        <v>44</v>
      </c>
      <c r="O138" s="86"/>
      <c r="P138" s="224">
        <f>O138*H138</f>
        <v>0</v>
      </c>
      <c r="Q138" s="224">
        <v>0.00064</v>
      </c>
      <c r="R138" s="224">
        <f>Q138*H138</f>
        <v>0.008007680000000001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151</v>
      </c>
      <c r="AT138" s="226" t="s">
        <v>146</v>
      </c>
      <c r="AU138" s="226" t="s">
        <v>83</v>
      </c>
      <c r="AY138" s="19" t="s">
        <v>144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81</v>
      </c>
      <c r="BK138" s="227">
        <f>ROUND(I138*H138,2)</f>
        <v>0</v>
      </c>
      <c r="BL138" s="19" t="s">
        <v>151</v>
      </c>
      <c r="BM138" s="226" t="s">
        <v>206</v>
      </c>
    </row>
    <row r="139" spans="1:47" s="2" customFormat="1" ht="12">
      <c r="A139" s="40"/>
      <c r="B139" s="41"/>
      <c r="C139" s="42"/>
      <c r="D139" s="228" t="s">
        <v>153</v>
      </c>
      <c r="E139" s="42"/>
      <c r="F139" s="229" t="s">
        <v>207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153</v>
      </c>
      <c r="AU139" s="19" t="s">
        <v>83</v>
      </c>
    </row>
    <row r="140" spans="1:51" s="13" customFormat="1" ht="12">
      <c r="A140" s="13"/>
      <c r="B140" s="233"/>
      <c r="C140" s="234"/>
      <c r="D140" s="235" t="s">
        <v>155</v>
      </c>
      <c r="E140" s="236" t="s">
        <v>21</v>
      </c>
      <c r="F140" s="237" t="s">
        <v>202</v>
      </c>
      <c r="G140" s="234"/>
      <c r="H140" s="236" t="s">
        <v>21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155</v>
      </c>
      <c r="AU140" s="243" t="s">
        <v>83</v>
      </c>
      <c r="AV140" s="13" t="s">
        <v>81</v>
      </c>
      <c r="AW140" s="13" t="s">
        <v>34</v>
      </c>
      <c r="AX140" s="13" t="s">
        <v>73</v>
      </c>
      <c r="AY140" s="243" t="s">
        <v>144</v>
      </c>
    </row>
    <row r="141" spans="1:51" s="14" customFormat="1" ht="12">
      <c r="A141" s="14"/>
      <c r="B141" s="244"/>
      <c r="C141" s="245"/>
      <c r="D141" s="235" t="s">
        <v>155</v>
      </c>
      <c r="E141" s="246" t="s">
        <v>21</v>
      </c>
      <c r="F141" s="247" t="s">
        <v>203</v>
      </c>
      <c r="G141" s="245"/>
      <c r="H141" s="248">
        <v>12.512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155</v>
      </c>
      <c r="AU141" s="254" t="s">
        <v>83</v>
      </c>
      <c r="AV141" s="14" t="s">
        <v>83</v>
      </c>
      <c r="AW141" s="14" t="s">
        <v>34</v>
      </c>
      <c r="AX141" s="14" t="s">
        <v>73</v>
      </c>
      <c r="AY141" s="254" t="s">
        <v>144</v>
      </c>
    </row>
    <row r="142" spans="1:51" s="15" customFormat="1" ht="12">
      <c r="A142" s="15"/>
      <c r="B142" s="255"/>
      <c r="C142" s="256"/>
      <c r="D142" s="235" t="s">
        <v>155</v>
      </c>
      <c r="E142" s="257" t="s">
        <v>21</v>
      </c>
      <c r="F142" s="258" t="s">
        <v>159</v>
      </c>
      <c r="G142" s="256"/>
      <c r="H142" s="259">
        <v>12.512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155</v>
      </c>
      <c r="AU142" s="265" t="s">
        <v>83</v>
      </c>
      <c r="AV142" s="15" t="s">
        <v>151</v>
      </c>
      <c r="AW142" s="15" t="s">
        <v>34</v>
      </c>
      <c r="AX142" s="15" t="s">
        <v>81</v>
      </c>
      <c r="AY142" s="265" t="s">
        <v>144</v>
      </c>
    </row>
    <row r="143" spans="1:65" s="2" customFormat="1" ht="16.5" customHeight="1">
      <c r="A143" s="40"/>
      <c r="B143" s="41"/>
      <c r="C143" s="215" t="s">
        <v>208</v>
      </c>
      <c r="D143" s="215" t="s">
        <v>146</v>
      </c>
      <c r="E143" s="216" t="s">
        <v>209</v>
      </c>
      <c r="F143" s="217" t="s">
        <v>210</v>
      </c>
      <c r="G143" s="218" t="s">
        <v>177</v>
      </c>
      <c r="H143" s="219">
        <v>6.016</v>
      </c>
      <c r="I143" s="220"/>
      <c r="J143" s="221">
        <f>ROUND(I143*H143,2)</f>
        <v>0</v>
      </c>
      <c r="K143" s="217" t="s">
        <v>21</v>
      </c>
      <c r="L143" s="46"/>
      <c r="M143" s="222" t="s">
        <v>21</v>
      </c>
      <c r="N143" s="223" t="s">
        <v>44</v>
      </c>
      <c r="O143" s="86"/>
      <c r="P143" s="224">
        <f>O143*H143</f>
        <v>0</v>
      </c>
      <c r="Q143" s="224">
        <v>0.0147</v>
      </c>
      <c r="R143" s="224">
        <f>Q143*H143</f>
        <v>0.08843519999999999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151</v>
      </c>
      <c r="AT143" s="226" t="s">
        <v>146</v>
      </c>
      <c r="AU143" s="226" t="s">
        <v>83</v>
      </c>
      <c r="AY143" s="19" t="s">
        <v>144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81</v>
      </c>
      <c r="BK143" s="227">
        <f>ROUND(I143*H143,2)</f>
        <v>0</v>
      </c>
      <c r="BL143" s="19" t="s">
        <v>151</v>
      </c>
      <c r="BM143" s="226" t="s">
        <v>211</v>
      </c>
    </row>
    <row r="144" spans="1:51" s="13" customFormat="1" ht="12">
      <c r="A144" s="13"/>
      <c r="B144" s="233"/>
      <c r="C144" s="234"/>
      <c r="D144" s="235" t="s">
        <v>155</v>
      </c>
      <c r="E144" s="236" t="s">
        <v>21</v>
      </c>
      <c r="F144" s="237" t="s">
        <v>174</v>
      </c>
      <c r="G144" s="234"/>
      <c r="H144" s="236" t="s">
        <v>21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155</v>
      </c>
      <c r="AU144" s="243" t="s">
        <v>83</v>
      </c>
      <c r="AV144" s="13" t="s">
        <v>81</v>
      </c>
      <c r="AW144" s="13" t="s">
        <v>34</v>
      </c>
      <c r="AX144" s="13" t="s">
        <v>73</v>
      </c>
      <c r="AY144" s="243" t="s">
        <v>144</v>
      </c>
    </row>
    <row r="145" spans="1:51" s="14" customFormat="1" ht="12">
      <c r="A145" s="14"/>
      <c r="B145" s="244"/>
      <c r="C145" s="245"/>
      <c r="D145" s="235" t="s">
        <v>155</v>
      </c>
      <c r="E145" s="246" t="s">
        <v>21</v>
      </c>
      <c r="F145" s="247" t="s">
        <v>195</v>
      </c>
      <c r="G145" s="245"/>
      <c r="H145" s="248">
        <v>9.796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155</v>
      </c>
      <c r="AU145" s="254" t="s">
        <v>83</v>
      </c>
      <c r="AV145" s="14" t="s">
        <v>83</v>
      </c>
      <c r="AW145" s="14" t="s">
        <v>34</v>
      </c>
      <c r="AX145" s="14" t="s">
        <v>73</v>
      </c>
      <c r="AY145" s="254" t="s">
        <v>144</v>
      </c>
    </row>
    <row r="146" spans="1:51" s="14" customFormat="1" ht="12">
      <c r="A146" s="14"/>
      <c r="B146" s="244"/>
      <c r="C146" s="245"/>
      <c r="D146" s="235" t="s">
        <v>155</v>
      </c>
      <c r="E146" s="246" t="s">
        <v>21</v>
      </c>
      <c r="F146" s="247" t="s">
        <v>196</v>
      </c>
      <c r="G146" s="245"/>
      <c r="H146" s="248">
        <v>-3.78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155</v>
      </c>
      <c r="AU146" s="254" t="s">
        <v>83</v>
      </c>
      <c r="AV146" s="14" t="s">
        <v>83</v>
      </c>
      <c r="AW146" s="14" t="s">
        <v>34</v>
      </c>
      <c r="AX146" s="14" t="s">
        <v>73</v>
      </c>
      <c r="AY146" s="254" t="s">
        <v>144</v>
      </c>
    </row>
    <row r="147" spans="1:51" s="15" customFormat="1" ht="12">
      <c r="A147" s="15"/>
      <c r="B147" s="255"/>
      <c r="C147" s="256"/>
      <c r="D147" s="235" t="s">
        <v>155</v>
      </c>
      <c r="E147" s="257" t="s">
        <v>21</v>
      </c>
      <c r="F147" s="258" t="s">
        <v>159</v>
      </c>
      <c r="G147" s="256"/>
      <c r="H147" s="259">
        <v>6.016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155</v>
      </c>
      <c r="AU147" s="265" t="s">
        <v>83</v>
      </c>
      <c r="AV147" s="15" t="s">
        <v>151</v>
      </c>
      <c r="AW147" s="15" t="s">
        <v>34</v>
      </c>
      <c r="AX147" s="15" t="s">
        <v>81</v>
      </c>
      <c r="AY147" s="265" t="s">
        <v>144</v>
      </c>
    </row>
    <row r="148" spans="1:65" s="2" customFormat="1" ht="16.5" customHeight="1">
      <c r="A148" s="40"/>
      <c r="B148" s="41"/>
      <c r="C148" s="215" t="s">
        <v>212</v>
      </c>
      <c r="D148" s="215" t="s">
        <v>146</v>
      </c>
      <c r="E148" s="216" t="s">
        <v>213</v>
      </c>
      <c r="F148" s="217" t="s">
        <v>214</v>
      </c>
      <c r="G148" s="218" t="s">
        <v>185</v>
      </c>
      <c r="H148" s="219">
        <v>137.988</v>
      </c>
      <c r="I148" s="220"/>
      <c r="J148" s="221">
        <f>ROUND(I148*H148,2)</f>
        <v>0</v>
      </c>
      <c r="K148" s="217" t="s">
        <v>150</v>
      </c>
      <c r="L148" s="46"/>
      <c r="M148" s="222" t="s">
        <v>21</v>
      </c>
      <c r="N148" s="223" t="s">
        <v>44</v>
      </c>
      <c r="O148" s="86"/>
      <c r="P148" s="224">
        <f>O148*H148</f>
        <v>0</v>
      </c>
      <c r="Q148" s="224">
        <v>0.0015</v>
      </c>
      <c r="R148" s="224">
        <f>Q148*H148</f>
        <v>0.206982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151</v>
      </c>
      <c r="AT148" s="226" t="s">
        <v>146</v>
      </c>
      <c r="AU148" s="226" t="s">
        <v>83</v>
      </c>
      <c r="AY148" s="19" t="s">
        <v>144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81</v>
      </c>
      <c r="BK148" s="227">
        <f>ROUND(I148*H148,2)</f>
        <v>0</v>
      </c>
      <c r="BL148" s="19" t="s">
        <v>151</v>
      </c>
      <c r="BM148" s="226" t="s">
        <v>215</v>
      </c>
    </row>
    <row r="149" spans="1:47" s="2" customFormat="1" ht="12">
      <c r="A149" s="40"/>
      <c r="B149" s="41"/>
      <c r="C149" s="42"/>
      <c r="D149" s="228" t="s">
        <v>153</v>
      </c>
      <c r="E149" s="42"/>
      <c r="F149" s="229" t="s">
        <v>216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153</v>
      </c>
      <c r="AU149" s="19" t="s">
        <v>83</v>
      </c>
    </row>
    <row r="150" spans="1:51" s="13" customFormat="1" ht="12">
      <c r="A150" s="13"/>
      <c r="B150" s="233"/>
      <c r="C150" s="234"/>
      <c r="D150" s="235" t="s">
        <v>155</v>
      </c>
      <c r="E150" s="236" t="s">
        <v>21</v>
      </c>
      <c r="F150" s="237" t="s">
        <v>217</v>
      </c>
      <c r="G150" s="234"/>
      <c r="H150" s="236" t="s">
        <v>21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155</v>
      </c>
      <c r="AU150" s="243" t="s">
        <v>83</v>
      </c>
      <c r="AV150" s="13" t="s">
        <v>81</v>
      </c>
      <c r="AW150" s="13" t="s">
        <v>34</v>
      </c>
      <c r="AX150" s="13" t="s">
        <v>73</v>
      </c>
      <c r="AY150" s="243" t="s">
        <v>144</v>
      </c>
    </row>
    <row r="151" spans="1:51" s="13" customFormat="1" ht="12">
      <c r="A151" s="13"/>
      <c r="B151" s="233"/>
      <c r="C151" s="234"/>
      <c r="D151" s="235" t="s">
        <v>155</v>
      </c>
      <c r="E151" s="236" t="s">
        <v>21</v>
      </c>
      <c r="F151" s="237" t="s">
        <v>218</v>
      </c>
      <c r="G151" s="234"/>
      <c r="H151" s="236" t="s">
        <v>21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155</v>
      </c>
      <c r="AU151" s="243" t="s">
        <v>83</v>
      </c>
      <c r="AV151" s="13" t="s">
        <v>81</v>
      </c>
      <c r="AW151" s="13" t="s">
        <v>34</v>
      </c>
      <c r="AX151" s="13" t="s">
        <v>73</v>
      </c>
      <c r="AY151" s="243" t="s">
        <v>144</v>
      </c>
    </row>
    <row r="152" spans="1:51" s="13" customFormat="1" ht="12">
      <c r="A152" s="13"/>
      <c r="B152" s="233"/>
      <c r="C152" s="234"/>
      <c r="D152" s="235" t="s">
        <v>155</v>
      </c>
      <c r="E152" s="236" t="s">
        <v>21</v>
      </c>
      <c r="F152" s="237" t="s">
        <v>219</v>
      </c>
      <c r="G152" s="234"/>
      <c r="H152" s="236" t="s">
        <v>21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155</v>
      </c>
      <c r="AU152" s="243" t="s">
        <v>83</v>
      </c>
      <c r="AV152" s="13" t="s">
        <v>81</v>
      </c>
      <c r="AW152" s="13" t="s">
        <v>34</v>
      </c>
      <c r="AX152" s="13" t="s">
        <v>73</v>
      </c>
      <c r="AY152" s="243" t="s">
        <v>144</v>
      </c>
    </row>
    <row r="153" spans="1:51" s="13" customFormat="1" ht="12">
      <c r="A153" s="13"/>
      <c r="B153" s="233"/>
      <c r="C153" s="234"/>
      <c r="D153" s="235" t="s">
        <v>155</v>
      </c>
      <c r="E153" s="236" t="s">
        <v>21</v>
      </c>
      <c r="F153" s="237" t="s">
        <v>220</v>
      </c>
      <c r="G153" s="234"/>
      <c r="H153" s="236" t="s">
        <v>21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155</v>
      </c>
      <c r="AU153" s="243" t="s">
        <v>83</v>
      </c>
      <c r="AV153" s="13" t="s">
        <v>81</v>
      </c>
      <c r="AW153" s="13" t="s">
        <v>34</v>
      </c>
      <c r="AX153" s="13" t="s">
        <v>73</v>
      </c>
      <c r="AY153" s="243" t="s">
        <v>144</v>
      </c>
    </row>
    <row r="154" spans="1:51" s="14" customFormat="1" ht="12">
      <c r="A154" s="14"/>
      <c r="B154" s="244"/>
      <c r="C154" s="245"/>
      <c r="D154" s="235" t="s">
        <v>155</v>
      </c>
      <c r="E154" s="246" t="s">
        <v>21</v>
      </c>
      <c r="F154" s="247" t="s">
        <v>221</v>
      </c>
      <c r="G154" s="245"/>
      <c r="H154" s="248">
        <v>7.536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155</v>
      </c>
      <c r="AU154" s="254" t="s">
        <v>83</v>
      </c>
      <c r="AV154" s="14" t="s">
        <v>83</v>
      </c>
      <c r="AW154" s="14" t="s">
        <v>34</v>
      </c>
      <c r="AX154" s="14" t="s">
        <v>73</v>
      </c>
      <c r="AY154" s="254" t="s">
        <v>144</v>
      </c>
    </row>
    <row r="155" spans="1:51" s="13" customFormat="1" ht="12">
      <c r="A155" s="13"/>
      <c r="B155" s="233"/>
      <c r="C155" s="234"/>
      <c r="D155" s="235" t="s">
        <v>155</v>
      </c>
      <c r="E155" s="236" t="s">
        <v>21</v>
      </c>
      <c r="F155" s="237" t="s">
        <v>222</v>
      </c>
      <c r="G155" s="234"/>
      <c r="H155" s="236" t="s">
        <v>21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155</v>
      </c>
      <c r="AU155" s="243" t="s">
        <v>83</v>
      </c>
      <c r="AV155" s="13" t="s">
        <v>81</v>
      </c>
      <c r="AW155" s="13" t="s">
        <v>34</v>
      </c>
      <c r="AX155" s="13" t="s">
        <v>73</v>
      </c>
      <c r="AY155" s="243" t="s">
        <v>144</v>
      </c>
    </row>
    <row r="156" spans="1:51" s="14" customFormat="1" ht="12">
      <c r="A156" s="14"/>
      <c r="B156" s="244"/>
      <c r="C156" s="245"/>
      <c r="D156" s="235" t="s">
        <v>155</v>
      </c>
      <c r="E156" s="246" t="s">
        <v>21</v>
      </c>
      <c r="F156" s="247" t="s">
        <v>223</v>
      </c>
      <c r="G156" s="245"/>
      <c r="H156" s="248">
        <v>3.768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155</v>
      </c>
      <c r="AU156" s="254" t="s">
        <v>83</v>
      </c>
      <c r="AV156" s="14" t="s">
        <v>83</v>
      </c>
      <c r="AW156" s="14" t="s">
        <v>34</v>
      </c>
      <c r="AX156" s="14" t="s">
        <v>73</v>
      </c>
      <c r="AY156" s="254" t="s">
        <v>144</v>
      </c>
    </row>
    <row r="157" spans="1:51" s="13" customFormat="1" ht="12">
      <c r="A157" s="13"/>
      <c r="B157" s="233"/>
      <c r="C157" s="234"/>
      <c r="D157" s="235" t="s">
        <v>155</v>
      </c>
      <c r="E157" s="236" t="s">
        <v>21</v>
      </c>
      <c r="F157" s="237" t="s">
        <v>224</v>
      </c>
      <c r="G157" s="234"/>
      <c r="H157" s="236" t="s">
        <v>21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155</v>
      </c>
      <c r="AU157" s="243" t="s">
        <v>83</v>
      </c>
      <c r="AV157" s="13" t="s">
        <v>81</v>
      </c>
      <c r="AW157" s="13" t="s">
        <v>34</v>
      </c>
      <c r="AX157" s="13" t="s">
        <v>73</v>
      </c>
      <c r="AY157" s="243" t="s">
        <v>144</v>
      </c>
    </row>
    <row r="158" spans="1:51" s="14" customFormat="1" ht="12">
      <c r="A158" s="14"/>
      <c r="B158" s="244"/>
      <c r="C158" s="245"/>
      <c r="D158" s="235" t="s">
        <v>155</v>
      </c>
      <c r="E158" s="246" t="s">
        <v>21</v>
      </c>
      <c r="F158" s="247" t="s">
        <v>225</v>
      </c>
      <c r="G158" s="245"/>
      <c r="H158" s="248">
        <v>2.6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155</v>
      </c>
      <c r="AU158" s="254" t="s">
        <v>83</v>
      </c>
      <c r="AV158" s="14" t="s">
        <v>83</v>
      </c>
      <c r="AW158" s="14" t="s">
        <v>34</v>
      </c>
      <c r="AX158" s="14" t="s">
        <v>73</v>
      </c>
      <c r="AY158" s="254" t="s">
        <v>144</v>
      </c>
    </row>
    <row r="159" spans="1:51" s="13" customFormat="1" ht="12">
      <c r="A159" s="13"/>
      <c r="B159" s="233"/>
      <c r="C159" s="234"/>
      <c r="D159" s="235" t="s">
        <v>155</v>
      </c>
      <c r="E159" s="236" t="s">
        <v>21</v>
      </c>
      <c r="F159" s="237" t="s">
        <v>157</v>
      </c>
      <c r="G159" s="234"/>
      <c r="H159" s="236" t="s">
        <v>21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155</v>
      </c>
      <c r="AU159" s="243" t="s">
        <v>83</v>
      </c>
      <c r="AV159" s="13" t="s">
        <v>81</v>
      </c>
      <c r="AW159" s="13" t="s">
        <v>34</v>
      </c>
      <c r="AX159" s="13" t="s">
        <v>73</v>
      </c>
      <c r="AY159" s="243" t="s">
        <v>144</v>
      </c>
    </row>
    <row r="160" spans="1:51" s="13" customFormat="1" ht="12">
      <c r="A160" s="13"/>
      <c r="B160" s="233"/>
      <c r="C160" s="234"/>
      <c r="D160" s="235" t="s">
        <v>155</v>
      </c>
      <c r="E160" s="236" t="s">
        <v>21</v>
      </c>
      <c r="F160" s="237" t="s">
        <v>220</v>
      </c>
      <c r="G160" s="234"/>
      <c r="H160" s="236" t="s">
        <v>21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155</v>
      </c>
      <c r="AU160" s="243" t="s">
        <v>83</v>
      </c>
      <c r="AV160" s="13" t="s">
        <v>81</v>
      </c>
      <c r="AW160" s="13" t="s">
        <v>34</v>
      </c>
      <c r="AX160" s="13" t="s">
        <v>73</v>
      </c>
      <c r="AY160" s="243" t="s">
        <v>144</v>
      </c>
    </row>
    <row r="161" spans="1:51" s="14" customFormat="1" ht="12">
      <c r="A161" s="14"/>
      <c r="B161" s="244"/>
      <c r="C161" s="245"/>
      <c r="D161" s="235" t="s">
        <v>155</v>
      </c>
      <c r="E161" s="246" t="s">
        <v>21</v>
      </c>
      <c r="F161" s="247" t="s">
        <v>226</v>
      </c>
      <c r="G161" s="245"/>
      <c r="H161" s="248">
        <v>33.912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155</v>
      </c>
      <c r="AU161" s="254" t="s">
        <v>83</v>
      </c>
      <c r="AV161" s="14" t="s">
        <v>83</v>
      </c>
      <c r="AW161" s="14" t="s">
        <v>34</v>
      </c>
      <c r="AX161" s="14" t="s">
        <v>73</v>
      </c>
      <c r="AY161" s="254" t="s">
        <v>144</v>
      </c>
    </row>
    <row r="162" spans="1:51" s="13" customFormat="1" ht="12">
      <c r="A162" s="13"/>
      <c r="B162" s="233"/>
      <c r="C162" s="234"/>
      <c r="D162" s="235" t="s">
        <v>155</v>
      </c>
      <c r="E162" s="236" t="s">
        <v>21</v>
      </c>
      <c r="F162" s="237" t="s">
        <v>222</v>
      </c>
      <c r="G162" s="234"/>
      <c r="H162" s="236" t="s">
        <v>21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155</v>
      </c>
      <c r="AU162" s="243" t="s">
        <v>83</v>
      </c>
      <c r="AV162" s="13" t="s">
        <v>81</v>
      </c>
      <c r="AW162" s="13" t="s">
        <v>34</v>
      </c>
      <c r="AX162" s="13" t="s">
        <v>73</v>
      </c>
      <c r="AY162" s="243" t="s">
        <v>144</v>
      </c>
    </row>
    <row r="163" spans="1:51" s="14" customFormat="1" ht="12">
      <c r="A163" s="14"/>
      <c r="B163" s="244"/>
      <c r="C163" s="245"/>
      <c r="D163" s="235" t="s">
        <v>155</v>
      </c>
      <c r="E163" s="246" t="s">
        <v>21</v>
      </c>
      <c r="F163" s="247" t="s">
        <v>223</v>
      </c>
      <c r="G163" s="245"/>
      <c r="H163" s="248">
        <v>3.768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155</v>
      </c>
      <c r="AU163" s="254" t="s">
        <v>83</v>
      </c>
      <c r="AV163" s="14" t="s">
        <v>83</v>
      </c>
      <c r="AW163" s="14" t="s">
        <v>34</v>
      </c>
      <c r="AX163" s="14" t="s">
        <v>73</v>
      </c>
      <c r="AY163" s="254" t="s">
        <v>144</v>
      </c>
    </row>
    <row r="164" spans="1:51" s="13" customFormat="1" ht="12">
      <c r="A164" s="13"/>
      <c r="B164" s="233"/>
      <c r="C164" s="234"/>
      <c r="D164" s="235" t="s">
        <v>155</v>
      </c>
      <c r="E164" s="236" t="s">
        <v>21</v>
      </c>
      <c r="F164" s="237" t="s">
        <v>227</v>
      </c>
      <c r="G164" s="234"/>
      <c r="H164" s="236" t="s">
        <v>21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155</v>
      </c>
      <c r="AU164" s="243" t="s">
        <v>83</v>
      </c>
      <c r="AV164" s="13" t="s">
        <v>81</v>
      </c>
      <c r="AW164" s="13" t="s">
        <v>34</v>
      </c>
      <c r="AX164" s="13" t="s">
        <v>73</v>
      </c>
      <c r="AY164" s="243" t="s">
        <v>144</v>
      </c>
    </row>
    <row r="165" spans="1:51" s="14" customFormat="1" ht="12">
      <c r="A165" s="14"/>
      <c r="B165" s="244"/>
      <c r="C165" s="245"/>
      <c r="D165" s="235" t="s">
        <v>155</v>
      </c>
      <c r="E165" s="246" t="s">
        <v>21</v>
      </c>
      <c r="F165" s="247" t="s">
        <v>228</v>
      </c>
      <c r="G165" s="245"/>
      <c r="H165" s="248">
        <v>1.256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155</v>
      </c>
      <c r="AU165" s="254" t="s">
        <v>83</v>
      </c>
      <c r="AV165" s="14" t="s">
        <v>83</v>
      </c>
      <c r="AW165" s="14" t="s">
        <v>34</v>
      </c>
      <c r="AX165" s="14" t="s">
        <v>73</v>
      </c>
      <c r="AY165" s="254" t="s">
        <v>144</v>
      </c>
    </row>
    <row r="166" spans="1:51" s="13" customFormat="1" ht="12">
      <c r="A166" s="13"/>
      <c r="B166" s="233"/>
      <c r="C166" s="234"/>
      <c r="D166" s="235" t="s">
        <v>155</v>
      </c>
      <c r="E166" s="236" t="s">
        <v>21</v>
      </c>
      <c r="F166" s="237" t="s">
        <v>229</v>
      </c>
      <c r="G166" s="234"/>
      <c r="H166" s="236" t="s">
        <v>21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155</v>
      </c>
      <c r="AU166" s="243" t="s">
        <v>83</v>
      </c>
      <c r="AV166" s="13" t="s">
        <v>81</v>
      </c>
      <c r="AW166" s="13" t="s">
        <v>34</v>
      </c>
      <c r="AX166" s="13" t="s">
        <v>73</v>
      </c>
      <c r="AY166" s="243" t="s">
        <v>144</v>
      </c>
    </row>
    <row r="167" spans="1:51" s="14" customFormat="1" ht="12">
      <c r="A167" s="14"/>
      <c r="B167" s="244"/>
      <c r="C167" s="245"/>
      <c r="D167" s="235" t="s">
        <v>155</v>
      </c>
      <c r="E167" s="246" t="s">
        <v>21</v>
      </c>
      <c r="F167" s="247" t="s">
        <v>230</v>
      </c>
      <c r="G167" s="245"/>
      <c r="H167" s="248">
        <v>2.512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155</v>
      </c>
      <c r="AU167" s="254" t="s">
        <v>83</v>
      </c>
      <c r="AV167" s="14" t="s">
        <v>83</v>
      </c>
      <c r="AW167" s="14" t="s">
        <v>34</v>
      </c>
      <c r="AX167" s="14" t="s">
        <v>73</v>
      </c>
      <c r="AY167" s="254" t="s">
        <v>144</v>
      </c>
    </row>
    <row r="168" spans="1:51" s="13" customFormat="1" ht="12">
      <c r="A168" s="13"/>
      <c r="B168" s="233"/>
      <c r="C168" s="234"/>
      <c r="D168" s="235" t="s">
        <v>155</v>
      </c>
      <c r="E168" s="236" t="s">
        <v>21</v>
      </c>
      <c r="F168" s="237" t="s">
        <v>231</v>
      </c>
      <c r="G168" s="234"/>
      <c r="H168" s="236" t="s">
        <v>21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155</v>
      </c>
      <c r="AU168" s="243" t="s">
        <v>83</v>
      </c>
      <c r="AV168" s="13" t="s">
        <v>81</v>
      </c>
      <c r="AW168" s="13" t="s">
        <v>34</v>
      </c>
      <c r="AX168" s="13" t="s">
        <v>73</v>
      </c>
      <c r="AY168" s="243" t="s">
        <v>144</v>
      </c>
    </row>
    <row r="169" spans="1:51" s="14" customFormat="1" ht="12">
      <c r="A169" s="14"/>
      <c r="B169" s="244"/>
      <c r="C169" s="245"/>
      <c r="D169" s="235" t="s">
        <v>155</v>
      </c>
      <c r="E169" s="246" t="s">
        <v>21</v>
      </c>
      <c r="F169" s="247" t="s">
        <v>232</v>
      </c>
      <c r="G169" s="245"/>
      <c r="H169" s="248">
        <v>1.884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155</v>
      </c>
      <c r="AU169" s="254" t="s">
        <v>83</v>
      </c>
      <c r="AV169" s="14" t="s">
        <v>83</v>
      </c>
      <c r="AW169" s="14" t="s">
        <v>34</v>
      </c>
      <c r="AX169" s="14" t="s">
        <v>73</v>
      </c>
      <c r="AY169" s="254" t="s">
        <v>144</v>
      </c>
    </row>
    <row r="170" spans="1:51" s="13" customFormat="1" ht="12">
      <c r="A170" s="13"/>
      <c r="B170" s="233"/>
      <c r="C170" s="234"/>
      <c r="D170" s="235" t="s">
        <v>155</v>
      </c>
      <c r="E170" s="236" t="s">
        <v>21</v>
      </c>
      <c r="F170" s="237" t="s">
        <v>233</v>
      </c>
      <c r="G170" s="234"/>
      <c r="H170" s="236" t="s">
        <v>21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155</v>
      </c>
      <c r="AU170" s="243" t="s">
        <v>83</v>
      </c>
      <c r="AV170" s="13" t="s">
        <v>81</v>
      </c>
      <c r="AW170" s="13" t="s">
        <v>34</v>
      </c>
      <c r="AX170" s="13" t="s">
        <v>73</v>
      </c>
      <c r="AY170" s="243" t="s">
        <v>144</v>
      </c>
    </row>
    <row r="171" spans="1:51" s="14" customFormat="1" ht="12">
      <c r="A171" s="14"/>
      <c r="B171" s="244"/>
      <c r="C171" s="245"/>
      <c r="D171" s="235" t="s">
        <v>155</v>
      </c>
      <c r="E171" s="246" t="s">
        <v>21</v>
      </c>
      <c r="F171" s="247" t="s">
        <v>234</v>
      </c>
      <c r="G171" s="245"/>
      <c r="H171" s="248">
        <v>7.536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155</v>
      </c>
      <c r="AU171" s="254" t="s">
        <v>83</v>
      </c>
      <c r="AV171" s="14" t="s">
        <v>83</v>
      </c>
      <c r="AW171" s="14" t="s">
        <v>34</v>
      </c>
      <c r="AX171" s="14" t="s">
        <v>73</v>
      </c>
      <c r="AY171" s="254" t="s">
        <v>144</v>
      </c>
    </row>
    <row r="172" spans="1:51" s="13" customFormat="1" ht="12">
      <c r="A172" s="13"/>
      <c r="B172" s="233"/>
      <c r="C172" s="234"/>
      <c r="D172" s="235" t="s">
        <v>155</v>
      </c>
      <c r="E172" s="236" t="s">
        <v>21</v>
      </c>
      <c r="F172" s="237" t="s">
        <v>235</v>
      </c>
      <c r="G172" s="234"/>
      <c r="H172" s="236" t="s">
        <v>21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155</v>
      </c>
      <c r="AU172" s="243" t="s">
        <v>83</v>
      </c>
      <c r="AV172" s="13" t="s">
        <v>81</v>
      </c>
      <c r="AW172" s="13" t="s">
        <v>34</v>
      </c>
      <c r="AX172" s="13" t="s">
        <v>73</v>
      </c>
      <c r="AY172" s="243" t="s">
        <v>144</v>
      </c>
    </row>
    <row r="173" spans="1:51" s="14" customFormat="1" ht="12">
      <c r="A173" s="14"/>
      <c r="B173" s="244"/>
      <c r="C173" s="245"/>
      <c r="D173" s="235" t="s">
        <v>155</v>
      </c>
      <c r="E173" s="246" t="s">
        <v>21</v>
      </c>
      <c r="F173" s="247" t="s">
        <v>236</v>
      </c>
      <c r="G173" s="245"/>
      <c r="H173" s="248">
        <v>3.14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155</v>
      </c>
      <c r="AU173" s="254" t="s">
        <v>83</v>
      </c>
      <c r="AV173" s="14" t="s">
        <v>83</v>
      </c>
      <c r="AW173" s="14" t="s">
        <v>34</v>
      </c>
      <c r="AX173" s="14" t="s">
        <v>73</v>
      </c>
      <c r="AY173" s="254" t="s">
        <v>144</v>
      </c>
    </row>
    <row r="174" spans="1:51" s="13" customFormat="1" ht="12">
      <c r="A174" s="13"/>
      <c r="B174" s="233"/>
      <c r="C174" s="234"/>
      <c r="D174" s="235" t="s">
        <v>155</v>
      </c>
      <c r="E174" s="236" t="s">
        <v>21</v>
      </c>
      <c r="F174" s="237" t="s">
        <v>237</v>
      </c>
      <c r="G174" s="234"/>
      <c r="H174" s="236" t="s">
        <v>21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155</v>
      </c>
      <c r="AU174" s="243" t="s">
        <v>83</v>
      </c>
      <c r="AV174" s="13" t="s">
        <v>81</v>
      </c>
      <c r="AW174" s="13" t="s">
        <v>34</v>
      </c>
      <c r="AX174" s="13" t="s">
        <v>73</v>
      </c>
      <c r="AY174" s="243" t="s">
        <v>144</v>
      </c>
    </row>
    <row r="175" spans="1:51" s="13" customFormat="1" ht="12">
      <c r="A175" s="13"/>
      <c r="B175" s="233"/>
      <c r="C175" s="234"/>
      <c r="D175" s="235" t="s">
        <v>155</v>
      </c>
      <c r="E175" s="236" t="s">
        <v>21</v>
      </c>
      <c r="F175" s="237" t="s">
        <v>220</v>
      </c>
      <c r="G175" s="234"/>
      <c r="H175" s="236" t="s">
        <v>21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155</v>
      </c>
      <c r="AU175" s="243" t="s">
        <v>83</v>
      </c>
      <c r="AV175" s="13" t="s">
        <v>81</v>
      </c>
      <c r="AW175" s="13" t="s">
        <v>34</v>
      </c>
      <c r="AX175" s="13" t="s">
        <v>73</v>
      </c>
      <c r="AY175" s="243" t="s">
        <v>144</v>
      </c>
    </row>
    <row r="176" spans="1:51" s="14" customFormat="1" ht="12">
      <c r="A176" s="14"/>
      <c r="B176" s="244"/>
      <c r="C176" s="245"/>
      <c r="D176" s="235" t="s">
        <v>155</v>
      </c>
      <c r="E176" s="246" t="s">
        <v>21</v>
      </c>
      <c r="F176" s="247" t="s">
        <v>221</v>
      </c>
      <c r="G176" s="245"/>
      <c r="H176" s="248">
        <v>7.536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155</v>
      </c>
      <c r="AU176" s="254" t="s">
        <v>83</v>
      </c>
      <c r="AV176" s="14" t="s">
        <v>83</v>
      </c>
      <c r="AW176" s="14" t="s">
        <v>34</v>
      </c>
      <c r="AX176" s="14" t="s">
        <v>73</v>
      </c>
      <c r="AY176" s="254" t="s">
        <v>144</v>
      </c>
    </row>
    <row r="177" spans="1:51" s="13" customFormat="1" ht="12">
      <c r="A177" s="13"/>
      <c r="B177" s="233"/>
      <c r="C177" s="234"/>
      <c r="D177" s="235" t="s">
        <v>155</v>
      </c>
      <c r="E177" s="236" t="s">
        <v>21</v>
      </c>
      <c r="F177" s="237" t="s">
        <v>231</v>
      </c>
      <c r="G177" s="234"/>
      <c r="H177" s="236" t="s">
        <v>21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155</v>
      </c>
      <c r="AU177" s="243" t="s">
        <v>83</v>
      </c>
      <c r="AV177" s="13" t="s">
        <v>81</v>
      </c>
      <c r="AW177" s="13" t="s">
        <v>34</v>
      </c>
      <c r="AX177" s="13" t="s">
        <v>73</v>
      </c>
      <c r="AY177" s="243" t="s">
        <v>144</v>
      </c>
    </row>
    <row r="178" spans="1:51" s="14" customFormat="1" ht="12">
      <c r="A178" s="14"/>
      <c r="B178" s="244"/>
      <c r="C178" s="245"/>
      <c r="D178" s="235" t="s">
        <v>155</v>
      </c>
      <c r="E178" s="246" t="s">
        <v>21</v>
      </c>
      <c r="F178" s="247" t="s">
        <v>238</v>
      </c>
      <c r="G178" s="245"/>
      <c r="H178" s="248">
        <v>3.768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155</v>
      </c>
      <c r="AU178" s="254" t="s">
        <v>83</v>
      </c>
      <c r="AV178" s="14" t="s">
        <v>83</v>
      </c>
      <c r="AW178" s="14" t="s">
        <v>34</v>
      </c>
      <c r="AX178" s="14" t="s">
        <v>73</v>
      </c>
      <c r="AY178" s="254" t="s">
        <v>144</v>
      </c>
    </row>
    <row r="179" spans="1:51" s="13" customFormat="1" ht="12">
      <c r="A179" s="13"/>
      <c r="B179" s="233"/>
      <c r="C179" s="234"/>
      <c r="D179" s="235" t="s">
        <v>155</v>
      </c>
      <c r="E179" s="236" t="s">
        <v>21</v>
      </c>
      <c r="F179" s="237" t="s">
        <v>239</v>
      </c>
      <c r="G179" s="234"/>
      <c r="H179" s="236" t="s">
        <v>21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155</v>
      </c>
      <c r="AU179" s="243" t="s">
        <v>83</v>
      </c>
      <c r="AV179" s="13" t="s">
        <v>81</v>
      </c>
      <c r="AW179" s="13" t="s">
        <v>34</v>
      </c>
      <c r="AX179" s="13" t="s">
        <v>73</v>
      </c>
      <c r="AY179" s="243" t="s">
        <v>144</v>
      </c>
    </row>
    <row r="180" spans="1:51" s="14" customFormat="1" ht="12">
      <c r="A180" s="14"/>
      <c r="B180" s="244"/>
      <c r="C180" s="245"/>
      <c r="D180" s="235" t="s">
        <v>155</v>
      </c>
      <c r="E180" s="246" t="s">
        <v>21</v>
      </c>
      <c r="F180" s="247" t="s">
        <v>232</v>
      </c>
      <c r="G180" s="245"/>
      <c r="H180" s="248">
        <v>1.884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155</v>
      </c>
      <c r="AU180" s="254" t="s">
        <v>83</v>
      </c>
      <c r="AV180" s="14" t="s">
        <v>83</v>
      </c>
      <c r="AW180" s="14" t="s">
        <v>34</v>
      </c>
      <c r="AX180" s="14" t="s">
        <v>73</v>
      </c>
      <c r="AY180" s="254" t="s">
        <v>144</v>
      </c>
    </row>
    <row r="181" spans="1:51" s="13" customFormat="1" ht="12">
      <c r="A181" s="13"/>
      <c r="B181" s="233"/>
      <c r="C181" s="234"/>
      <c r="D181" s="235" t="s">
        <v>155</v>
      </c>
      <c r="E181" s="236" t="s">
        <v>21</v>
      </c>
      <c r="F181" s="237" t="s">
        <v>224</v>
      </c>
      <c r="G181" s="234"/>
      <c r="H181" s="236" t="s">
        <v>21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155</v>
      </c>
      <c r="AU181" s="243" t="s">
        <v>83</v>
      </c>
      <c r="AV181" s="13" t="s">
        <v>81</v>
      </c>
      <c r="AW181" s="13" t="s">
        <v>34</v>
      </c>
      <c r="AX181" s="13" t="s">
        <v>73</v>
      </c>
      <c r="AY181" s="243" t="s">
        <v>144</v>
      </c>
    </row>
    <row r="182" spans="1:51" s="14" customFormat="1" ht="12">
      <c r="A182" s="14"/>
      <c r="B182" s="244"/>
      <c r="C182" s="245"/>
      <c r="D182" s="235" t="s">
        <v>155</v>
      </c>
      <c r="E182" s="246" t="s">
        <v>21</v>
      </c>
      <c r="F182" s="247" t="s">
        <v>240</v>
      </c>
      <c r="G182" s="245"/>
      <c r="H182" s="248">
        <v>5.6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155</v>
      </c>
      <c r="AU182" s="254" t="s">
        <v>83</v>
      </c>
      <c r="AV182" s="14" t="s">
        <v>83</v>
      </c>
      <c r="AW182" s="14" t="s">
        <v>34</v>
      </c>
      <c r="AX182" s="14" t="s">
        <v>73</v>
      </c>
      <c r="AY182" s="254" t="s">
        <v>144</v>
      </c>
    </row>
    <row r="183" spans="1:51" s="13" customFormat="1" ht="12">
      <c r="A183" s="13"/>
      <c r="B183" s="233"/>
      <c r="C183" s="234"/>
      <c r="D183" s="235" t="s">
        <v>155</v>
      </c>
      <c r="E183" s="236" t="s">
        <v>21</v>
      </c>
      <c r="F183" s="237" t="s">
        <v>241</v>
      </c>
      <c r="G183" s="234"/>
      <c r="H183" s="236" t="s">
        <v>21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155</v>
      </c>
      <c r="AU183" s="243" t="s">
        <v>83</v>
      </c>
      <c r="AV183" s="13" t="s">
        <v>81</v>
      </c>
      <c r="AW183" s="13" t="s">
        <v>34</v>
      </c>
      <c r="AX183" s="13" t="s">
        <v>73</v>
      </c>
      <c r="AY183" s="243" t="s">
        <v>144</v>
      </c>
    </row>
    <row r="184" spans="1:51" s="14" customFormat="1" ht="12">
      <c r="A184" s="14"/>
      <c r="B184" s="244"/>
      <c r="C184" s="245"/>
      <c r="D184" s="235" t="s">
        <v>155</v>
      </c>
      <c r="E184" s="246" t="s">
        <v>21</v>
      </c>
      <c r="F184" s="247" t="s">
        <v>242</v>
      </c>
      <c r="G184" s="245"/>
      <c r="H184" s="248">
        <v>2.26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155</v>
      </c>
      <c r="AU184" s="254" t="s">
        <v>83</v>
      </c>
      <c r="AV184" s="14" t="s">
        <v>83</v>
      </c>
      <c r="AW184" s="14" t="s">
        <v>34</v>
      </c>
      <c r="AX184" s="14" t="s">
        <v>73</v>
      </c>
      <c r="AY184" s="254" t="s">
        <v>144</v>
      </c>
    </row>
    <row r="185" spans="1:51" s="13" customFormat="1" ht="12">
      <c r="A185" s="13"/>
      <c r="B185" s="233"/>
      <c r="C185" s="234"/>
      <c r="D185" s="235" t="s">
        <v>155</v>
      </c>
      <c r="E185" s="236" t="s">
        <v>21</v>
      </c>
      <c r="F185" s="237" t="s">
        <v>243</v>
      </c>
      <c r="G185" s="234"/>
      <c r="H185" s="236" t="s">
        <v>21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155</v>
      </c>
      <c r="AU185" s="243" t="s">
        <v>83</v>
      </c>
      <c r="AV185" s="13" t="s">
        <v>81</v>
      </c>
      <c r="AW185" s="13" t="s">
        <v>34</v>
      </c>
      <c r="AX185" s="13" t="s">
        <v>73</v>
      </c>
      <c r="AY185" s="243" t="s">
        <v>144</v>
      </c>
    </row>
    <row r="186" spans="1:51" s="14" customFormat="1" ht="12">
      <c r="A186" s="14"/>
      <c r="B186" s="244"/>
      <c r="C186" s="245"/>
      <c r="D186" s="235" t="s">
        <v>155</v>
      </c>
      <c r="E186" s="246" t="s">
        <v>21</v>
      </c>
      <c r="F186" s="247" t="s">
        <v>236</v>
      </c>
      <c r="G186" s="245"/>
      <c r="H186" s="248">
        <v>3.14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155</v>
      </c>
      <c r="AU186" s="254" t="s">
        <v>83</v>
      </c>
      <c r="AV186" s="14" t="s">
        <v>83</v>
      </c>
      <c r="AW186" s="14" t="s">
        <v>34</v>
      </c>
      <c r="AX186" s="14" t="s">
        <v>73</v>
      </c>
      <c r="AY186" s="254" t="s">
        <v>144</v>
      </c>
    </row>
    <row r="187" spans="1:51" s="13" customFormat="1" ht="12">
      <c r="A187" s="13"/>
      <c r="B187" s="233"/>
      <c r="C187" s="234"/>
      <c r="D187" s="235" t="s">
        <v>155</v>
      </c>
      <c r="E187" s="236" t="s">
        <v>21</v>
      </c>
      <c r="F187" s="237" t="s">
        <v>244</v>
      </c>
      <c r="G187" s="234"/>
      <c r="H187" s="236" t="s">
        <v>21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155</v>
      </c>
      <c r="AU187" s="243" t="s">
        <v>83</v>
      </c>
      <c r="AV187" s="13" t="s">
        <v>81</v>
      </c>
      <c r="AW187" s="13" t="s">
        <v>34</v>
      </c>
      <c r="AX187" s="13" t="s">
        <v>73</v>
      </c>
      <c r="AY187" s="243" t="s">
        <v>144</v>
      </c>
    </row>
    <row r="188" spans="1:51" s="14" customFormat="1" ht="12">
      <c r="A188" s="14"/>
      <c r="B188" s="244"/>
      <c r="C188" s="245"/>
      <c r="D188" s="235" t="s">
        <v>155</v>
      </c>
      <c r="E188" s="246" t="s">
        <v>21</v>
      </c>
      <c r="F188" s="247" t="s">
        <v>245</v>
      </c>
      <c r="G188" s="245"/>
      <c r="H188" s="248">
        <v>1.8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155</v>
      </c>
      <c r="AU188" s="254" t="s">
        <v>83</v>
      </c>
      <c r="AV188" s="14" t="s">
        <v>83</v>
      </c>
      <c r="AW188" s="14" t="s">
        <v>34</v>
      </c>
      <c r="AX188" s="14" t="s">
        <v>73</v>
      </c>
      <c r="AY188" s="254" t="s">
        <v>144</v>
      </c>
    </row>
    <row r="189" spans="1:51" s="13" customFormat="1" ht="12">
      <c r="A189" s="13"/>
      <c r="B189" s="233"/>
      <c r="C189" s="234"/>
      <c r="D189" s="235" t="s">
        <v>155</v>
      </c>
      <c r="E189" s="236" t="s">
        <v>21</v>
      </c>
      <c r="F189" s="237" t="s">
        <v>246</v>
      </c>
      <c r="G189" s="234"/>
      <c r="H189" s="236" t="s">
        <v>21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155</v>
      </c>
      <c r="AU189" s="243" t="s">
        <v>83</v>
      </c>
      <c r="AV189" s="13" t="s">
        <v>81</v>
      </c>
      <c r="AW189" s="13" t="s">
        <v>34</v>
      </c>
      <c r="AX189" s="13" t="s">
        <v>73</v>
      </c>
      <c r="AY189" s="243" t="s">
        <v>144</v>
      </c>
    </row>
    <row r="190" spans="1:51" s="13" customFormat="1" ht="12">
      <c r="A190" s="13"/>
      <c r="B190" s="233"/>
      <c r="C190" s="234"/>
      <c r="D190" s="235" t="s">
        <v>155</v>
      </c>
      <c r="E190" s="236" t="s">
        <v>21</v>
      </c>
      <c r="F190" s="237" t="s">
        <v>220</v>
      </c>
      <c r="G190" s="234"/>
      <c r="H190" s="236" t="s">
        <v>21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155</v>
      </c>
      <c r="AU190" s="243" t="s">
        <v>83</v>
      </c>
      <c r="AV190" s="13" t="s">
        <v>81</v>
      </c>
      <c r="AW190" s="13" t="s">
        <v>34</v>
      </c>
      <c r="AX190" s="13" t="s">
        <v>73</v>
      </c>
      <c r="AY190" s="243" t="s">
        <v>144</v>
      </c>
    </row>
    <row r="191" spans="1:51" s="14" customFormat="1" ht="12">
      <c r="A191" s="14"/>
      <c r="B191" s="244"/>
      <c r="C191" s="245"/>
      <c r="D191" s="235" t="s">
        <v>155</v>
      </c>
      <c r="E191" s="246" t="s">
        <v>21</v>
      </c>
      <c r="F191" s="247" t="s">
        <v>247</v>
      </c>
      <c r="G191" s="245"/>
      <c r="H191" s="248">
        <v>22.608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155</v>
      </c>
      <c r="AU191" s="254" t="s">
        <v>83</v>
      </c>
      <c r="AV191" s="14" t="s">
        <v>83</v>
      </c>
      <c r="AW191" s="14" t="s">
        <v>34</v>
      </c>
      <c r="AX191" s="14" t="s">
        <v>73</v>
      </c>
      <c r="AY191" s="254" t="s">
        <v>144</v>
      </c>
    </row>
    <row r="192" spans="1:51" s="13" customFormat="1" ht="12">
      <c r="A192" s="13"/>
      <c r="B192" s="233"/>
      <c r="C192" s="234"/>
      <c r="D192" s="235" t="s">
        <v>155</v>
      </c>
      <c r="E192" s="236" t="s">
        <v>21</v>
      </c>
      <c r="F192" s="237" t="s">
        <v>222</v>
      </c>
      <c r="G192" s="234"/>
      <c r="H192" s="236" t="s">
        <v>21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155</v>
      </c>
      <c r="AU192" s="243" t="s">
        <v>83</v>
      </c>
      <c r="AV192" s="13" t="s">
        <v>81</v>
      </c>
      <c r="AW192" s="13" t="s">
        <v>34</v>
      </c>
      <c r="AX192" s="13" t="s">
        <v>73</v>
      </c>
      <c r="AY192" s="243" t="s">
        <v>144</v>
      </c>
    </row>
    <row r="193" spans="1:51" s="14" customFormat="1" ht="12">
      <c r="A193" s="14"/>
      <c r="B193" s="244"/>
      <c r="C193" s="245"/>
      <c r="D193" s="235" t="s">
        <v>155</v>
      </c>
      <c r="E193" s="246" t="s">
        <v>21</v>
      </c>
      <c r="F193" s="247" t="s">
        <v>223</v>
      </c>
      <c r="G193" s="245"/>
      <c r="H193" s="248">
        <v>3.768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155</v>
      </c>
      <c r="AU193" s="254" t="s">
        <v>83</v>
      </c>
      <c r="AV193" s="14" t="s">
        <v>83</v>
      </c>
      <c r="AW193" s="14" t="s">
        <v>34</v>
      </c>
      <c r="AX193" s="14" t="s">
        <v>73</v>
      </c>
      <c r="AY193" s="254" t="s">
        <v>144</v>
      </c>
    </row>
    <row r="194" spans="1:51" s="13" customFormat="1" ht="12">
      <c r="A194" s="13"/>
      <c r="B194" s="233"/>
      <c r="C194" s="234"/>
      <c r="D194" s="235" t="s">
        <v>155</v>
      </c>
      <c r="E194" s="236" t="s">
        <v>21</v>
      </c>
      <c r="F194" s="237" t="s">
        <v>229</v>
      </c>
      <c r="G194" s="234"/>
      <c r="H194" s="236" t="s">
        <v>21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155</v>
      </c>
      <c r="AU194" s="243" t="s">
        <v>83</v>
      </c>
      <c r="AV194" s="13" t="s">
        <v>81</v>
      </c>
      <c r="AW194" s="13" t="s">
        <v>34</v>
      </c>
      <c r="AX194" s="13" t="s">
        <v>73</v>
      </c>
      <c r="AY194" s="243" t="s">
        <v>144</v>
      </c>
    </row>
    <row r="195" spans="1:51" s="14" customFormat="1" ht="12">
      <c r="A195" s="14"/>
      <c r="B195" s="244"/>
      <c r="C195" s="245"/>
      <c r="D195" s="235" t="s">
        <v>155</v>
      </c>
      <c r="E195" s="246" t="s">
        <v>21</v>
      </c>
      <c r="F195" s="247" t="s">
        <v>230</v>
      </c>
      <c r="G195" s="245"/>
      <c r="H195" s="248">
        <v>2.512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155</v>
      </c>
      <c r="AU195" s="254" t="s">
        <v>83</v>
      </c>
      <c r="AV195" s="14" t="s">
        <v>83</v>
      </c>
      <c r="AW195" s="14" t="s">
        <v>34</v>
      </c>
      <c r="AX195" s="14" t="s">
        <v>73</v>
      </c>
      <c r="AY195" s="254" t="s">
        <v>144</v>
      </c>
    </row>
    <row r="196" spans="1:51" s="13" customFormat="1" ht="12">
      <c r="A196" s="13"/>
      <c r="B196" s="233"/>
      <c r="C196" s="234"/>
      <c r="D196" s="235" t="s">
        <v>155</v>
      </c>
      <c r="E196" s="236" t="s">
        <v>21</v>
      </c>
      <c r="F196" s="237" t="s">
        <v>248</v>
      </c>
      <c r="G196" s="234"/>
      <c r="H196" s="236" t="s">
        <v>21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155</v>
      </c>
      <c r="AU196" s="243" t="s">
        <v>83</v>
      </c>
      <c r="AV196" s="13" t="s">
        <v>81</v>
      </c>
      <c r="AW196" s="13" t="s">
        <v>34</v>
      </c>
      <c r="AX196" s="13" t="s">
        <v>73</v>
      </c>
      <c r="AY196" s="243" t="s">
        <v>144</v>
      </c>
    </row>
    <row r="197" spans="1:51" s="14" customFormat="1" ht="12">
      <c r="A197" s="14"/>
      <c r="B197" s="244"/>
      <c r="C197" s="245"/>
      <c r="D197" s="235" t="s">
        <v>155</v>
      </c>
      <c r="E197" s="246" t="s">
        <v>21</v>
      </c>
      <c r="F197" s="247" t="s">
        <v>249</v>
      </c>
      <c r="G197" s="245"/>
      <c r="H197" s="248">
        <v>2.6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155</v>
      </c>
      <c r="AU197" s="254" t="s">
        <v>83</v>
      </c>
      <c r="AV197" s="14" t="s">
        <v>83</v>
      </c>
      <c r="AW197" s="14" t="s">
        <v>34</v>
      </c>
      <c r="AX197" s="14" t="s">
        <v>73</v>
      </c>
      <c r="AY197" s="254" t="s">
        <v>144</v>
      </c>
    </row>
    <row r="198" spans="1:51" s="13" customFormat="1" ht="12">
      <c r="A198" s="13"/>
      <c r="B198" s="233"/>
      <c r="C198" s="234"/>
      <c r="D198" s="235" t="s">
        <v>155</v>
      </c>
      <c r="E198" s="236" t="s">
        <v>21</v>
      </c>
      <c r="F198" s="237" t="s">
        <v>250</v>
      </c>
      <c r="G198" s="234"/>
      <c r="H198" s="236" t="s">
        <v>21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155</v>
      </c>
      <c r="AU198" s="243" t="s">
        <v>83</v>
      </c>
      <c r="AV198" s="13" t="s">
        <v>81</v>
      </c>
      <c r="AW198" s="13" t="s">
        <v>34</v>
      </c>
      <c r="AX198" s="13" t="s">
        <v>73</v>
      </c>
      <c r="AY198" s="243" t="s">
        <v>144</v>
      </c>
    </row>
    <row r="199" spans="1:51" s="14" customFormat="1" ht="12">
      <c r="A199" s="14"/>
      <c r="B199" s="244"/>
      <c r="C199" s="245"/>
      <c r="D199" s="235" t="s">
        <v>155</v>
      </c>
      <c r="E199" s="246" t="s">
        <v>21</v>
      </c>
      <c r="F199" s="247" t="s">
        <v>249</v>
      </c>
      <c r="G199" s="245"/>
      <c r="H199" s="248">
        <v>2.6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155</v>
      </c>
      <c r="AU199" s="254" t="s">
        <v>83</v>
      </c>
      <c r="AV199" s="14" t="s">
        <v>83</v>
      </c>
      <c r="AW199" s="14" t="s">
        <v>34</v>
      </c>
      <c r="AX199" s="14" t="s">
        <v>73</v>
      </c>
      <c r="AY199" s="254" t="s">
        <v>144</v>
      </c>
    </row>
    <row r="200" spans="1:51" s="13" customFormat="1" ht="12">
      <c r="A200" s="13"/>
      <c r="B200" s="233"/>
      <c r="C200" s="234"/>
      <c r="D200" s="235" t="s">
        <v>155</v>
      </c>
      <c r="E200" s="236" t="s">
        <v>21</v>
      </c>
      <c r="F200" s="237" t="s">
        <v>251</v>
      </c>
      <c r="G200" s="234"/>
      <c r="H200" s="236" t="s">
        <v>21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155</v>
      </c>
      <c r="AU200" s="243" t="s">
        <v>83</v>
      </c>
      <c r="AV200" s="13" t="s">
        <v>81</v>
      </c>
      <c r="AW200" s="13" t="s">
        <v>34</v>
      </c>
      <c r="AX200" s="13" t="s">
        <v>73</v>
      </c>
      <c r="AY200" s="243" t="s">
        <v>144</v>
      </c>
    </row>
    <row r="201" spans="1:51" s="14" customFormat="1" ht="12">
      <c r="A201" s="14"/>
      <c r="B201" s="244"/>
      <c r="C201" s="245"/>
      <c r="D201" s="235" t="s">
        <v>155</v>
      </c>
      <c r="E201" s="246" t="s">
        <v>21</v>
      </c>
      <c r="F201" s="247" t="s">
        <v>252</v>
      </c>
      <c r="G201" s="245"/>
      <c r="H201" s="248">
        <v>10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155</v>
      </c>
      <c r="AU201" s="254" t="s">
        <v>83</v>
      </c>
      <c r="AV201" s="14" t="s">
        <v>83</v>
      </c>
      <c r="AW201" s="14" t="s">
        <v>34</v>
      </c>
      <c r="AX201" s="14" t="s">
        <v>73</v>
      </c>
      <c r="AY201" s="254" t="s">
        <v>144</v>
      </c>
    </row>
    <row r="202" spans="1:51" s="15" customFormat="1" ht="12">
      <c r="A202" s="15"/>
      <c r="B202" s="255"/>
      <c r="C202" s="256"/>
      <c r="D202" s="235" t="s">
        <v>155</v>
      </c>
      <c r="E202" s="257" t="s">
        <v>21</v>
      </c>
      <c r="F202" s="258" t="s">
        <v>159</v>
      </c>
      <c r="G202" s="256"/>
      <c r="H202" s="259">
        <v>137.988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5" t="s">
        <v>155</v>
      </c>
      <c r="AU202" s="265" t="s">
        <v>83</v>
      </c>
      <c r="AV202" s="15" t="s">
        <v>151</v>
      </c>
      <c r="AW202" s="15" t="s">
        <v>34</v>
      </c>
      <c r="AX202" s="15" t="s">
        <v>81</v>
      </c>
      <c r="AY202" s="265" t="s">
        <v>144</v>
      </c>
    </row>
    <row r="203" spans="1:65" s="2" customFormat="1" ht="24.15" customHeight="1">
      <c r="A203" s="40"/>
      <c r="B203" s="41"/>
      <c r="C203" s="215" t="s">
        <v>253</v>
      </c>
      <c r="D203" s="215" t="s">
        <v>146</v>
      </c>
      <c r="E203" s="216" t="s">
        <v>254</v>
      </c>
      <c r="F203" s="217" t="s">
        <v>255</v>
      </c>
      <c r="G203" s="218" t="s">
        <v>185</v>
      </c>
      <c r="H203" s="219">
        <v>137.988</v>
      </c>
      <c r="I203" s="220"/>
      <c r="J203" s="221">
        <f>ROUND(I203*H203,2)</f>
        <v>0</v>
      </c>
      <c r="K203" s="217" t="s">
        <v>21</v>
      </c>
      <c r="L203" s="46"/>
      <c r="M203" s="222" t="s">
        <v>21</v>
      </c>
      <c r="N203" s="223" t="s">
        <v>44</v>
      </c>
      <c r="O203" s="86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151</v>
      </c>
      <c r="AT203" s="226" t="s">
        <v>146</v>
      </c>
      <c r="AU203" s="226" t="s">
        <v>83</v>
      </c>
      <c r="AY203" s="19" t="s">
        <v>144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81</v>
      </c>
      <c r="BK203" s="227">
        <f>ROUND(I203*H203,2)</f>
        <v>0</v>
      </c>
      <c r="BL203" s="19" t="s">
        <v>151</v>
      </c>
      <c r="BM203" s="226" t="s">
        <v>256</v>
      </c>
    </row>
    <row r="204" spans="1:51" s="13" customFormat="1" ht="12">
      <c r="A204" s="13"/>
      <c r="B204" s="233"/>
      <c r="C204" s="234"/>
      <c r="D204" s="235" t="s">
        <v>155</v>
      </c>
      <c r="E204" s="236" t="s">
        <v>21</v>
      </c>
      <c r="F204" s="237" t="s">
        <v>217</v>
      </c>
      <c r="G204" s="234"/>
      <c r="H204" s="236" t="s">
        <v>21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155</v>
      </c>
      <c r="AU204" s="243" t="s">
        <v>83</v>
      </c>
      <c r="AV204" s="13" t="s">
        <v>81</v>
      </c>
      <c r="AW204" s="13" t="s">
        <v>34</v>
      </c>
      <c r="AX204" s="13" t="s">
        <v>73</v>
      </c>
      <c r="AY204" s="243" t="s">
        <v>144</v>
      </c>
    </row>
    <row r="205" spans="1:51" s="13" customFormat="1" ht="12">
      <c r="A205" s="13"/>
      <c r="B205" s="233"/>
      <c r="C205" s="234"/>
      <c r="D205" s="235" t="s">
        <v>155</v>
      </c>
      <c r="E205" s="236" t="s">
        <v>21</v>
      </c>
      <c r="F205" s="237" t="s">
        <v>218</v>
      </c>
      <c r="G205" s="234"/>
      <c r="H205" s="236" t="s">
        <v>21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155</v>
      </c>
      <c r="AU205" s="243" t="s">
        <v>83</v>
      </c>
      <c r="AV205" s="13" t="s">
        <v>81</v>
      </c>
      <c r="AW205" s="13" t="s">
        <v>34</v>
      </c>
      <c r="AX205" s="13" t="s">
        <v>73</v>
      </c>
      <c r="AY205" s="243" t="s">
        <v>144</v>
      </c>
    </row>
    <row r="206" spans="1:51" s="13" customFormat="1" ht="12">
      <c r="A206" s="13"/>
      <c r="B206" s="233"/>
      <c r="C206" s="234"/>
      <c r="D206" s="235" t="s">
        <v>155</v>
      </c>
      <c r="E206" s="236" t="s">
        <v>21</v>
      </c>
      <c r="F206" s="237" t="s">
        <v>219</v>
      </c>
      <c r="G206" s="234"/>
      <c r="H206" s="236" t="s">
        <v>21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155</v>
      </c>
      <c r="AU206" s="243" t="s">
        <v>83</v>
      </c>
      <c r="AV206" s="13" t="s">
        <v>81</v>
      </c>
      <c r="AW206" s="13" t="s">
        <v>34</v>
      </c>
      <c r="AX206" s="13" t="s">
        <v>73</v>
      </c>
      <c r="AY206" s="243" t="s">
        <v>144</v>
      </c>
    </row>
    <row r="207" spans="1:51" s="13" customFormat="1" ht="12">
      <c r="A207" s="13"/>
      <c r="B207" s="233"/>
      <c r="C207" s="234"/>
      <c r="D207" s="235" t="s">
        <v>155</v>
      </c>
      <c r="E207" s="236" t="s">
        <v>21</v>
      </c>
      <c r="F207" s="237" t="s">
        <v>220</v>
      </c>
      <c r="G207" s="234"/>
      <c r="H207" s="236" t="s">
        <v>21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155</v>
      </c>
      <c r="AU207" s="243" t="s">
        <v>83</v>
      </c>
      <c r="AV207" s="13" t="s">
        <v>81</v>
      </c>
      <c r="AW207" s="13" t="s">
        <v>34</v>
      </c>
      <c r="AX207" s="13" t="s">
        <v>73</v>
      </c>
      <c r="AY207" s="243" t="s">
        <v>144</v>
      </c>
    </row>
    <row r="208" spans="1:51" s="14" customFormat="1" ht="12">
      <c r="A208" s="14"/>
      <c r="B208" s="244"/>
      <c r="C208" s="245"/>
      <c r="D208" s="235" t="s">
        <v>155</v>
      </c>
      <c r="E208" s="246" t="s">
        <v>21</v>
      </c>
      <c r="F208" s="247" t="s">
        <v>221</v>
      </c>
      <c r="G208" s="245"/>
      <c r="H208" s="248">
        <v>7.536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155</v>
      </c>
      <c r="AU208" s="254" t="s">
        <v>83</v>
      </c>
      <c r="AV208" s="14" t="s">
        <v>83</v>
      </c>
      <c r="AW208" s="14" t="s">
        <v>34</v>
      </c>
      <c r="AX208" s="14" t="s">
        <v>73</v>
      </c>
      <c r="AY208" s="254" t="s">
        <v>144</v>
      </c>
    </row>
    <row r="209" spans="1:51" s="13" customFormat="1" ht="12">
      <c r="A209" s="13"/>
      <c r="B209" s="233"/>
      <c r="C209" s="234"/>
      <c r="D209" s="235" t="s">
        <v>155</v>
      </c>
      <c r="E209" s="236" t="s">
        <v>21</v>
      </c>
      <c r="F209" s="237" t="s">
        <v>222</v>
      </c>
      <c r="G209" s="234"/>
      <c r="H209" s="236" t="s">
        <v>21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155</v>
      </c>
      <c r="AU209" s="243" t="s">
        <v>83</v>
      </c>
      <c r="AV209" s="13" t="s">
        <v>81</v>
      </c>
      <c r="AW209" s="13" t="s">
        <v>34</v>
      </c>
      <c r="AX209" s="13" t="s">
        <v>73</v>
      </c>
      <c r="AY209" s="243" t="s">
        <v>144</v>
      </c>
    </row>
    <row r="210" spans="1:51" s="14" customFormat="1" ht="12">
      <c r="A210" s="14"/>
      <c r="B210" s="244"/>
      <c r="C210" s="245"/>
      <c r="D210" s="235" t="s">
        <v>155</v>
      </c>
      <c r="E210" s="246" t="s">
        <v>21</v>
      </c>
      <c r="F210" s="247" t="s">
        <v>223</v>
      </c>
      <c r="G210" s="245"/>
      <c r="H210" s="248">
        <v>3.768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155</v>
      </c>
      <c r="AU210" s="254" t="s">
        <v>83</v>
      </c>
      <c r="AV210" s="14" t="s">
        <v>83</v>
      </c>
      <c r="AW210" s="14" t="s">
        <v>34</v>
      </c>
      <c r="AX210" s="14" t="s">
        <v>73</v>
      </c>
      <c r="AY210" s="254" t="s">
        <v>144</v>
      </c>
    </row>
    <row r="211" spans="1:51" s="13" customFormat="1" ht="12">
      <c r="A211" s="13"/>
      <c r="B211" s="233"/>
      <c r="C211" s="234"/>
      <c r="D211" s="235" t="s">
        <v>155</v>
      </c>
      <c r="E211" s="236" t="s">
        <v>21</v>
      </c>
      <c r="F211" s="237" t="s">
        <v>224</v>
      </c>
      <c r="G211" s="234"/>
      <c r="H211" s="236" t="s">
        <v>21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155</v>
      </c>
      <c r="AU211" s="243" t="s">
        <v>83</v>
      </c>
      <c r="AV211" s="13" t="s">
        <v>81</v>
      </c>
      <c r="AW211" s="13" t="s">
        <v>34</v>
      </c>
      <c r="AX211" s="13" t="s">
        <v>73</v>
      </c>
      <c r="AY211" s="243" t="s">
        <v>144</v>
      </c>
    </row>
    <row r="212" spans="1:51" s="14" customFormat="1" ht="12">
      <c r="A212" s="14"/>
      <c r="B212" s="244"/>
      <c r="C212" s="245"/>
      <c r="D212" s="235" t="s">
        <v>155</v>
      </c>
      <c r="E212" s="246" t="s">
        <v>21</v>
      </c>
      <c r="F212" s="247" t="s">
        <v>225</v>
      </c>
      <c r="G212" s="245"/>
      <c r="H212" s="248">
        <v>2.6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155</v>
      </c>
      <c r="AU212" s="254" t="s">
        <v>83</v>
      </c>
      <c r="AV212" s="14" t="s">
        <v>83</v>
      </c>
      <c r="AW212" s="14" t="s">
        <v>34</v>
      </c>
      <c r="AX212" s="14" t="s">
        <v>73</v>
      </c>
      <c r="AY212" s="254" t="s">
        <v>144</v>
      </c>
    </row>
    <row r="213" spans="1:51" s="13" customFormat="1" ht="12">
      <c r="A213" s="13"/>
      <c r="B213" s="233"/>
      <c r="C213" s="234"/>
      <c r="D213" s="235" t="s">
        <v>155</v>
      </c>
      <c r="E213" s="236" t="s">
        <v>21</v>
      </c>
      <c r="F213" s="237" t="s">
        <v>157</v>
      </c>
      <c r="G213" s="234"/>
      <c r="H213" s="236" t="s">
        <v>21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155</v>
      </c>
      <c r="AU213" s="243" t="s">
        <v>83</v>
      </c>
      <c r="AV213" s="13" t="s">
        <v>81</v>
      </c>
      <c r="AW213" s="13" t="s">
        <v>34</v>
      </c>
      <c r="AX213" s="13" t="s">
        <v>73</v>
      </c>
      <c r="AY213" s="243" t="s">
        <v>144</v>
      </c>
    </row>
    <row r="214" spans="1:51" s="13" customFormat="1" ht="12">
      <c r="A214" s="13"/>
      <c r="B214" s="233"/>
      <c r="C214" s="234"/>
      <c r="D214" s="235" t="s">
        <v>155</v>
      </c>
      <c r="E214" s="236" t="s">
        <v>21</v>
      </c>
      <c r="F214" s="237" t="s">
        <v>220</v>
      </c>
      <c r="G214" s="234"/>
      <c r="H214" s="236" t="s">
        <v>21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155</v>
      </c>
      <c r="AU214" s="243" t="s">
        <v>83</v>
      </c>
      <c r="AV214" s="13" t="s">
        <v>81</v>
      </c>
      <c r="AW214" s="13" t="s">
        <v>34</v>
      </c>
      <c r="AX214" s="13" t="s">
        <v>73</v>
      </c>
      <c r="AY214" s="243" t="s">
        <v>144</v>
      </c>
    </row>
    <row r="215" spans="1:51" s="14" customFormat="1" ht="12">
      <c r="A215" s="14"/>
      <c r="B215" s="244"/>
      <c r="C215" s="245"/>
      <c r="D215" s="235" t="s">
        <v>155</v>
      </c>
      <c r="E215" s="246" t="s">
        <v>21</v>
      </c>
      <c r="F215" s="247" t="s">
        <v>226</v>
      </c>
      <c r="G215" s="245"/>
      <c r="H215" s="248">
        <v>33.912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155</v>
      </c>
      <c r="AU215" s="254" t="s">
        <v>83</v>
      </c>
      <c r="AV215" s="14" t="s">
        <v>83</v>
      </c>
      <c r="AW215" s="14" t="s">
        <v>34</v>
      </c>
      <c r="AX215" s="14" t="s">
        <v>73</v>
      </c>
      <c r="AY215" s="254" t="s">
        <v>144</v>
      </c>
    </row>
    <row r="216" spans="1:51" s="13" customFormat="1" ht="12">
      <c r="A216" s="13"/>
      <c r="B216" s="233"/>
      <c r="C216" s="234"/>
      <c r="D216" s="235" t="s">
        <v>155</v>
      </c>
      <c r="E216" s="236" t="s">
        <v>21</v>
      </c>
      <c r="F216" s="237" t="s">
        <v>222</v>
      </c>
      <c r="G216" s="234"/>
      <c r="H216" s="236" t="s">
        <v>21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155</v>
      </c>
      <c r="AU216" s="243" t="s">
        <v>83</v>
      </c>
      <c r="AV216" s="13" t="s">
        <v>81</v>
      </c>
      <c r="AW216" s="13" t="s">
        <v>34</v>
      </c>
      <c r="AX216" s="13" t="s">
        <v>73</v>
      </c>
      <c r="AY216" s="243" t="s">
        <v>144</v>
      </c>
    </row>
    <row r="217" spans="1:51" s="14" customFormat="1" ht="12">
      <c r="A217" s="14"/>
      <c r="B217" s="244"/>
      <c r="C217" s="245"/>
      <c r="D217" s="235" t="s">
        <v>155</v>
      </c>
      <c r="E217" s="246" t="s">
        <v>21</v>
      </c>
      <c r="F217" s="247" t="s">
        <v>223</v>
      </c>
      <c r="G217" s="245"/>
      <c r="H217" s="248">
        <v>3.768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155</v>
      </c>
      <c r="AU217" s="254" t="s">
        <v>83</v>
      </c>
      <c r="AV217" s="14" t="s">
        <v>83</v>
      </c>
      <c r="AW217" s="14" t="s">
        <v>34</v>
      </c>
      <c r="AX217" s="14" t="s">
        <v>73</v>
      </c>
      <c r="AY217" s="254" t="s">
        <v>144</v>
      </c>
    </row>
    <row r="218" spans="1:51" s="13" customFormat="1" ht="12">
      <c r="A218" s="13"/>
      <c r="B218" s="233"/>
      <c r="C218" s="234"/>
      <c r="D218" s="235" t="s">
        <v>155</v>
      </c>
      <c r="E218" s="236" t="s">
        <v>21</v>
      </c>
      <c r="F218" s="237" t="s">
        <v>227</v>
      </c>
      <c r="G218" s="234"/>
      <c r="H218" s="236" t="s">
        <v>21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155</v>
      </c>
      <c r="AU218" s="243" t="s">
        <v>83</v>
      </c>
      <c r="AV218" s="13" t="s">
        <v>81</v>
      </c>
      <c r="AW218" s="13" t="s">
        <v>34</v>
      </c>
      <c r="AX218" s="13" t="s">
        <v>73</v>
      </c>
      <c r="AY218" s="243" t="s">
        <v>144</v>
      </c>
    </row>
    <row r="219" spans="1:51" s="14" customFormat="1" ht="12">
      <c r="A219" s="14"/>
      <c r="B219" s="244"/>
      <c r="C219" s="245"/>
      <c r="D219" s="235" t="s">
        <v>155</v>
      </c>
      <c r="E219" s="246" t="s">
        <v>21</v>
      </c>
      <c r="F219" s="247" t="s">
        <v>228</v>
      </c>
      <c r="G219" s="245"/>
      <c r="H219" s="248">
        <v>1.256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155</v>
      </c>
      <c r="AU219" s="254" t="s">
        <v>83</v>
      </c>
      <c r="AV219" s="14" t="s">
        <v>83</v>
      </c>
      <c r="AW219" s="14" t="s">
        <v>34</v>
      </c>
      <c r="AX219" s="14" t="s">
        <v>73</v>
      </c>
      <c r="AY219" s="254" t="s">
        <v>144</v>
      </c>
    </row>
    <row r="220" spans="1:51" s="13" customFormat="1" ht="12">
      <c r="A220" s="13"/>
      <c r="B220" s="233"/>
      <c r="C220" s="234"/>
      <c r="D220" s="235" t="s">
        <v>155</v>
      </c>
      <c r="E220" s="236" t="s">
        <v>21</v>
      </c>
      <c r="F220" s="237" t="s">
        <v>229</v>
      </c>
      <c r="G220" s="234"/>
      <c r="H220" s="236" t="s">
        <v>21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155</v>
      </c>
      <c r="AU220" s="243" t="s">
        <v>83</v>
      </c>
      <c r="AV220" s="13" t="s">
        <v>81</v>
      </c>
      <c r="AW220" s="13" t="s">
        <v>34</v>
      </c>
      <c r="AX220" s="13" t="s">
        <v>73</v>
      </c>
      <c r="AY220" s="243" t="s">
        <v>144</v>
      </c>
    </row>
    <row r="221" spans="1:51" s="14" customFormat="1" ht="12">
      <c r="A221" s="14"/>
      <c r="B221" s="244"/>
      <c r="C221" s="245"/>
      <c r="D221" s="235" t="s">
        <v>155</v>
      </c>
      <c r="E221" s="246" t="s">
        <v>21</v>
      </c>
      <c r="F221" s="247" t="s">
        <v>230</v>
      </c>
      <c r="G221" s="245"/>
      <c r="H221" s="248">
        <v>2.512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155</v>
      </c>
      <c r="AU221" s="254" t="s">
        <v>83</v>
      </c>
      <c r="AV221" s="14" t="s">
        <v>83</v>
      </c>
      <c r="AW221" s="14" t="s">
        <v>34</v>
      </c>
      <c r="AX221" s="14" t="s">
        <v>73</v>
      </c>
      <c r="AY221" s="254" t="s">
        <v>144</v>
      </c>
    </row>
    <row r="222" spans="1:51" s="13" customFormat="1" ht="12">
      <c r="A222" s="13"/>
      <c r="B222" s="233"/>
      <c r="C222" s="234"/>
      <c r="D222" s="235" t="s">
        <v>155</v>
      </c>
      <c r="E222" s="236" t="s">
        <v>21</v>
      </c>
      <c r="F222" s="237" t="s">
        <v>231</v>
      </c>
      <c r="G222" s="234"/>
      <c r="H222" s="236" t="s">
        <v>21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155</v>
      </c>
      <c r="AU222" s="243" t="s">
        <v>83</v>
      </c>
      <c r="AV222" s="13" t="s">
        <v>81</v>
      </c>
      <c r="AW222" s="13" t="s">
        <v>34</v>
      </c>
      <c r="AX222" s="13" t="s">
        <v>73</v>
      </c>
      <c r="AY222" s="243" t="s">
        <v>144</v>
      </c>
    </row>
    <row r="223" spans="1:51" s="14" customFormat="1" ht="12">
      <c r="A223" s="14"/>
      <c r="B223" s="244"/>
      <c r="C223" s="245"/>
      <c r="D223" s="235" t="s">
        <v>155</v>
      </c>
      <c r="E223" s="246" t="s">
        <v>21</v>
      </c>
      <c r="F223" s="247" t="s">
        <v>232</v>
      </c>
      <c r="G223" s="245"/>
      <c r="H223" s="248">
        <v>1.884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155</v>
      </c>
      <c r="AU223" s="254" t="s">
        <v>83</v>
      </c>
      <c r="AV223" s="14" t="s">
        <v>83</v>
      </c>
      <c r="AW223" s="14" t="s">
        <v>34</v>
      </c>
      <c r="AX223" s="14" t="s">
        <v>73</v>
      </c>
      <c r="AY223" s="254" t="s">
        <v>144</v>
      </c>
    </row>
    <row r="224" spans="1:51" s="13" customFormat="1" ht="12">
      <c r="A224" s="13"/>
      <c r="B224" s="233"/>
      <c r="C224" s="234"/>
      <c r="D224" s="235" t="s">
        <v>155</v>
      </c>
      <c r="E224" s="236" t="s">
        <v>21</v>
      </c>
      <c r="F224" s="237" t="s">
        <v>233</v>
      </c>
      <c r="G224" s="234"/>
      <c r="H224" s="236" t="s">
        <v>21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155</v>
      </c>
      <c r="AU224" s="243" t="s">
        <v>83</v>
      </c>
      <c r="AV224" s="13" t="s">
        <v>81</v>
      </c>
      <c r="AW224" s="13" t="s">
        <v>34</v>
      </c>
      <c r="AX224" s="13" t="s">
        <v>73</v>
      </c>
      <c r="AY224" s="243" t="s">
        <v>144</v>
      </c>
    </row>
    <row r="225" spans="1:51" s="14" customFormat="1" ht="12">
      <c r="A225" s="14"/>
      <c r="B225" s="244"/>
      <c r="C225" s="245"/>
      <c r="D225" s="235" t="s">
        <v>155</v>
      </c>
      <c r="E225" s="246" t="s">
        <v>21</v>
      </c>
      <c r="F225" s="247" t="s">
        <v>234</v>
      </c>
      <c r="G225" s="245"/>
      <c r="H225" s="248">
        <v>7.536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155</v>
      </c>
      <c r="AU225" s="254" t="s">
        <v>83</v>
      </c>
      <c r="AV225" s="14" t="s">
        <v>83</v>
      </c>
      <c r="AW225" s="14" t="s">
        <v>34</v>
      </c>
      <c r="AX225" s="14" t="s">
        <v>73</v>
      </c>
      <c r="AY225" s="254" t="s">
        <v>144</v>
      </c>
    </row>
    <row r="226" spans="1:51" s="13" customFormat="1" ht="12">
      <c r="A226" s="13"/>
      <c r="B226" s="233"/>
      <c r="C226" s="234"/>
      <c r="D226" s="235" t="s">
        <v>155</v>
      </c>
      <c r="E226" s="236" t="s">
        <v>21</v>
      </c>
      <c r="F226" s="237" t="s">
        <v>235</v>
      </c>
      <c r="G226" s="234"/>
      <c r="H226" s="236" t="s">
        <v>21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155</v>
      </c>
      <c r="AU226" s="243" t="s">
        <v>83</v>
      </c>
      <c r="AV226" s="13" t="s">
        <v>81</v>
      </c>
      <c r="AW226" s="13" t="s">
        <v>34</v>
      </c>
      <c r="AX226" s="13" t="s">
        <v>73</v>
      </c>
      <c r="AY226" s="243" t="s">
        <v>144</v>
      </c>
    </row>
    <row r="227" spans="1:51" s="14" customFormat="1" ht="12">
      <c r="A227" s="14"/>
      <c r="B227" s="244"/>
      <c r="C227" s="245"/>
      <c r="D227" s="235" t="s">
        <v>155</v>
      </c>
      <c r="E227" s="246" t="s">
        <v>21</v>
      </c>
      <c r="F227" s="247" t="s">
        <v>236</v>
      </c>
      <c r="G227" s="245"/>
      <c r="H227" s="248">
        <v>3.14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155</v>
      </c>
      <c r="AU227" s="254" t="s">
        <v>83</v>
      </c>
      <c r="AV227" s="14" t="s">
        <v>83</v>
      </c>
      <c r="AW227" s="14" t="s">
        <v>34</v>
      </c>
      <c r="AX227" s="14" t="s">
        <v>73</v>
      </c>
      <c r="AY227" s="254" t="s">
        <v>144</v>
      </c>
    </row>
    <row r="228" spans="1:51" s="13" customFormat="1" ht="12">
      <c r="A228" s="13"/>
      <c r="B228" s="233"/>
      <c r="C228" s="234"/>
      <c r="D228" s="235" t="s">
        <v>155</v>
      </c>
      <c r="E228" s="236" t="s">
        <v>21</v>
      </c>
      <c r="F228" s="237" t="s">
        <v>237</v>
      </c>
      <c r="G228" s="234"/>
      <c r="H228" s="236" t="s">
        <v>21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155</v>
      </c>
      <c r="AU228" s="243" t="s">
        <v>83</v>
      </c>
      <c r="AV228" s="13" t="s">
        <v>81</v>
      </c>
      <c r="AW228" s="13" t="s">
        <v>34</v>
      </c>
      <c r="AX228" s="13" t="s">
        <v>73</v>
      </c>
      <c r="AY228" s="243" t="s">
        <v>144</v>
      </c>
    </row>
    <row r="229" spans="1:51" s="13" customFormat="1" ht="12">
      <c r="A229" s="13"/>
      <c r="B229" s="233"/>
      <c r="C229" s="234"/>
      <c r="D229" s="235" t="s">
        <v>155</v>
      </c>
      <c r="E229" s="236" t="s">
        <v>21</v>
      </c>
      <c r="F229" s="237" t="s">
        <v>220</v>
      </c>
      <c r="G229" s="234"/>
      <c r="H229" s="236" t="s">
        <v>21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155</v>
      </c>
      <c r="AU229" s="243" t="s">
        <v>83</v>
      </c>
      <c r="AV229" s="13" t="s">
        <v>81</v>
      </c>
      <c r="AW229" s="13" t="s">
        <v>34</v>
      </c>
      <c r="AX229" s="13" t="s">
        <v>73</v>
      </c>
      <c r="AY229" s="243" t="s">
        <v>144</v>
      </c>
    </row>
    <row r="230" spans="1:51" s="14" customFormat="1" ht="12">
      <c r="A230" s="14"/>
      <c r="B230" s="244"/>
      <c r="C230" s="245"/>
      <c r="D230" s="235" t="s">
        <v>155</v>
      </c>
      <c r="E230" s="246" t="s">
        <v>21</v>
      </c>
      <c r="F230" s="247" t="s">
        <v>221</v>
      </c>
      <c r="G230" s="245"/>
      <c r="H230" s="248">
        <v>7.536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155</v>
      </c>
      <c r="AU230" s="254" t="s">
        <v>83</v>
      </c>
      <c r="AV230" s="14" t="s">
        <v>83</v>
      </c>
      <c r="AW230" s="14" t="s">
        <v>34</v>
      </c>
      <c r="AX230" s="14" t="s">
        <v>73</v>
      </c>
      <c r="AY230" s="254" t="s">
        <v>144</v>
      </c>
    </row>
    <row r="231" spans="1:51" s="13" customFormat="1" ht="12">
      <c r="A231" s="13"/>
      <c r="B231" s="233"/>
      <c r="C231" s="234"/>
      <c r="D231" s="235" t="s">
        <v>155</v>
      </c>
      <c r="E231" s="236" t="s">
        <v>21</v>
      </c>
      <c r="F231" s="237" t="s">
        <v>231</v>
      </c>
      <c r="G231" s="234"/>
      <c r="H231" s="236" t="s">
        <v>21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155</v>
      </c>
      <c r="AU231" s="243" t="s">
        <v>83</v>
      </c>
      <c r="AV231" s="13" t="s">
        <v>81</v>
      </c>
      <c r="AW231" s="13" t="s">
        <v>34</v>
      </c>
      <c r="AX231" s="13" t="s">
        <v>73</v>
      </c>
      <c r="AY231" s="243" t="s">
        <v>144</v>
      </c>
    </row>
    <row r="232" spans="1:51" s="14" customFormat="1" ht="12">
      <c r="A232" s="14"/>
      <c r="B232" s="244"/>
      <c r="C232" s="245"/>
      <c r="D232" s="235" t="s">
        <v>155</v>
      </c>
      <c r="E232" s="246" t="s">
        <v>21</v>
      </c>
      <c r="F232" s="247" t="s">
        <v>238</v>
      </c>
      <c r="G232" s="245"/>
      <c r="H232" s="248">
        <v>3.768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155</v>
      </c>
      <c r="AU232" s="254" t="s">
        <v>83</v>
      </c>
      <c r="AV232" s="14" t="s">
        <v>83</v>
      </c>
      <c r="AW232" s="14" t="s">
        <v>34</v>
      </c>
      <c r="AX232" s="14" t="s">
        <v>73</v>
      </c>
      <c r="AY232" s="254" t="s">
        <v>144</v>
      </c>
    </row>
    <row r="233" spans="1:51" s="13" customFormat="1" ht="12">
      <c r="A233" s="13"/>
      <c r="B233" s="233"/>
      <c r="C233" s="234"/>
      <c r="D233" s="235" t="s">
        <v>155</v>
      </c>
      <c r="E233" s="236" t="s">
        <v>21</v>
      </c>
      <c r="F233" s="237" t="s">
        <v>239</v>
      </c>
      <c r="G233" s="234"/>
      <c r="H233" s="236" t="s">
        <v>21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155</v>
      </c>
      <c r="AU233" s="243" t="s">
        <v>83</v>
      </c>
      <c r="AV233" s="13" t="s">
        <v>81</v>
      </c>
      <c r="AW233" s="13" t="s">
        <v>34</v>
      </c>
      <c r="AX233" s="13" t="s">
        <v>73</v>
      </c>
      <c r="AY233" s="243" t="s">
        <v>144</v>
      </c>
    </row>
    <row r="234" spans="1:51" s="14" customFormat="1" ht="12">
      <c r="A234" s="14"/>
      <c r="B234" s="244"/>
      <c r="C234" s="245"/>
      <c r="D234" s="235" t="s">
        <v>155</v>
      </c>
      <c r="E234" s="246" t="s">
        <v>21</v>
      </c>
      <c r="F234" s="247" t="s">
        <v>232</v>
      </c>
      <c r="G234" s="245"/>
      <c r="H234" s="248">
        <v>1.884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155</v>
      </c>
      <c r="AU234" s="254" t="s">
        <v>83</v>
      </c>
      <c r="AV234" s="14" t="s">
        <v>83</v>
      </c>
      <c r="AW234" s="14" t="s">
        <v>34</v>
      </c>
      <c r="AX234" s="14" t="s">
        <v>73</v>
      </c>
      <c r="AY234" s="254" t="s">
        <v>144</v>
      </c>
    </row>
    <row r="235" spans="1:51" s="13" customFormat="1" ht="12">
      <c r="A235" s="13"/>
      <c r="B235" s="233"/>
      <c r="C235" s="234"/>
      <c r="D235" s="235" t="s">
        <v>155</v>
      </c>
      <c r="E235" s="236" t="s">
        <v>21</v>
      </c>
      <c r="F235" s="237" t="s">
        <v>224</v>
      </c>
      <c r="G235" s="234"/>
      <c r="H235" s="236" t="s">
        <v>21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155</v>
      </c>
      <c r="AU235" s="243" t="s">
        <v>83</v>
      </c>
      <c r="AV235" s="13" t="s">
        <v>81</v>
      </c>
      <c r="AW235" s="13" t="s">
        <v>34</v>
      </c>
      <c r="AX235" s="13" t="s">
        <v>73</v>
      </c>
      <c r="AY235" s="243" t="s">
        <v>144</v>
      </c>
    </row>
    <row r="236" spans="1:51" s="14" customFormat="1" ht="12">
      <c r="A236" s="14"/>
      <c r="B236" s="244"/>
      <c r="C236" s="245"/>
      <c r="D236" s="235" t="s">
        <v>155</v>
      </c>
      <c r="E236" s="246" t="s">
        <v>21</v>
      </c>
      <c r="F236" s="247" t="s">
        <v>240</v>
      </c>
      <c r="G236" s="245"/>
      <c r="H236" s="248">
        <v>5.6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155</v>
      </c>
      <c r="AU236" s="254" t="s">
        <v>83</v>
      </c>
      <c r="AV236" s="14" t="s">
        <v>83</v>
      </c>
      <c r="AW236" s="14" t="s">
        <v>34</v>
      </c>
      <c r="AX236" s="14" t="s">
        <v>73</v>
      </c>
      <c r="AY236" s="254" t="s">
        <v>144</v>
      </c>
    </row>
    <row r="237" spans="1:51" s="13" customFormat="1" ht="12">
      <c r="A237" s="13"/>
      <c r="B237" s="233"/>
      <c r="C237" s="234"/>
      <c r="D237" s="235" t="s">
        <v>155</v>
      </c>
      <c r="E237" s="236" t="s">
        <v>21</v>
      </c>
      <c r="F237" s="237" t="s">
        <v>241</v>
      </c>
      <c r="G237" s="234"/>
      <c r="H237" s="236" t="s">
        <v>21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155</v>
      </c>
      <c r="AU237" s="243" t="s">
        <v>83</v>
      </c>
      <c r="AV237" s="13" t="s">
        <v>81</v>
      </c>
      <c r="AW237" s="13" t="s">
        <v>34</v>
      </c>
      <c r="AX237" s="13" t="s">
        <v>73</v>
      </c>
      <c r="AY237" s="243" t="s">
        <v>144</v>
      </c>
    </row>
    <row r="238" spans="1:51" s="14" customFormat="1" ht="12">
      <c r="A238" s="14"/>
      <c r="B238" s="244"/>
      <c r="C238" s="245"/>
      <c r="D238" s="235" t="s">
        <v>155</v>
      </c>
      <c r="E238" s="246" t="s">
        <v>21</v>
      </c>
      <c r="F238" s="247" t="s">
        <v>242</v>
      </c>
      <c r="G238" s="245"/>
      <c r="H238" s="248">
        <v>2.26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155</v>
      </c>
      <c r="AU238" s="254" t="s">
        <v>83</v>
      </c>
      <c r="AV238" s="14" t="s">
        <v>83</v>
      </c>
      <c r="AW238" s="14" t="s">
        <v>34</v>
      </c>
      <c r="AX238" s="14" t="s">
        <v>73</v>
      </c>
      <c r="AY238" s="254" t="s">
        <v>144</v>
      </c>
    </row>
    <row r="239" spans="1:51" s="13" customFormat="1" ht="12">
      <c r="A239" s="13"/>
      <c r="B239" s="233"/>
      <c r="C239" s="234"/>
      <c r="D239" s="235" t="s">
        <v>155</v>
      </c>
      <c r="E239" s="236" t="s">
        <v>21</v>
      </c>
      <c r="F239" s="237" t="s">
        <v>243</v>
      </c>
      <c r="G239" s="234"/>
      <c r="H239" s="236" t="s">
        <v>21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155</v>
      </c>
      <c r="AU239" s="243" t="s">
        <v>83</v>
      </c>
      <c r="AV239" s="13" t="s">
        <v>81</v>
      </c>
      <c r="AW239" s="13" t="s">
        <v>34</v>
      </c>
      <c r="AX239" s="13" t="s">
        <v>73</v>
      </c>
      <c r="AY239" s="243" t="s">
        <v>144</v>
      </c>
    </row>
    <row r="240" spans="1:51" s="14" customFormat="1" ht="12">
      <c r="A240" s="14"/>
      <c r="B240" s="244"/>
      <c r="C240" s="245"/>
      <c r="D240" s="235" t="s">
        <v>155</v>
      </c>
      <c r="E240" s="246" t="s">
        <v>21</v>
      </c>
      <c r="F240" s="247" t="s">
        <v>236</v>
      </c>
      <c r="G240" s="245"/>
      <c r="H240" s="248">
        <v>3.14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155</v>
      </c>
      <c r="AU240" s="254" t="s">
        <v>83</v>
      </c>
      <c r="AV240" s="14" t="s">
        <v>83</v>
      </c>
      <c r="AW240" s="14" t="s">
        <v>34</v>
      </c>
      <c r="AX240" s="14" t="s">
        <v>73</v>
      </c>
      <c r="AY240" s="254" t="s">
        <v>144</v>
      </c>
    </row>
    <row r="241" spans="1:51" s="13" customFormat="1" ht="12">
      <c r="A241" s="13"/>
      <c r="B241" s="233"/>
      <c r="C241" s="234"/>
      <c r="D241" s="235" t="s">
        <v>155</v>
      </c>
      <c r="E241" s="236" t="s">
        <v>21</v>
      </c>
      <c r="F241" s="237" t="s">
        <v>244</v>
      </c>
      <c r="G241" s="234"/>
      <c r="H241" s="236" t="s">
        <v>21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155</v>
      </c>
      <c r="AU241" s="243" t="s">
        <v>83</v>
      </c>
      <c r="AV241" s="13" t="s">
        <v>81</v>
      </c>
      <c r="AW241" s="13" t="s">
        <v>34</v>
      </c>
      <c r="AX241" s="13" t="s">
        <v>73</v>
      </c>
      <c r="AY241" s="243" t="s">
        <v>144</v>
      </c>
    </row>
    <row r="242" spans="1:51" s="14" customFormat="1" ht="12">
      <c r="A242" s="14"/>
      <c r="B242" s="244"/>
      <c r="C242" s="245"/>
      <c r="D242" s="235" t="s">
        <v>155</v>
      </c>
      <c r="E242" s="246" t="s">
        <v>21</v>
      </c>
      <c r="F242" s="247" t="s">
        <v>245</v>
      </c>
      <c r="G242" s="245"/>
      <c r="H242" s="248">
        <v>1.8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155</v>
      </c>
      <c r="AU242" s="254" t="s">
        <v>83</v>
      </c>
      <c r="AV242" s="14" t="s">
        <v>83</v>
      </c>
      <c r="AW242" s="14" t="s">
        <v>34</v>
      </c>
      <c r="AX242" s="14" t="s">
        <v>73</v>
      </c>
      <c r="AY242" s="254" t="s">
        <v>144</v>
      </c>
    </row>
    <row r="243" spans="1:51" s="13" customFormat="1" ht="12">
      <c r="A243" s="13"/>
      <c r="B243" s="233"/>
      <c r="C243" s="234"/>
      <c r="D243" s="235" t="s">
        <v>155</v>
      </c>
      <c r="E243" s="236" t="s">
        <v>21</v>
      </c>
      <c r="F243" s="237" t="s">
        <v>246</v>
      </c>
      <c r="G243" s="234"/>
      <c r="H243" s="236" t="s">
        <v>21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155</v>
      </c>
      <c r="AU243" s="243" t="s">
        <v>83</v>
      </c>
      <c r="AV243" s="13" t="s">
        <v>81</v>
      </c>
      <c r="AW243" s="13" t="s">
        <v>34</v>
      </c>
      <c r="AX243" s="13" t="s">
        <v>73</v>
      </c>
      <c r="AY243" s="243" t="s">
        <v>144</v>
      </c>
    </row>
    <row r="244" spans="1:51" s="13" customFormat="1" ht="12">
      <c r="A244" s="13"/>
      <c r="B244" s="233"/>
      <c r="C244" s="234"/>
      <c r="D244" s="235" t="s">
        <v>155</v>
      </c>
      <c r="E244" s="236" t="s">
        <v>21</v>
      </c>
      <c r="F244" s="237" t="s">
        <v>220</v>
      </c>
      <c r="G244" s="234"/>
      <c r="H244" s="236" t="s">
        <v>21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155</v>
      </c>
      <c r="AU244" s="243" t="s">
        <v>83</v>
      </c>
      <c r="AV244" s="13" t="s">
        <v>81</v>
      </c>
      <c r="AW244" s="13" t="s">
        <v>34</v>
      </c>
      <c r="AX244" s="13" t="s">
        <v>73</v>
      </c>
      <c r="AY244" s="243" t="s">
        <v>144</v>
      </c>
    </row>
    <row r="245" spans="1:51" s="14" customFormat="1" ht="12">
      <c r="A245" s="14"/>
      <c r="B245" s="244"/>
      <c r="C245" s="245"/>
      <c r="D245" s="235" t="s">
        <v>155</v>
      </c>
      <c r="E245" s="246" t="s">
        <v>21</v>
      </c>
      <c r="F245" s="247" t="s">
        <v>247</v>
      </c>
      <c r="G245" s="245"/>
      <c r="H245" s="248">
        <v>22.608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155</v>
      </c>
      <c r="AU245" s="254" t="s">
        <v>83</v>
      </c>
      <c r="AV245" s="14" t="s">
        <v>83</v>
      </c>
      <c r="AW245" s="14" t="s">
        <v>34</v>
      </c>
      <c r="AX245" s="14" t="s">
        <v>73</v>
      </c>
      <c r="AY245" s="254" t="s">
        <v>144</v>
      </c>
    </row>
    <row r="246" spans="1:51" s="13" customFormat="1" ht="12">
      <c r="A246" s="13"/>
      <c r="B246" s="233"/>
      <c r="C246" s="234"/>
      <c r="D246" s="235" t="s">
        <v>155</v>
      </c>
      <c r="E246" s="236" t="s">
        <v>21</v>
      </c>
      <c r="F246" s="237" t="s">
        <v>222</v>
      </c>
      <c r="G246" s="234"/>
      <c r="H246" s="236" t="s">
        <v>21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155</v>
      </c>
      <c r="AU246" s="243" t="s">
        <v>83</v>
      </c>
      <c r="AV246" s="13" t="s">
        <v>81</v>
      </c>
      <c r="AW246" s="13" t="s">
        <v>34</v>
      </c>
      <c r="AX246" s="13" t="s">
        <v>73</v>
      </c>
      <c r="AY246" s="243" t="s">
        <v>144</v>
      </c>
    </row>
    <row r="247" spans="1:51" s="14" customFormat="1" ht="12">
      <c r="A247" s="14"/>
      <c r="B247" s="244"/>
      <c r="C247" s="245"/>
      <c r="D247" s="235" t="s">
        <v>155</v>
      </c>
      <c r="E247" s="246" t="s">
        <v>21</v>
      </c>
      <c r="F247" s="247" t="s">
        <v>223</v>
      </c>
      <c r="G247" s="245"/>
      <c r="H247" s="248">
        <v>3.768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155</v>
      </c>
      <c r="AU247" s="254" t="s">
        <v>83</v>
      </c>
      <c r="AV247" s="14" t="s">
        <v>83</v>
      </c>
      <c r="AW247" s="14" t="s">
        <v>34</v>
      </c>
      <c r="AX247" s="14" t="s">
        <v>73</v>
      </c>
      <c r="AY247" s="254" t="s">
        <v>144</v>
      </c>
    </row>
    <row r="248" spans="1:51" s="13" customFormat="1" ht="12">
      <c r="A248" s="13"/>
      <c r="B248" s="233"/>
      <c r="C248" s="234"/>
      <c r="D248" s="235" t="s">
        <v>155</v>
      </c>
      <c r="E248" s="236" t="s">
        <v>21</v>
      </c>
      <c r="F248" s="237" t="s">
        <v>229</v>
      </c>
      <c r="G248" s="234"/>
      <c r="H248" s="236" t="s">
        <v>21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155</v>
      </c>
      <c r="AU248" s="243" t="s">
        <v>83</v>
      </c>
      <c r="AV248" s="13" t="s">
        <v>81</v>
      </c>
      <c r="AW248" s="13" t="s">
        <v>34</v>
      </c>
      <c r="AX248" s="13" t="s">
        <v>73</v>
      </c>
      <c r="AY248" s="243" t="s">
        <v>144</v>
      </c>
    </row>
    <row r="249" spans="1:51" s="14" customFormat="1" ht="12">
      <c r="A249" s="14"/>
      <c r="B249" s="244"/>
      <c r="C249" s="245"/>
      <c r="D249" s="235" t="s">
        <v>155</v>
      </c>
      <c r="E249" s="246" t="s">
        <v>21</v>
      </c>
      <c r="F249" s="247" t="s">
        <v>230</v>
      </c>
      <c r="G249" s="245"/>
      <c r="H249" s="248">
        <v>2.512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155</v>
      </c>
      <c r="AU249" s="254" t="s">
        <v>83</v>
      </c>
      <c r="AV249" s="14" t="s">
        <v>83</v>
      </c>
      <c r="AW249" s="14" t="s">
        <v>34</v>
      </c>
      <c r="AX249" s="14" t="s">
        <v>73</v>
      </c>
      <c r="AY249" s="254" t="s">
        <v>144</v>
      </c>
    </row>
    <row r="250" spans="1:51" s="13" customFormat="1" ht="12">
      <c r="A250" s="13"/>
      <c r="B250" s="233"/>
      <c r="C250" s="234"/>
      <c r="D250" s="235" t="s">
        <v>155</v>
      </c>
      <c r="E250" s="236" t="s">
        <v>21</v>
      </c>
      <c r="F250" s="237" t="s">
        <v>248</v>
      </c>
      <c r="G250" s="234"/>
      <c r="H250" s="236" t="s">
        <v>21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155</v>
      </c>
      <c r="AU250" s="243" t="s">
        <v>83</v>
      </c>
      <c r="AV250" s="13" t="s">
        <v>81</v>
      </c>
      <c r="AW250" s="13" t="s">
        <v>34</v>
      </c>
      <c r="AX250" s="13" t="s">
        <v>73</v>
      </c>
      <c r="AY250" s="243" t="s">
        <v>144</v>
      </c>
    </row>
    <row r="251" spans="1:51" s="14" customFormat="1" ht="12">
      <c r="A251" s="14"/>
      <c r="B251" s="244"/>
      <c r="C251" s="245"/>
      <c r="D251" s="235" t="s">
        <v>155</v>
      </c>
      <c r="E251" s="246" t="s">
        <v>21</v>
      </c>
      <c r="F251" s="247" t="s">
        <v>249</v>
      </c>
      <c r="G251" s="245"/>
      <c r="H251" s="248">
        <v>2.6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155</v>
      </c>
      <c r="AU251" s="254" t="s">
        <v>83</v>
      </c>
      <c r="AV251" s="14" t="s">
        <v>83</v>
      </c>
      <c r="AW251" s="14" t="s">
        <v>34</v>
      </c>
      <c r="AX251" s="14" t="s">
        <v>73</v>
      </c>
      <c r="AY251" s="254" t="s">
        <v>144</v>
      </c>
    </row>
    <row r="252" spans="1:51" s="13" customFormat="1" ht="12">
      <c r="A252" s="13"/>
      <c r="B252" s="233"/>
      <c r="C252" s="234"/>
      <c r="D252" s="235" t="s">
        <v>155</v>
      </c>
      <c r="E252" s="236" t="s">
        <v>21</v>
      </c>
      <c r="F252" s="237" t="s">
        <v>250</v>
      </c>
      <c r="G252" s="234"/>
      <c r="H252" s="236" t="s">
        <v>21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155</v>
      </c>
      <c r="AU252" s="243" t="s">
        <v>83</v>
      </c>
      <c r="AV252" s="13" t="s">
        <v>81</v>
      </c>
      <c r="AW252" s="13" t="s">
        <v>34</v>
      </c>
      <c r="AX252" s="13" t="s">
        <v>73</v>
      </c>
      <c r="AY252" s="243" t="s">
        <v>144</v>
      </c>
    </row>
    <row r="253" spans="1:51" s="14" customFormat="1" ht="12">
      <c r="A253" s="14"/>
      <c r="B253" s="244"/>
      <c r="C253" s="245"/>
      <c r="D253" s="235" t="s">
        <v>155</v>
      </c>
      <c r="E253" s="246" t="s">
        <v>21</v>
      </c>
      <c r="F253" s="247" t="s">
        <v>249</v>
      </c>
      <c r="G253" s="245"/>
      <c r="H253" s="248">
        <v>2.6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155</v>
      </c>
      <c r="AU253" s="254" t="s">
        <v>83</v>
      </c>
      <c r="AV253" s="14" t="s">
        <v>83</v>
      </c>
      <c r="AW253" s="14" t="s">
        <v>34</v>
      </c>
      <c r="AX253" s="14" t="s">
        <v>73</v>
      </c>
      <c r="AY253" s="254" t="s">
        <v>144</v>
      </c>
    </row>
    <row r="254" spans="1:51" s="13" customFormat="1" ht="12">
      <c r="A254" s="13"/>
      <c r="B254" s="233"/>
      <c r="C254" s="234"/>
      <c r="D254" s="235" t="s">
        <v>155</v>
      </c>
      <c r="E254" s="236" t="s">
        <v>21</v>
      </c>
      <c r="F254" s="237" t="s">
        <v>251</v>
      </c>
      <c r="G254" s="234"/>
      <c r="H254" s="236" t="s">
        <v>21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155</v>
      </c>
      <c r="AU254" s="243" t="s">
        <v>83</v>
      </c>
      <c r="AV254" s="13" t="s">
        <v>81</v>
      </c>
      <c r="AW254" s="13" t="s">
        <v>34</v>
      </c>
      <c r="AX254" s="13" t="s">
        <v>73</v>
      </c>
      <c r="AY254" s="243" t="s">
        <v>144</v>
      </c>
    </row>
    <row r="255" spans="1:51" s="14" customFormat="1" ht="12">
      <c r="A255" s="14"/>
      <c r="B255" s="244"/>
      <c r="C255" s="245"/>
      <c r="D255" s="235" t="s">
        <v>155</v>
      </c>
      <c r="E255" s="246" t="s">
        <v>21</v>
      </c>
      <c r="F255" s="247" t="s">
        <v>252</v>
      </c>
      <c r="G255" s="245"/>
      <c r="H255" s="248">
        <v>10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155</v>
      </c>
      <c r="AU255" s="254" t="s">
        <v>83</v>
      </c>
      <c r="AV255" s="14" t="s">
        <v>83</v>
      </c>
      <c r="AW255" s="14" t="s">
        <v>34</v>
      </c>
      <c r="AX255" s="14" t="s">
        <v>73</v>
      </c>
      <c r="AY255" s="254" t="s">
        <v>144</v>
      </c>
    </row>
    <row r="256" spans="1:51" s="15" customFormat="1" ht="12">
      <c r="A256" s="15"/>
      <c r="B256" s="255"/>
      <c r="C256" s="256"/>
      <c r="D256" s="235" t="s">
        <v>155</v>
      </c>
      <c r="E256" s="257" t="s">
        <v>21</v>
      </c>
      <c r="F256" s="258" t="s">
        <v>159</v>
      </c>
      <c r="G256" s="256"/>
      <c r="H256" s="259">
        <v>137.988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5" t="s">
        <v>155</v>
      </c>
      <c r="AU256" s="265" t="s">
        <v>83</v>
      </c>
      <c r="AV256" s="15" t="s">
        <v>151</v>
      </c>
      <c r="AW256" s="15" t="s">
        <v>34</v>
      </c>
      <c r="AX256" s="15" t="s">
        <v>81</v>
      </c>
      <c r="AY256" s="265" t="s">
        <v>144</v>
      </c>
    </row>
    <row r="257" spans="1:65" s="2" customFormat="1" ht="21.75" customHeight="1">
      <c r="A257" s="40"/>
      <c r="B257" s="41"/>
      <c r="C257" s="215" t="s">
        <v>257</v>
      </c>
      <c r="D257" s="215" t="s">
        <v>146</v>
      </c>
      <c r="E257" s="216" t="s">
        <v>258</v>
      </c>
      <c r="F257" s="217" t="s">
        <v>259</v>
      </c>
      <c r="G257" s="218" t="s">
        <v>177</v>
      </c>
      <c r="H257" s="219">
        <v>0.237</v>
      </c>
      <c r="I257" s="220"/>
      <c r="J257" s="221">
        <f>ROUND(I257*H257,2)</f>
        <v>0</v>
      </c>
      <c r="K257" s="217" t="s">
        <v>150</v>
      </c>
      <c r="L257" s="46"/>
      <c r="M257" s="222" t="s">
        <v>21</v>
      </c>
      <c r="N257" s="223" t="s">
        <v>44</v>
      </c>
      <c r="O257" s="86"/>
      <c r="P257" s="224">
        <f>O257*H257</f>
        <v>0</v>
      </c>
      <c r="Q257" s="224">
        <v>0.042</v>
      </c>
      <c r="R257" s="224">
        <f>Q257*H257</f>
        <v>0.009954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151</v>
      </c>
      <c r="AT257" s="226" t="s">
        <v>146</v>
      </c>
      <c r="AU257" s="226" t="s">
        <v>83</v>
      </c>
      <c r="AY257" s="19" t="s">
        <v>144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81</v>
      </c>
      <c r="BK257" s="227">
        <f>ROUND(I257*H257,2)</f>
        <v>0</v>
      </c>
      <c r="BL257" s="19" t="s">
        <v>151</v>
      </c>
      <c r="BM257" s="226" t="s">
        <v>260</v>
      </c>
    </row>
    <row r="258" spans="1:47" s="2" customFormat="1" ht="12">
      <c r="A258" s="40"/>
      <c r="B258" s="41"/>
      <c r="C258" s="42"/>
      <c r="D258" s="228" t="s">
        <v>153</v>
      </c>
      <c r="E258" s="42"/>
      <c r="F258" s="229" t="s">
        <v>261</v>
      </c>
      <c r="G258" s="42"/>
      <c r="H258" s="42"/>
      <c r="I258" s="230"/>
      <c r="J258" s="42"/>
      <c r="K258" s="42"/>
      <c r="L258" s="46"/>
      <c r="M258" s="231"/>
      <c r="N258" s="232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153</v>
      </c>
      <c r="AU258" s="19" t="s">
        <v>83</v>
      </c>
    </row>
    <row r="259" spans="1:51" s="13" customFormat="1" ht="12">
      <c r="A259" s="13"/>
      <c r="B259" s="233"/>
      <c r="C259" s="234"/>
      <c r="D259" s="235" t="s">
        <v>155</v>
      </c>
      <c r="E259" s="236" t="s">
        <v>21</v>
      </c>
      <c r="F259" s="237" t="s">
        <v>174</v>
      </c>
      <c r="G259" s="234"/>
      <c r="H259" s="236" t="s">
        <v>21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155</v>
      </c>
      <c r="AU259" s="243" t="s">
        <v>83</v>
      </c>
      <c r="AV259" s="13" t="s">
        <v>81</v>
      </c>
      <c r="AW259" s="13" t="s">
        <v>34</v>
      </c>
      <c r="AX259" s="13" t="s">
        <v>73</v>
      </c>
      <c r="AY259" s="243" t="s">
        <v>144</v>
      </c>
    </row>
    <row r="260" spans="1:51" s="14" customFormat="1" ht="12">
      <c r="A260" s="14"/>
      <c r="B260" s="244"/>
      <c r="C260" s="245"/>
      <c r="D260" s="235" t="s">
        <v>155</v>
      </c>
      <c r="E260" s="246" t="s">
        <v>21</v>
      </c>
      <c r="F260" s="247" t="s">
        <v>262</v>
      </c>
      <c r="G260" s="245"/>
      <c r="H260" s="248">
        <v>0.237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155</v>
      </c>
      <c r="AU260" s="254" t="s">
        <v>83</v>
      </c>
      <c r="AV260" s="14" t="s">
        <v>83</v>
      </c>
      <c r="AW260" s="14" t="s">
        <v>34</v>
      </c>
      <c r="AX260" s="14" t="s">
        <v>73</v>
      </c>
      <c r="AY260" s="254" t="s">
        <v>144</v>
      </c>
    </row>
    <row r="261" spans="1:51" s="15" customFormat="1" ht="12">
      <c r="A261" s="15"/>
      <c r="B261" s="255"/>
      <c r="C261" s="256"/>
      <c r="D261" s="235" t="s">
        <v>155</v>
      </c>
      <c r="E261" s="257" t="s">
        <v>21</v>
      </c>
      <c r="F261" s="258" t="s">
        <v>159</v>
      </c>
      <c r="G261" s="256"/>
      <c r="H261" s="259">
        <v>0.237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5" t="s">
        <v>155</v>
      </c>
      <c r="AU261" s="265" t="s">
        <v>83</v>
      </c>
      <c r="AV261" s="15" t="s">
        <v>151</v>
      </c>
      <c r="AW261" s="15" t="s">
        <v>34</v>
      </c>
      <c r="AX261" s="15" t="s">
        <v>81</v>
      </c>
      <c r="AY261" s="265" t="s">
        <v>144</v>
      </c>
    </row>
    <row r="262" spans="1:65" s="2" customFormat="1" ht="21.75" customHeight="1">
      <c r="A262" s="40"/>
      <c r="B262" s="41"/>
      <c r="C262" s="215" t="s">
        <v>263</v>
      </c>
      <c r="D262" s="215" t="s">
        <v>146</v>
      </c>
      <c r="E262" s="216" t="s">
        <v>264</v>
      </c>
      <c r="F262" s="217" t="s">
        <v>265</v>
      </c>
      <c r="G262" s="218" t="s">
        <v>177</v>
      </c>
      <c r="H262" s="219">
        <v>0.54</v>
      </c>
      <c r="I262" s="220"/>
      <c r="J262" s="221">
        <f>ROUND(I262*H262,2)</f>
        <v>0</v>
      </c>
      <c r="K262" s="217" t="s">
        <v>150</v>
      </c>
      <c r="L262" s="46"/>
      <c r="M262" s="222" t="s">
        <v>21</v>
      </c>
      <c r="N262" s="223" t="s">
        <v>44</v>
      </c>
      <c r="O262" s="86"/>
      <c r="P262" s="224">
        <f>O262*H262</f>
        <v>0</v>
      </c>
      <c r="Q262" s="224">
        <v>0.084</v>
      </c>
      <c r="R262" s="224">
        <f>Q262*H262</f>
        <v>0.045360000000000004</v>
      </c>
      <c r="S262" s="224">
        <v>0</v>
      </c>
      <c r="T262" s="22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6" t="s">
        <v>151</v>
      </c>
      <c r="AT262" s="226" t="s">
        <v>146</v>
      </c>
      <c r="AU262" s="226" t="s">
        <v>83</v>
      </c>
      <c r="AY262" s="19" t="s">
        <v>144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81</v>
      </c>
      <c r="BK262" s="227">
        <f>ROUND(I262*H262,2)</f>
        <v>0</v>
      </c>
      <c r="BL262" s="19" t="s">
        <v>151</v>
      </c>
      <c r="BM262" s="226" t="s">
        <v>266</v>
      </c>
    </row>
    <row r="263" spans="1:47" s="2" customFormat="1" ht="12">
      <c r="A263" s="40"/>
      <c r="B263" s="41"/>
      <c r="C263" s="42"/>
      <c r="D263" s="228" t="s">
        <v>153</v>
      </c>
      <c r="E263" s="42"/>
      <c r="F263" s="229" t="s">
        <v>267</v>
      </c>
      <c r="G263" s="42"/>
      <c r="H263" s="42"/>
      <c r="I263" s="230"/>
      <c r="J263" s="42"/>
      <c r="K263" s="42"/>
      <c r="L263" s="46"/>
      <c r="M263" s="231"/>
      <c r="N263" s="232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153</v>
      </c>
      <c r="AU263" s="19" t="s">
        <v>83</v>
      </c>
    </row>
    <row r="264" spans="1:51" s="13" customFormat="1" ht="12">
      <c r="A264" s="13"/>
      <c r="B264" s="233"/>
      <c r="C264" s="234"/>
      <c r="D264" s="235" t="s">
        <v>155</v>
      </c>
      <c r="E264" s="236" t="s">
        <v>21</v>
      </c>
      <c r="F264" s="237" t="s">
        <v>156</v>
      </c>
      <c r="G264" s="234"/>
      <c r="H264" s="236" t="s">
        <v>21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155</v>
      </c>
      <c r="AU264" s="243" t="s">
        <v>83</v>
      </c>
      <c r="AV264" s="13" t="s">
        <v>81</v>
      </c>
      <c r="AW264" s="13" t="s">
        <v>34</v>
      </c>
      <c r="AX264" s="13" t="s">
        <v>73</v>
      </c>
      <c r="AY264" s="243" t="s">
        <v>144</v>
      </c>
    </row>
    <row r="265" spans="1:51" s="13" customFormat="1" ht="12">
      <c r="A265" s="13"/>
      <c r="B265" s="233"/>
      <c r="C265" s="234"/>
      <c r="D265" s="235" t="s">
        <v>155</v>
      </c>
      <c r="E265" s="236" t="s">
        <v>21</v>
      </c>
      <c r="F265" s="237" t="s">
        <v>157</v>
      </c>
      <c r="G265" s="234"/>
      <c r="H265" s="236" t="s">
        <v>21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155</v>
      </c>
      <c r="AU265" s="243" t="s">
        <v>83</v>
      </c>
      <c r="AV265" s="13" t="s">
        <v>81</v>
      </c>
      <c r="AW265" s="13" t="s">
        <v>34</v>
      </c>
      <c r="AX265" s="13" t="s">
        <v>73</v>
      </c>
      <c r="AY265" s="243" t="s">
        <v>144</v>
      </c>
    </row>
    <row r="266" spans="1:51" s="14" customFormat="1" ht="12">
      <c r="A266" s="14"/>
      <c r="B266" s="244"/>
      <c r="C266" s="245"/>
      <c r="D266" s="235" t="s">
        <v>155</v>
      </c>
      <c r="E266" s="246" t="s">
        <v>21</v>
      </c>
      <c r="F266" s="247" t="s">
        <v>268</v>
      </c>
      <c r="G266" s="245"/>
      <c r="H266" s="248">
        <v>0.54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155</v>
      </c>
      <c r="AU266" s="254" t="s">
        <v>83</v>
      </c>
      <c r="AV266" s="14" t="s">
        <v>83</v>
      </c>
      <c r="AW266" s="14" t="s">
        <v>34</v>
      </c>
      <c r="AX266" s="14" t="s">
        <v>73</v>
      </c>
      <c r="AY266" s="254" t="s">
        <v>144</v>
      </c>
    </row>
    <row r="267" spans="1:51" s="15" customFormat="1" ht="12">
      <c r="A267" s="15"/>
      <c r="B267" s="255"/>
      <c r="C267" s="256"/>
      <c r="D267" s="235" t="s">
        <v>155</v>
      </c>
      <c r="E267" s="257" t="s">
        <v>21</v>
      </c>
      <c r="F267" s="258" t="s">
        <v>159</v>
      </c>
      <c r="G267" s="256"/>
      <c r="H267" s="259">
        <v>0.54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5" t="s">
        <v>155</v>
      </c>
      <c r="AU267" s="265" t="s">
        <v>83</v>
      </c>
      <c r="AV267" s="15" t="s">
        <v>151</v>
      </c>
      <c r="AW267" s="15" t="s">
        <v>34</v>
      </c>
      <c r="AX267" s="15" t="s">
        <v>81</v>
      </c>
      <c r="AY267" s="265" t="s">
        <v>144</v>
      </c>
    </row>
    <row r="268" spans="1:65" s="2" customFormat="1" ht="16.5" customHeight="1">
      <c r="A268" s="40"/>
      <c r="B268" s="41"/>
      <c r="C268" s="215" t="s">
        <v>269</v>
      </c>
      <c r="D268" s="215" t="s">
        <v>146</v>
      </c>
      <c r="E268" s="216" t="s">
        <v>270</v>
      </c>
      <c r="F268" s="217" t="s">
        <v>271</v>
      </c>
      <c r="G268" s="218" t="s">
        <v>177</v>
      </c>
      <c r="H268" s="219">
        <v>0.54</v>
      </c>
      <c r="I268" s="220"/>
      <c r="J268" s="221">
        <f>ROUND(I268*H268,2)</f>
        <v>0</v>
      </c>
      <c r="K268" s="217" t="s">
        <v>150</v>
      </c>
      <c r="L268" s="46"/>
      <c r="M268" s="222" t="s">
        <v>21</v>
      </c>
      <c r="N268" s="223" t="s">
        <v>44</v>
      </c>
      <c r="O268" s="86"/>
      <c r="P268" s="224">
        <f>O268*H268</f>
        <v>0</v>
      </c>
      <c r="Q268" s="224">
        <v>0.088</v>
      </c>
      <c r="R268" s="224">
        <f>Q268*H268</f>
        <v>0.04752</v>
      </c>
      <c r="S268" s="224">
        <v>0</v>
      </c>
      <c r="T268" s="225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6" t="s">
        <v>151</v>
      </c>
      <c r="AT268" s="226" t="s">
        <v>146</v>
      </c>
      <c r="AU268" s="226" t="s">
        <v>83</v>
      </c>
      <c r="AY268" s="19" t="s">
        <v>144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19" t="s">
        <v>81</v>
      </c>
      <c r="BK268" s="227">
        <f>ROUND(I268*H268,2)</f>
        <v>0</v>
      </c>
      <c r="BL268" s="19" t="s">
        <v>151</v>
      </c>
      <c r="BM268" s="226" t="s">
        <v>272</v>
      </c>
    </row>
    <row r="269" spans="1:47" s="2" customFormat="1" ht="12">
      <c r="A269" s="40"/>
      <c r="B269" s="41"/>
      <c r="C269" s="42"/>
      <c r="D269" s="228" t="s">
        <v>153</v>
      </c>
      <c r="E269" s="42"/>
      <c r="F269" s="229" t="s">
        <v>273</v>
      </c>
      <c r="G269" s="42"/>
      <c r="H269" s="42"/>
      <c r="I269" s="230"/>
      <c r="J269" s="42"/>
      <c r="K269" s="42"/>
      <c r="L269" s="46"/>
      <c r="M269" s="231"/>
      <c r="N269" s="232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153</v>
      </c>
      <c r="AU269" s="19" t="s">
        <v>83</v>
      </c>
    </row>
    <row r="270" spans="1:51" s="13" customFormat="1" ht="12">
      <c r="A270" s="13"/>
      <c r="B270" s="233"/>
      <c r="C270" s="234"/>
      <c r="D270" s="235" t="s">
        <v>155</v>
      </c>
      <c r="E270" s="236" t="s">
        <v>21</v>
      </c>
      <c r="F270" s="237" t="s">
        <v>156</v>
      </c>
      <c r="G270" s="234"/>
      <c r="H270" s="236" t="s">
        <v>21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155</v>
      </c>
      <c r="AU270" s="243" t="s">
        <v>83</v>
      </c>
      <c r="AV270" s="13" t="s">
        <v>81</v>
      </c>
      <c r="AW270" s="13" t="s">
        <v>34</v>
      </c>
      <c r="AX270" s="13" t="s">
        <v>73</v>
      </c>
      <c r="AY270" s="243" t="s">
        <v>144</v>
      </c>
    </row>
    <row r="271" spans="1:51" s="13" customFormat="1" ht="12">
      <c r="A271" s="13"/>
      <c r="B271" s="233"/>
      <c r="C271" s="234"/>
      <c r="D271" s="235" t="s">
        <v>155</v>
      </c>
      <c r="E271" s="236" t="s">
        <v>21</v>
      </c>
      <c r="F271" s="237" t="s">
        <v>157</v>
      </c>
      <c r="G271" s="234"/>
      <c r="H271" s="236" t="s">
        <v>21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155</v>
      </c>
      <c r="AU271" s="243" t="s">
        <v>83</v>
      </c>
      <c r="AV271" s="13" t="s">
        <v>81</v>
      </c>
      <c r="AW271" s="13" t="s">
        <v>34</v>
      </c>
      <c r="AX271" s="13" t="s">
        <v>73</v>
      </c>
      <c r="AY271" s="243" t="s">
        <v>144</v>
      </c>
    </row>
    <row r="272" spans="1:51" s="14" customFormat="1" ht="12">
      <c r="A272" s="14"/>
      <c r="B272" s="244"/>
      <c r="C272" s="245"/>
      <c r="D272" s="235" t="s">
        <v>155</v>
      </c>
      <c r="E272" s="246" t="s">
        <v>21</v>
      </c>
      <c r="F272" s="247" t="s">
        <v>268</v>
      </c>
      <c r="G272" s="245"/>
      <c r="H272" s="248">
        <v>0.54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4" t="s">
        <v>155</v>
      </c>
      <c r="AU272" s="254" t="s">
        <v>83</v>
      </c>
      <c r="AV272" s="14" t="s">
        <v>83</v>
      </c>
      <c r="AW272" s="14" t="s">
        <v>34</v>
      </c>
      <c r="AX272" s="14" t="s">
        <v>73</v>
      </c>
      <c r="AY272" s="254" t="s">
        <v>144</v>
      </c>
    </row>
    <row r="273" spans="1:51" s="15" customFormat="1" ht="12">
      <c r="A273" s="15"/>
      <c r="B273" s="255"/>
      <c r="C273" s="256"/>
      <c r="D273" s="235" t="s">
        <v>155</v>
      </c>
      <c r="E273" s="257" t="s">
        <v>21</v>
      </c>
      <c r="F273" s="258" t="s">
        <v>159</v>
      </c>
      <c r="G273" s="256"/>
      <c r="H273" s="259">
        <v>0.54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5" t="s">
        <v>155</v>
      </c>
      <c r="AU273" s="265" t="s">
        <v>83</v>
      </c>
      <c r="AV273" s="15" t="s">
        <v>151</v>
      </c>
      <c r="AW273" s="15" t="s">
        <v>34</v>
      </c>
      <c r="AX273" s="15" t="s">
        <v>81</v>
      </c>
      <c r="AY273" s="265" t="s">
        <v>144</v>
      </c>
    </row>
    <row r="274" spans="1:65" s="2" customFormat="1" ht="16.5" customHeight="1">
      <c r="A274" s="40"/>
      <c r="B274" s="41"/>
      <c r="C274" s="215" t="s">
        <v>8</v>
      </c>
      <c r="D274" s="215" t="s">
        <v>146</v>
      </c>
      <c r="E274" s="216" t="s">
        <v>274</v>
      </c>
      <c r="F274" s="217" t="s">
        <v>275</v>
      </c>
      <c r="G274" s="218" t="s">
        <v>177</v>
      </c>
      <c r="H274" s="219">
        <v>0.54</v>
      </c>
      <c r="I274" s="220"/>
      <c r="J274" s="221">
        <f>ROUND(I274*H274,2)</f>
        <v>0</v>
      </c>
      <c r="K274" s="217" t="s">
        <v>150</v>
      </c>
      <c r="L274" s="46"/>
      <c r="M274" s="222" t="s">
        <v>21</v>
      </c>
      <c r="N274" s="223" t="s">
        <v>44</v>
      </c>
      <c r="O274" s="86"/>
      <c r="P274" s="224">
        <f>O274*H274</f>
        <v>0</v>
      </c>
      <c r="Q274" s="224">
        <v>0.00013</v>
      </c>
      <c r="R274" s="224">
        <f>Q274*H274</f>
        <v>7.02E-05</v>
      </c>
      <c r="S274" s="224">
        <v>0</v>
      </c>
      <c r="T274" s="22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6" t="s">
        <v>151</v>
      </c>
      <c r="AT274" s="226" t="s">
        <v>146</v>
      </c>
      <c r="AU274" s="226" t="s">
        <v>83</v>
      </c>
      <c r="AY274" s="19" t="s">
        <v>144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9" t="s">
        <v>81</v>
      </c>
      <c r="BK274" s="227">
        <f>ROUND(I274*H274,2)</f>
        <v>0</v>
      </c>
      <c r="BL274" s="19" t="s">
        <v>151</v>
      </c>
      <c r="BM274" s="226" t="s">
        <v>276</v>
      </c>
    </row>
    <row r="275" spans="1:47" s="2" customFormat="1" ht="12">
      <c r="A275" s="40"/>
      <c r="B275" s="41"/>
      <c r="C275" s="42"/>
      <c r="D275" s="228" t="s">
        <v>153</v>
      </c>
      <c r="E275" s="42"/>
      <c r="F275" s="229" t="s">
        <v>277</v>
      </c>
      <c r="G275" s="42"/>
      <c r="H275" s="42"/>
      <c r="I275" s="230"/>
      <c r="J275" s="42"/>
      <c r="K275" s="42"/>
      <c r="L275" s="46"/>
      <c r="M275" s="231"/>
      <c r="N275" s="232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153</v>
      </c>
      <c r="AU275" s="19" t="s">
        <v>83</v>
      </c>
    </row>
    <row r="276" spans="1:51" s="13" customFormat="1" ht="12">
      <c r="A276" s="13"/>
      <c r="B276" s="233"/>
      <c r="C276" s="234"/>
      <c r="D276" s="235" t="s">
        <v>155</v>
      </c>
      <c r="E276" s="236" t="s">
        <v>21</v>
      </c>
      <c r="F276" s="237" t="s">
        <v>156</v>
      </c>
      <c r="G276" s="234"/>
      <c r="H276" s="236" t="s">
        <v>21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155</v>
      </c>
      <c r="AU276" s="243" t="s">
        <v>83</v>
      </c>
      <c r="AV276" s="13" t="s">
        <v>81</v>
      </c>
      <c r="AW276" s="13" t="s">
        <v>34</v>
      </c>
      <c r="AX276" s="13" t="s">
        <v>73</v>
      </c>
      <c r="AY276" s="243" t="s">
        <v>144</v>
      </c>
    </row>
    <row r="277" spans="1:51" s="13" customFormat="1" ht="12">
      <c r="A277" s="13"/>
      <c r="B277" s="233"/>
      <c r="C277" s="234"/>
      <c r="D277" s="235" t="s">
        <v>155</v>
      </c>
      <c r="E277" s="236" t="s">
        <v>21</v>
      </c>
      <c r="F277" s="237" t="s">
        <v>157</v>
      </c>
      <c r="G277" s="234"/>
      <c r="H277" s="236" t="s">
        <v>21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155</v>
      </c>
      <c r="AU277" s="243" t="s">
        <v>83</v>
      </c>
      <c r="AV277" s="13" t="s">
        <v>81</v>
      </c>
      <c r="AW277" s="13" t="s">
        <v>34</v>
      </c>
      <c r="AX277" s="13" t="s">
        <v>73</v>
      </c>
      <c r="AY277" s="243" t="s">
        <v>144</v>
      </c>
    </row>
    <row r="278" spans="1:51" s="14" customFormat="1" ht="12">
      <c r="A278" s="14"/>
      <c r="B278" s="244"/>
      <c r="C278" s="245"/>
      <c r="D278" s="235" t="s">
        <v>155</v>
      </c>
      <c r="E278" s="246" t="s">
        <v>21</v>
      </c>
      <c r="F278" s="247" t="s">
        <v>268</v>
      </c>
      <c r="G278" s="245"/>
      <c r="H278" s="248">
        <v>0.54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4" t="s">
        <v>155</v>
      </c>
      <c r="AU278" s="254" t="s">
        <v>83</v>
      </c>
      <c r="AV278" s="14" t="s">
        <v>83</v>
      </c>
      <c r="AW278" s="14" t="s">
        <v>34</v>
      </c>
      <c r="AX278" s="14" t="s">
        <v>73</v>
      </c>
      <c r="AY278" s="254" t="s">
        <v>144</v>
      </c>
    </row>
    <row r="279" spans="1:51" s="15" customFormat="1" ht="12">
      <c r="A279" s="15"/>
      <c r="B279" s="255"/>
      <c r="C279" s="256"/>
      <c r="D279" s="235" t="s">
        <v>155</v>
      </c>
      <c r="E279" s="257" t="s">
        <v>21</v>
      </c>
      <c r="F279" s="258" t="s">
        <v>159</v>
      </c>
      <c r="G279" s="256"/>
      <c r="H279" s="259">
        <v>0.54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5" t="s">
        <v>155</v>
      </c>
      <c r="AU279" s="265" t="s">
        <v>83</v>
      </c>
      <c r="AV279" s="15" t="s">
        <v>151</v>
      </c>
      <c r="AW279" s="15" t="s">
        <v>34</v>
      </c>
      <c r="AX279" s="15" t="s">
        <v>81</v>
      </c>
      <c r="AY279" s="265" t="s">
        <v>144</v>
      </c>
    </row>
    <row r="280" spans="1:63" s="12" customFormat="1" ht="22.8" customHeight="1">
      <c r="A280" s="12"/>
      <c r="B280" s="199"/>
      <c r="C280" s="200"/>
      <c r="D280" s="201" t="s">
        <v>72</v>
      </c>
      <c r="E280" s="213" t="s">
        <v>208</v>
      </c>
      <c r="F280" s="213" t="s">
        <v>278</v>
      </c>
      <c r="G280" s="200"/>
      <c r="H280" s="200"/>
      <c r="I280" s="203"/>
      <c r="J280" s="214">
        <f>BK280</f>
        <v>0</v>
      </c>
      <c r="K280" s="200"/>
      <c r="L280" s="205"/>
      <c r="M280" s="206"/>
      <c r="N280" s="207"/>
      <c r="O280" s="207"/>
      <c r="P280" s="208">
        <f>SUM(P281:P545)</f>
        <v>0</v>
      </c>
      <c r="Q280" s="207"/>
      <c r="R280" s="208">
        <f>SUM(R281:R545)</f>
        <v>0.1622503</v>
      </c>
      <c r="S280" s="207"/>
      <c r="T280" s="209">
        <f>SUM(T281:T545)</f>
        <v>7.4348350000000005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0" t="s">
        <v>81</v>
      </c>
      <c r="AT280" s="211" t="s">
        <v>72</v>
      </c>
      <c r="AU280" s="211" t="s">
        <v>81</v>
      </c>
      <c r="AY280" s="210" t="s">
        <v>144</v>
      </c>
      <c r="BK280" s="212">
        <f>SUM(BK281:BK545)</f>
        <v>0</v>
      </c>
    </row>
    <row r="281" spans="1:65" s="2" customFormat="1" ht="24.15" customHeight="1">
      <c r="A281" s="40"/>
      <c r="B281" s="41"/>
      <c r="C281" s="215" t="s">
        <v>279</v>
      </c>
      <c r="D281" s="215" t="s">
        <v>146</v>
      </c>
      <c r="E281" s="216" t="s">
        <v>280</v>
      </c>
      <c r="F281" s="217" t="s">
        <v>281</v>
      </c>
      <c r="G281" s="218" t="s">
        <v>177</v>
      </c>
      <c r="H281" s="219">
        <v>448.13</v>
      </c>
      <c r="I281" s="220"/>
      <c r="J281" s="221">
        <f>ROUND(I281*H281,2)</f>
        <v>0</v>
      </c>
      <c r="K281" s="217" t="s">
        <v>150</v>
      </c>
      <c r="L281" s="46"/>
      <c r="M281" s="222" t="s">
        <v>21</v>
      </c>
      <c r="N281" s="223" t="s">
        <v>44</v>
      </c>
      <c r="O281" s="86"/>
      <c r="P281" s="224">
        <f>O281*H281</f>
        <v>0</v>
      </c>
      <c r="Q281" s="224">
        <v>0.00013</v>
      </c>
      <c r="R281" s="224">
        <f>Q281*H281</f>
        <v>0.05825689999999999</v>
      </c>
      <c r="S281" s="224">
        <v>0</v>
      </c>
      <c r="T281" s="22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6" t="s">
        <v>151</v>
      </c>
      <c r="AT281" s="226" t="s">
        <v>146</v>
      </c>
      <c r="AU281" s="226" t="s">
        <v>83</v>
      </c>
      <c r="AY281" s="19" t="s">
        <v>144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81</v>
      </c>
      <c r="BK281" s="227">
        <f>ROUND(I281*H281,2)</f>
        <v>0</v>
      </c>
      <c r="BL281" s="19" t="s">
        <v>151</v>
      </c>
      <c r="BM281" s="226" t="s">
        <v>282</v>
      </c>
    </row>
    <row r="282" spans="1:47" s="2" customFormat="1" ht="12">
      <c r="A282" s="40"/>
      <c r="B282" s="41"/>
      <c r="C282" s="42"/>
      <c r="D282" s="228" t="s">
        <v>153</v>
      </c>
      <c r="E282" s="42"/>
      <c r="F282" s="229" t="s">
        <v>283</v>
      </c>
      <c r="G282" s="42"/>
      <c r="H282" s="42"/>
      <c r="I282" s="230"/>
      <c r="J282" s="42"/>
      <c r="K282" s="42"/>
      <c r="L282" s="46"/>
      <c r="M282" s="231"/>
      <c r="N282" s="232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153</v>
      </c>
      <c r="AU282" s="19" t="s">
        <v>83</v>
      </c>
    </row>
    <row r="283" spans="1:51" s="13" customFormat="1" ht="12">
      <c r="A283" s="13"/>
      <c r="B283" s="233"/>
      <c r="C283" s="234"/>
      <c r="D283" s="235" t="s">
        <v>155</v>
      </c>
      <c r="E283" s="236" t="s">
        <v>21</v>
      </c>
      <c r="F283" s="237" t="s">
        <v>174</v>
      </c>
      <c r="G283" s="234"/>
      <c r="H283" s="236" t="s">
        <v>21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155</v>
      </c>
      <c r="AU283" s="243" t="s">
        <v>83</v>
      </c>
      <c r="AV283" s="13" t="s">
        <v>81</v>
      </c>
      <c r="AW283" s="13" t="s">
        <v>34</v>
      </c>
      <c r="AX283" s="13" t="s">
        <v>73</v>
      </c>
      <c r="AY283" s="243" t="s">
        <v>144</v>
      </c>
    </row>
    <row r="284" spans="1:51" s="14" customFormat="1" ht="12">
      <c r="A284" s="14"/>
      <c r="B284" s="244"/>
      <c r="C284" s="245"/>
      <c r="D284" s="235" t="s">
        <v>155</v>
      </c>
      <c r="E284" s="246" t="s">
        <v>21</v>
      </c>
      <c r="F284" s="247" t="s">
        <v>284</v>
      </c>
      <c r="G284" s="245"/>
      <c r="H284" s="248">
        <v>4.74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155</v>
      </c>
      <c r="AU284" s="254" t="s">
        <v>83</v>
      </c>
      <c r="AV284" s="14" t="s">
        <v>83</v>
      </c>
      <c r="AW284" s="14" t="s">
        <v>34</v>
      </c>
      <c r="AX284" s="14" t="s">
        <v>73</v>
      </c>
      <c r="AY284" s="254" t="s">
        <v>144</v>
      </c>
    </row>
    <row r="285" spans="1:51" s="13" customFormat="1" ht="12">
      <c r="A285" s="13"/>
      <c r="B285" s="233"/>
      <c r="C285" s="234"/>
      <c r="D285" s="235" t="s">
        <v>155</v>
      </c>
      <c r="E285" s="236" t="s">
        <v>21</v>
      </c>
      <c r="F285" s="237" t="s">
        <v>285</v>
      </c>
      <c r="G285" s="234"/>
      <c r="H285" s="236" t="s">
        <v>21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155</v>
      </c>
      <c r="AU285" s="243" t="s">
        <v>83</v>
      </c>
      <c r="AV285" s="13" t="s">
        <v>81</v>
      </c>
      <c r="AW285" s="13" t="s">
        <v>34</v>
      </c>
      <c r="AX285" s="13" t="s">
        <v>73</v>
      </c>
      <c r="AY285" s="243" t="s">
        <v>144</v>
      </c>
    </row>
    <row r="286" spans="1:51" s="13" customFormat="1" ht="12">
      <c r="A286" s="13"/>
      <c r="B286" s="233"/>
      <c r="C286" s="234"/>
      <c r="D286" s="235" t="s">
        <v>155</v>
      </c>
      <c r="E286" s="236" t="s">
        <v>21</v>
      </c>
      <c r="F286" s="237" t="s">
        <v>286</v>
      </c>
      <c r="G286" s="234"/>
      <c r="H286" s="236" t="s">
        <v>21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155</v>
      </c>
      <c r="AU286" s="243" t="s">
        <v>83</v>
      </c>
      <c r="AV286" s="13" t="s">
        <v>81</v>
      </c>
      <c r="AW286" s="13" t="s">
        <v>34</v>
      </c>
      <c r="AX286" s="13" t="s">
        <v>73</v>
      </c>
      <c r="AY286" s="243" t="s">
        <v>144</v>
      </c>
    </row>
    <row r="287" spans="1:51" s="14" customFormat="1" ht="12">
      <c r="A287" s="14"/>
      <c r="B287" s="244"/>
      <c r="C287" s="245"/>
      <c r="D287" s="235" t="s">
        <v>155</v>
      </c>
      <c r="E287" s="246" t="s">
        <v>21</v>
      </c>
      <c r="F287" s="247" t="s">
        <v>287</v>
      </c>
      <c r="G287" s="245"/>
      <c r="H287" s="248">
        <v>3.795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155</v>
      </c>
      <c r="AU287" s="254" t="s">
        <v>83</v>
      </c>
      <c r="AV287" s="14" t="s">
        <v>83</v>
      </c>
      <c r="AW287" s="14" t="s">
        <v>34</v>
      </c>
      <c r="AX287" s="14" t="s">
        <v>73</v>
      </c>
      <c r="AY287" s="254" t="s">
        <v>144</v>
      </c>
    </row>
    <row r="288" spans="1:51" s="14" customFormat="1" ht="12">
      <c r="A288" s="14"/>
      <c r="B288" s="244"/>
      <c r="C288" s="245"/>
      <c r="D288" s="235" t="s">
        <v>155</v>
      </c>
      <c r="E288" s="246" t="s">
        <v>21</v>
      </c>
      <c r="F288" s="247" t="s">
        <v>288</v>
      </c>
      <c r="G288" s="245"/>
      <c r="H288" s="248">
        <v>2.85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155</v>
      </c>
      <c r="AU288" s="254" t="s">
        <v>83</v>
      </c>
      <c r="AV288" s="14" t="s">
        <v>83</v>
      </c>
      <c r="AW288" s="14" t="s">
        <v>34</v>
      </c>
      <c r="AX288" s="14" t="s">
        <v>73</v>
      </c>
      <c r="AY288" s="254" t="s">
        <v>144</v>
      </c>
    </row>
    <row r="289" spans="1:51" s="13" customFormat="1" ht="12">
      <c r="A289" s="13"/>
      <c r="B289" s="233"/>
      <c r="C289" s="234"/>
      <c r="D289" s="235" t="s">
        <v>155</v>
      </c>
      <c r="E289" s="236" t="s">
        <v>21</v>
      </c>
      <c r="F289" s="237" t="s">
        <v>289</v>
      </c>
      <c r="G289" s="234"/>
      <c r="H289" s="236" t="s">
        <v>21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155</v>
      </c>
      <c r="AU289" s="243" t="s">
        <v>83</v>
      </c>
      <c r="AV289" s="13" t="s">
        <v>81</v>
      </c>
      <c r="AW289" s="13" t="s">
        <v>34</v>
      </c>
      <c r="AX289" s="13" t="s">
        <v>73</v>
      </c>
      <c r="AY289" s="243" t="s">
        <v>144</v>
      </c>
    </row>
    <row r="290" spans="1:51" s="14" customFormat="1" ht="12">
      <c r="A290" s="14"/>
      <c r="B290" s="244"/>
      <c r="C290" s="245"/>
      <c r="D290" s="235" t="s">
        <v>155</v>
      </c>
      <c r="E290" s="246" t="s">
        <v>21</v>
      </c>
      <c r="F290" s="247" t="s">
        <v>290</v>
      </c>
      <c r="G290" s="245"/>
      <c r="H290" s="248">
        <v>22.11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4" t="s">
        <v>155</v>
      </c>
      <c r="AU290" s="254" t="s">
        <v>83</v>
      </c>
      <c r="AV290" s="14" t="s">
        <v>83</v>
      </c>
      <c r="AW290" s="14" t="s">
        <v>34</v>
      </c>
      <c r="AX290" s="14" t="s">
        <v>73</v>
      </c>
      <c r="AY290" s="254" t="s">
        <v>144</v>
      </c>
    </row>
    <row r="291" spans="1:51" s="13" customFormat="1" ht="12">
      <c r="A291" s="13"/>
      <c r="B291" s="233"/>
      <c r="C291" s="234"/>
      <c r="D291" s="235" t="s">
        <v>155</v>
      </c>
      <c r="E291" s="236" t="s">
        <v>21</v>
      </c>
      <c r="F291" s="237" t="s">
        <v>291</v>
      </c>
      <c r="G291" s="234"/>
      <c r="H291" s="236" t="s">
        <v>21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155</v>
      </c>
      <c r="AU291" s="243" t="s">
        <v>83</v>
      </c>
      <c r="AV291" s="13" t="s">
        <v>81</v>
      </c>
      <c r="AW291" s="13" t="s">
        <v>34</v>
      </c>
      <c r="AX291" s="13" t="s">
        <v>73</v>
      </c>
      <c r="AY291" s="243" t="s">
        <v>144</v>
      </c>
    </row>
    <row r="292" spans="1:51" s="14" customFormat="1" ht="12">
      <c r="A292" s="14"/>
      <c r="B292" s="244"/>
      <c r="C292" s="245"/>
      <c r="D292" s="235" t="s">
        <v>155</v>
      </c>
      <c r="E292" s="246" t="s">
        <v>21</v>
      </c>
      <c r="F292" s="247" t="s">
        <v>292</v>
      </c>
      <c r="G292" s="245"/>
      <c r="H292" s="248">
        <v>2.28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4" t="s">
        <v>155</v>
      </c>
      <c r="AU292" s="254" t="s">
        <v>83</v>
      </c>
      <c r="AV292" s="14" t="s">
        <v>83</v>
      </c>
      <c r="AW292" s="14" t="s">
        <v>34</v>
      </c>
      <c r="AX292" s="14" t="s">
        <v>73</v>
      </c>
      <c r="AY292" s="254" t="s">
        <v>144</v>
      </c>
    </row>
    <row r="293" spans="1:51" s="13" customFormat="1" ht="12">
      <c r="A293" s="13"/>
      <c r="B293" s="233"/>
      <c r="C293" s="234"/>
      <c r="D293" s="235" t="s">
        <v>155</v>
      </c>
      <c r="E293" s="236" t="s">
        <v>21</v>
      </c>
      <c r="F293" s="237" t="s">
        <v>293</v>
      </c>
      <c r="G293" s="234"/>
      <c r="H293" s="236" t="s">
        <v>21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155</v>
      </c>
      <c r="AU293" s="243" t="s">
        <v>83</v>
      </c>
      <c r="AV293" s="13" t="s">
        <v>81</v>
      </c>
      <c r="AW293" s="13" t="s">
        <v>34</v>
      </c>
      <c r="AX293" s="13" t="s">
        <v>73</v>
      </c>
      <c r="AY293" s="243" t="s">
        <v>144</v>
      </c>
    </row>
    <row r="294" spans="1:51" s="14" customFormat="1" ht="12">
      <c r="A294" s="14"/>
      <c r="B294" s="244"/>
      <c r="C294" s="245"/>
      <c r="D294" s="235" t="s">
        <v>155</v>
      </c>
      <c r="E294" s="246" t="s">
        <v>21</v>
      </c>
      <c r="F294" s="247" t="s">
        <v>292</v>
      </c>
      <c r="G294" s="245"/>
      <c r="H294" s="248">
        <v>2.28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4" t="s">
        <v>155</v>
      </c>
      <c r="AU294" s="254" t="s">
        <v>83</v>
      </c>
      <c r="AV294" s="14" t="s">
        <v>83</v>
      </c>
      <c r="AW294" s="14" t="s">
        <v>34</v>
      </c>
      <c r="AX294" s="14" t="s">
        <v>73</v>
      </c>
      <c r="AY294" s="254" t="s">
        <v>144</v>
      </c>
    </row>
    <row r="295" spans="1:51" s="13" customFormat="1" ht="12">
      <c r="A295" s="13"/>
      <c r="B295" s="233"/>
      <c r="C295" s="234"/>
      <c r="D295" s="235" t="s">
        <v>155</v>
      </c>
      <c r="E295" s="236" t="s">
        <v>21</v>
      </c>
      <c r="F295" s="237" t="s">
        <v>294</v>
      </c>
      <c r="G295" s="234"/>
      <c r="H295" s="236" t="s">
        <v>21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155</v>
      </c>
      <c r="AU295" s="243" t="s">
        <v>83</v>
      </c>
      <c r="AV295" s="13" t="s">
        <v>81</v>
      </c>
      <c r="AW295" s="13" t="s">
        <v>34</v>
      </c>
      <c r="AX295" s="13" t="s">
        <v>73</v>
      </c>
      <c r="AY295" s="243" t="s">
        <v>144</v>
      </c>
    </row>
    <row r="296" spans="1:51" s="14" customFormat="1" ht="12">
      <c r="A296" s="14"/>
      <c r="B296" s="244"/>
      <c r="C296" s="245"/>
      <c r="D296" s="235" t="s">
        <v>155</v>
      </c>
      <c r="E296" s="246" t="s">
        <v>21</v>
      </c>
      <c r="F296" s="247" t="s">
        <v>295</v>
      </c>
      <c r="G296" s="245"/>
      <c r="H296" s="248">
        <v>14.298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155</v>
      </c>
      <c r="AU296" s="254" t="s">
        <v>83</v>
      </c>
      <c r="AV296" s="14" t="s">
        <v>83</v>
      </c>
      <c r="AW296" s="14" t="s">
        <v>34</v>
      </c>
      <c r="AX296" s="14" t="s">
        <v>73</v>
      </c>
      <c r="AY296" s="254" t="s">
        <v>144</v>
      </c>
    </row>
    <row r="297" spans="1:51" s="14" customFormat="1" ht="12">
      <c r="A297" s="14"/>
      <c r="B297" s="244"/>
      <c r="C297" s="245"/>
      <c r="D297" s="235" t="s">
        <v>155</v>
      </c>
      <c r="E297" s="246" t="s">
        <v>21</v>
      </c>
      <c r="F297" s="247" t="s">
        <v>296</v>
      </c>
      <c r="G297" s="245"/>
      <c r="H297" s="248">
        <v>6.695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4" t="s">
        <v>155</v>
      </c>
      <c r="AU297" s="254" t="s">
        <v>83</v>
      </c>
      <c r="AV297" s="14" t="s">
        <v>83</v>
      </c>
      <c r="AW297" s="14" t="s">
        <v>34</v>
      </c>
      <c r="AX297" s="14" t="s">
        <v>73</v>
      </c>
      <c r="AY297" s="254" t="s">
        <v>144</v>
      </c>
    </row>
    <row r="298" spans="1:51" s="13" customFormat="1" ht="12">
      <c r="A298" s="13"/>
      <c r="B298" s="233"/>
      <c r="C298" s="234"/>
      <c r="D298" s="235" t="s">
        <v>155</v>
      </c>
      <c r="E298" s="236" t="s">
        <v>21</v>
      </c>
      <c r="F298" s="237" t="s">
        <v>297</v>
      </c>
      <c r="G298" s="234"/>
      <c r="H298" s="236" t="s">
        <v>21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155</v>
      </c>
      <c r="AU298" s="243" t="s">
        <v>83</v>
      </c>
      <c r="AV298" s="13" t="s">
        <v>81</v>
      </c>
      <c r="AW298" s="13" t="s">
        <v>34</v>
      </c>
      <c r="AX298" s="13" t="s">
        <v>73</v>
      </c>
      <c r="AY298" s="243" t="s">
        <v>144</v>
      </c>
    </row>
    <row r="299" spans="1:51" s="13" customFormat="1" ht="12">
      <c r="A299" s="13"/>
      <c r="B299" s="233"/>
      <c r="C299" s="234"/>
      <c r="D299" s="235" t="s">
        <v>155</v>
      </c>
      <c r="E299" s="236" t="s">
        <v>21</v>
      </c>
      <c r="F299" s="237" t="s">
        <v>298</v>
      </c>
      <c r="G299" s="234"/>
      <c r="H299" s="236" t="s">
        <v>21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155</v>
      </c>
      <c r="AU299" s="243" t="s">
        <v>83</v>
      </c>
      <c r="AV299" s="13" t="s">
        <v>81</v>
      </c>
      <c r="AW299" s="13" t="s">
        <v>34</v>
      </c>
      <c r="AX299" s="13" t="s">
        <v>73</v>
      </c>
      <c r="AY299" s="243" t="s">
        <v>144</v>
      </c>
    </row>
    <row r="300" spans="1:51" s="14" customFormat="1" ht="12">
      <c r="A300" s="14"/>
      <c r="B300" s="244"/>
      <c r="C300" s="245"/>
      <c r="D300" s="235" t="s">
        <v>155</v>
      </c>
      <c r="E300" s="246" t="s">
        <v>21</v>
      </c>
      <c r="F300" s="247" t="s">
        <v>299</v>
      </c>
      <c r="G300" s="245"/>
      <c r="H300" s="248">
        <v>13.92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4" t="s">
        <v>155</v>
      </c>
      <c r="AU300" s="254" t="s">
        <v>83</v>
      </c>
      <c r="AV300" s="14" t="s">
        <v>83</v>
      </c>
      <c r="AW300" s="14" t="s">
        <v>34</v>
      </c>
      <c r="AX300" s="14" t="s">
        <v>73</v>
      </c>
      <c r="AY300" s="254" t="s">
        <v>144</v>
      </c>
    </row>
    <row r="301" spans="1:51" s="14" customFormat="1" ht="12">
      <c r="A301" s="14"/>
      <c r="B301" s="244"/>
      <c r="C301" s="245"/>
      <c r="D301" s="235" t="s">
        <v>155</v>
      </c>
      <c r="E301" s="246" t="s">
        <v>21</v>
      </c>
      <c r="F301" s="247" t="s">
        <v>300</v>
      </c>
      <c r="G301" s="245"/>
      <c r="H301" s="248">
        <v>0.69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155</v>
      </c>
      <c r="AU301" s="254" t="s">
        <v>83</v>
      </c>
      <c r="AV301" s="14" t="s">
        <v>83</v>
      </c>
      <c r="AW301" s="14" t="s">
        <v>34</v>
      </c>
      <c r="AX301" s="14" t="s">
        <v>73</v>
      </c>
      <c r="AY301" s="254" t="s">
        <v>144</v>
      </c>
    </row>
    <row r="302" spans="1:51" s="13" customFormat="1" ht="12">
      <c r="A302" s="13"/>
      <c r="B302" s="233"/>
      <c r="C302" s="234"/>
      <c r="D302" s="235" t="s">
        <v>155</v>
      </c>
      <c r="E302" s="236" t="s">
        <v>21</v>
      </c>
      <c r="F302" s="237" t="s">
        <v>301</v>
      </c>
      <c r="G302" s="234"/>
      <c r="H302" s="236" t="s">
        <v>21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155</v>
      </c>
      <c r="AU302" s="243" t="s">
        <v>83</v>
      </c>
      <c r="AV302" s="13" t="s">
        <v>81</v>
      </c>
      <c r="AW302" s="13" t="s">
        <v>34</v>
      </c>
      <c r="AX302" s="13" t="s">
        <v>73</v>
      </c>
      <c r="AY302" s="243" t="s">
        <v>144</v>
      </c>
    </row>
    <row r="303" spans="1:51" s="14" customFormat="1" ht="12">
      <c r="A303" s="14"/>
      <c r="B303" s="244"/>
      <c r="C303" s="245"/>
      <c r="D303" s="235" t="s">
        <v>155</v>
      </c>
      <c r="E303" s="246" t="s">
        <v>21</v>
      </c>
      <c r="F303" s="247" t="s">
        <v>299</v>
      </c>
      <c r="G303" s="245"/>
      <c r="H303" s="248">
        <v>13.92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4" t="s">
        <v>155</v>
      </c>
      <c r="AU303" s="254" t="s">
        <v>83</v>
      </c>
      <c r="AV303" s="14" t="s">
        <v>83</v>
      </c>
      <c r="AW303" s="14" t="s">
        <v>34</v>
      </c>
      <c r="AX303" s="14" t="s">
        <v>73</v>
      </c>
      <c r="AY303" s="254" t="s">
        <v>144</v>
      </c>
    </row>
    <row r="304" spans="1:51" s="14" customFormat="1" ht="12">
      <c r="A304" s="14"/>
      <c r="B304" s="244"/>
      <c r="C304" s="245"/>
      <c r="D304" s="235" t="s">
        <v>155</v>
      </c>
      <c r="E304" s="246" t="s">
        <v>21</v>
      </c>
      <c r="F304" s="247" t="s">
        <v>302</v>
      </c>
      <c r="G304" s="245"/>
      <c r="H304" s="248">
        <v>0.713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4" t="s">
        <v>155</v>
      </c>
      <c r="AU304" s="254" t="s">
        <v>83</v>
      </c>
      <c r="AV304" s="14" t="s">
        <v>83</v>
      </c>
      <c r="AW304" s="14" t="s">
        <v>34</v>
      </c>
      <c r="AX304" s="14" t="s">
        <v>73</v>
      </c>
      <c r="AY304" s="254" t="s">
        <v>144</v>
      </c>
    </row>
    <row r="305" spans="1:51" s="13" customFormat="1" ht="12">
      <c r="A305" s="13"/>
      <c r="B305" s="233"/>
      <c r="C305" s="234"/>
      <c r="D305" s="235" t="s">
        <v>155</v>
      </c>
      <c r="E305" s="236" t="s">
        <v>21</v>
      </c>
      <c r="F305" s="237" t="s">
        <v>303</v>
      </c>
      <c r="G305" s="234"/>
      <c r="H305" s="236" t="s">
        <v>21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155</v>
      </c>
      <c r="AU305" s="243" t="s">
        <v>83</v>
      </c>
      <c r="AV305" s="13" t="s">
        <v>81</v>
      </c>
      <c r="AW305" s="13" t="s">
        <v>34</v>
      </c>
      <c r="AX305" s="13" t="s">
        <v>73</v>
      </c>
      <c r="AY305" s="243" t="s">
        <v>144</v>
      </c>
    </row>
    <row r="306" spans="1:51" s="14" customFormat="1" ht="12">
      <c r="A306" s="14"/>
      <c r="B306" s="244"/>
      <c r="C306" s="245"/>
      <c r="D306" s="235" t="s">
        <v>155</v>
      </c>
      <c r="E306" s="246" t="s">
        <v>21</v>
      </c>
      <c r="F306" s="247" t="s">
        <v>292</v>
      </c>
      <c r="G306" s="245"/>
      <c r="H306" s="248">
        <v>2.28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155</v>
      </c>
      <c r="AU306" s="254" t="s">
        <v>83</v>
      </c>
      <c r="AV306" s="14" t="s">
        <v>83</v>
      </c>
      <c r="AW306" s="14" t="s">
        <v>34</v>
      </c>
      <c r="AX306" s="14" t="s">
        <v>73</v>
      </c>
      <c r="AY306" s="254" t="s">
        <v>144</v>
      </c>
    </row>
    <row r="307" spans="1:51" s="13" customFormat="1" ht="12">
      <c r="A307" s="13"/>
      <c r="B307" s="233"/>
      <c r="C307" s="234"/>
      <c r="D307" s="235" t="s">
        <v>155</v>
      </c>
      <c r="E307" s="236" t="s">
        <v>21</v>
      </c>
      <c r="F307" s="237" t="s">
        <v>304</v>
      </c>
      <c r="G307" s="234"/>
      <c r="H307" s="236" t="s">
        <v>21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155</v>
      </c>
      <c r="AU307" s="243" t="s">
        <v>83</v>
      </c>
      <c r="AV307" s="13" t="s">
        <v>81</v>
      </c>
      <c r="AW307" s="13" t="s">
        <v>34</v>
      </c>
      <c r="AX307" s="13" t="s">
        <v>73</v>
      </c>
      <c r="AY307" s="243" t="s">
        <v>144</v>
      </c>
    </row>
    <row r="308" spans="1:51" s="14" customFormat="1" ht="12">
      <c r="A308" s="14"/>
      <c r="B308" s="244"/>
      <c r="C308" s="245"/>
      <c r="D308" s="235" t="s">
        <v>155</v>
      </c>
      <c r="E308" s="246" t="s">
        <v>21</v>
      </c>
      <c r="F308" s="247" t="s">
        <v>305</v>
      </c>
      <c r="G308" s="245"/>
      <c r="H308" s="248">
        <v>2.49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155</v>
      </c>
      <c r="AU308" s="254" t="s">
        <v>83</v>
      </c>
      <c r="AV308" s="14" t="s">
        <v>83</v>
      </c>
      <c r="AW308" s="14" t="s">
        <v>34</v>
      </c>
      <c r="AX308" s="14" t="s">
        <v>73</v>
      </c>
      <c r="AY308" s="254" t="s">
        <v>144</v>
      </c>
    </row>
    <row r="309" spans="1:51" s="13" customFormat="1" ht="12">
      <c r="A309" s="13"/>
      <c r="B309" s="233"/>
      <c r="C309" s="234"/>
      <c r="D309" s="235" t="s">
        <v>155</v>
      </c>
      <c r="E309" s="236" t="s">
        <v>21</v>
      </c>
      <c r="F309" s="237" t="s">
        <v>306</v>
      </c>
      <c r="G309" s="234"/>
      <c r="H309" s="236" t="s">
        <v>21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155</v>
      </c>
      <c r="AU309" s="243" t="s">
        <v>83</v>
      </c>
      <c r="AV309" s="13" t="s">
        <v>81</v>
      </c>
      <c r="AW309" s="13" t="s">
        <v>34</v>
      </c>
      <c r="AX309" s="13" t="s">
        <v>73</v>
      </c>
      <c r="AY309" s="243" t="s">
        <v>144</v>
      </c>
    </row>
    <row r="310" spans="1:51" s="14" customFormat="1" ht="12">
      <c r="A310" s="14"/>
      <c r="B310" s="244"/>
      <c r="C310" s="245"/>
      <c r="D310" s="235" t="s">
        <v>155</v>
      </c>
      <c r="E310" s="246" t="s">
        <v>21</v>
      </c>
      <c r="F310" s="247" t="s">
        <v>307</v>
      </c>
      <c r="G310" s="245"/>
      <c r="H310" s="248">
        <v>10.095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4" t="s">
        <v>155</v>
      </c>
      <c r="AU310" s="254" t="s">
        <v>83</v>
      </c>
      <c r="AV310" s="14" t="s">
        <v>83</v>
      </c>
      <c r="AW310" s="14" t="s">
        <v>34</v>
      </c>
      <c r="AX310" s="14" t="s">
        <v>73</v>
      </c>
      <c r="AY310" s="254" t="s">
        <v>144</v>
      </c>
    </row>
    <row r="311" spans="1:51" s="13" customFormat="1" ht="12">
      <c r="A311" s="13"/>
      <c r="B311" s="233"/>
      <c r="C311" s="234"/>
      <c r="D311" s="235" t="s">
        <v>155</v>
      </c>
      <c r="E311" s="236" t="s">
        <v>21</v>
      </c>
      <c r="F311" s="237" t="s">
        <v>308</v>
      </c>
      <c r="G311" s="234"/>
      <c r="H311" s="236" t="s">
        <v>21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155</v>
      </c>
      <c r="AU311" s="243" t="s">
        <v>83</v>
      </c>
      <c r="AV311" s="13" t="s">
        <v>81</v>
      </c>
      <c r="AW311" s="13" t="s">
        <v>34</v>
      </c>
      <c r="AX311" s="13" t="s">
        <v>73</v>
      </c>
      <c r="AY311" s="243" t="s">
        <v>144</v>
      </c>
    </row>
    <row r="312" spans="1:51" s="14" customFormat="1" ht="12">
      <c r="A312" s="14"/>
      <c r="B312" s="244"/>
      <c r="C312" s="245"/>
      <c r="D312" s="235" t="s">
        <v>155</v>
      </c>
      <c r="E312" s="246" t="s">
        <v>21</v>
      </c>
      <c r="F312" s="247" t="s">
        <v>305</v>
      </c>
      <c r="G312" s="245"/>
      <c r="H312" s="248">
        <v>2.49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155</v>
      </c>
      <c r="AU312" s="254" t="s">
        <v>83</v>
      </c>
      <c r="AV312" s="14" t="s">
        <v>83</v>
      </c>
      <c r="AW312" s="14" t="s">
        <v>34</v>
      </c>
      <c r="AX312" s="14" t="s">
        <v>73</v>
      </c>
      <c r="AY312" s="254" t="s">
        <v>144</v>
      </c>
    </row>
    <row r="313" spans="1:51" s="13" customFormat="1" ht="12">
      <c r="A313" s="13"/>
      <c r="B313" s="233"/>
      <c r="C313" s="234"/>
      <c r="D313" s="235" t="s">
        <v>155</v>
      </c>
      <c r="E313" s="236" t="s">
        <v>21</v>
      </c>
      <c r="F313" s="237" t="s">
        <v>309</v>
      </c>
      <c r="G313" s="234"/>
      <c r="H313" s="236" t="s">
        <v>21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155</v>
      </c>
      <c r="AU313" s="243" t="s">
        <v>83</v>
      </c>
      <c r="AV313" s="13" t="s">
        <v>81</v>
      </c>
      <c r="AW313" s="13" t="s">
        <v>34</v>
      </c>
      <c r="AX313" s="13" t="s">
        <v>73</v>
      </c>
      <c r="AY313" s="243" t="s">
        <v>144</v>
      </c>
    </row>
    <row r="314" spans="1:51" s="14" customFormat="1" ht="12">
      <c r="A314" s="14"/>
      <c r="B314" s="244"/>
      <c r="C314" s="245"/>
      <c r="D314" s="235" t="s">
        <v>155</v>
      </c>
      <c r="E314" s="246" t="s">
        <v>21</v>
      </c>
      <c r="F314" s="247" t="s">
        <v>307</v>
      </c>
      <c r="G314" s="245"/>
      <c r="H314" s="248">
        <v>10.095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4" t="s">
        <v>155</v>
      </c>
      <c r="AU314" s="254" t="s">
        <v>83</v>
      </c>
      <c r="AV314" s="14" t="s">
        <v>83</v>
      </c>
      <c r="AW314" s="14" t="s">
        <v>34</v>
      </c>
      <c r="AX314" s="14" t="s">
        <v>73</v>
      </c>
      <c r="AY314" s="254" t="s">
        <v>144</v>
      </c>
    </row>
    <row r="315" spans="1:51" s="13" customFormat="1" ht="12">
      <c r="A315" s="13"/>
      <c r="B315" s="233"/>
      <c r="C315" s="234"/>
      <c r="D315" s="235" t="s">
        <v>155</v>
      </c>
      <c r="E315" s="236" t="s">
        <v>21</v>
      </c>
      <c r="F315" s="237" t="s">
        <v>310</v>
      </c>
      <c r="G315" s="234"/>
      <c r="H315" s="236" t="s">
        <v>21</v>
      </c>
      <c r="I315" s="238"/>
      <c r="J315" s="234"/>
      <c r="K315" s="234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155</v>
      </c>
      <c r="AU315" s="243" t="s">
        <v>83</v>
      </c>
      <c r="AV315" s="13" t="s">
        <v>81</v>
      </c>
      <c r="AW315" s="13" t="s">
        <v>34</v>
      </c>
      <c r="AX315" s="13" t="s">
        <v>73</v>
      </c>
      <c r="AY315" s="243" t="s">
        <v>144</v>
      </c>
    </row>
    <row r="316" spans="1:51" s="14" customFormat="1" ht="12">
      <c r="A316" s="14"/>
      <c r="B316" s="244"/>
      <c r="C316" s="245"/>
      <c r="D316" s="235" t="s">
        <v>155</v>
      </c>
      <c r="E316" s="246" t="s">
        <v>21</v>
      </c>
      <c r="F316" s="247" t="s">
        <v>311</v>
      </c>
      <c r="G316" s="245"/>
      <c r="H316" s="248">
        <v>13.943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4" t="s">
        <v>155</v>
      </c>
      <c r="AU316" s="254" t="s">
        <v>83</v>
      </c>
      <c r="AV316" s="14" t="s">
        <v>83</v>
      </c>
      <c r="AW316" s="14" t="s">
        <v>34</v>
      </c>
      <c r="AX316" s="14" t="s">
        <v>73</v>
      </c>
      <c r="AY316" s="254" t="s">
        <v>144</v>
      </c>
    </row>
    <row r="317" spans="1:51" s="14" customFormat="1" ht="12">
      <c r="A317" s="14"/>
      <c r="B317" s="244"/>
      <c r="C317" s="245"/>
      <c r="D317" s="235" t="s">
        <v>155</v>
      </c>
      <c r="E317" s="246" t="s">
        <v>21</v>
      </c>
      <c r="F317" s="247" t="s">
        <v>312</v>
      </c>
      <c r="G317" s="245"/>
      <c r="H317" s="248">
        <v>0.705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4" t="s">
        <v>155</v>
      </c>
      <c r="AU317" s="254" t="s">
        <v>83</v>
      </c>
      <c r="AV317" s="14" t="s">
        <v>83</v>
      </c>
      <c r="AW317" s="14" t="s">
        <v>34</v>
      </c>
      <c r="AX317" s="14" t="s">
        <v>73</v>
      </c>
      <c r="AY317" s="254" t="s">
        <v>144</v>
      </c>
    </row>
    <row r="318" spans="1:51" s="13" customFormat="1" ht="12">
      <c r="A318" s="13"/>
      <c r="B318" s="233"/>
      <c r="C318" s="234"/>
      <c r="D318" s="235" t="s">
        <v>155</v>
      </c>
      <c r="E318" s="236" t="s">
        <v>21</v>
      </c>
      <c r="F318" s="237" t="s">
        <v>313</v>
      </c>
      <c r="G318" s="234"/>
      <c r="H318" s="236" t="s">
        <v>21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155</v>
      </c>
      <c r="AU318" s="243" t="s">
        <v>83</v>
      </c>
      <c r="AV318" s="13" t="s">
        <v>81</v>
      </c>
      <c r="AW318" s="13" t="s">
        <v>34</v>
      </c>
      <c r="AX318" s="13" t="s">
        <v>73</v>
      </c>
      <c r="AY318" s="243" t="s">
        <v>144</v>
      </c>
    </row>
    <row r="319" spans="1:51" s="14" customFormat="1" ht="12">
      <c r="A319" s="14"/>
      <c r="B319" s="244"/>
      <c r="C319" s="245"/>
      <c r="D319" s="235" t="s">
        <v>155</v>
      </c>
      <c r="E319" s="246" t="s">
        <v>21</v>
      </c>
      <c r="F319" s="247" t="s">
        <v>314</v>
      </c>
      <c r="G319" s="245"/>
      <c r="H319" s="248">
        <v>13.913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155</v>
      </c>
      <c r="AU319" s="254" t="s">
        <v>83</v>
      </c>
      <c r="AV319" s="14" t="s">
        <v>83</v>
      </c>
      <c r="AW319" s="14" t="s">
        <v>34</v>
      </c>
      <c r="AX319" s="14" t="s">
        <v>73</v>
      </c>
      <c r="AY319" s="254" t="s">
        <v>144</v>
      </c>
    </row>
    <row r="320" spans="1:51" s="14" customFormat="1" ht="12">
      <c r="A320" s="14"/>
      <c r="B320" s="244"/>
      <c r="C320" s="245"/>
      <c r="D320" s="235" t="s">
        <v>155</v>
      </c>
      <c r="E320" s="246" t="s">
        <v>21</v>
      </c>
      <c r="F320" s="247" t="s">
        <v>312</v>
      </c>
      <c r="G320" s="245"/>
      <c r="H320" s="248">
        <v>0.705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4" t="s">
        <v>155</v>
      </c>
      <c r="AU320" s="254" t="s">
        <v>83</v>
      </c>
      <c r="AV320" s="14" t="s">
        <v>83</v>
      </c>
      <c r="AW320" s="14" t="s">
        <v>34</v>
      </c>
      <c r="AX320" s="14" t="s">
        <v>73</v>
      </c>
      <c r="AY320" s="254" t="s">
        <v>144</v>
      </c>
    </row>
    <row r="321" spans="1:51" s="13" customFormat="1" ht="12">
      <c r="A321" s="13"/>
      <c r="B321" s="233"/>
      <c r="C321" s="234"/>
      <c r="D321" s="235" t="s">
        <v>155</v>
      </c>
      <c r="E321" s="236" t="s">
        <v>21</v>
      </c>
      <c r="F321" s="237" t="s">
        <v>315</v>
      </c>
      <c r="G321" s="234"/>
      <c r="H321" s="236" t="s">
        <v>21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155</v>
      </c>
      <c r="AU321" s="243" t="s">
        <v>83</v>
      </c>
      <c r="AV321" s="13" t="s">
        <v>81</v>
      </c>
      <c r="AW321" s="13" t="s">
        <v>34</v>
      </c>
      <c r="AX321" s="13" t="s">
        <v>73</v>
      </c>
      <c r="AY321" s="243" t="s">
        <v>144</v>
      </c>
    </row>
    <row r="322" spans="1:51" s="14" customFormat="1" ht="12">
      <c r="A322" s="14"/>
      <c r="B322" s="244"/>
      <c r="C322" s="245"/>
      <c r="D322" s="235" t="s">
        <v>155</v>
      </c>
      <c r="E322" s="246" t="s">
        <v>21</v>
      </c>
      <c r="F322" s="247" t="s">
        <v>316</v>
      </c>
      <c r="G322" s="245"/>
      <c r="H322" s="248">
        <v>3.525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155</v>
      </c>
      <c r="AU322" s="254" t="s">
        <v>83</v>
      </c>
      <c r="AV322" s="14" t="s">
        <v>83</v>
      </c>
      <c r="AW322" s="14" t="s">
        <v>34</v>
      </c>
      <c r="AX322" s="14" t="s">
        <v>73</v>
      </c>
      <c r="AY322" s="254" t="s">
        <v>144</v>
      </c>
    </row>
    <row r="323" spans="1:51" s="13" customFormat="1" ht="12">
      <c r="A323" s="13"/>
      <c r="B323" s="233"/>
      <c r="C323" s="234"/>
      <c r="D323" s="235" t="s">
        <v>155</v>
      </c>
      <c r="E323" s="236" t="s">
        <v>21</v>
      </c>
      <c r="F323" s="237" t="s">
        <v>317</v>
      </c>
      <c r="G323" s="234"/>
      <c r="H323" s="236" t="s">
        <v>21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155</v>
      </c>
      <c r="AU323" s="243" t="s">
        <v>83</v>
      </c>
      <c r="AV323" s="13" t="s">
        <v>81</v>
      </c>
      <c r="AW323" s="13" t="s">
        <v>34</v>
      </c>
      <c r="AX323" s="13" t="s">
        <v>73</v>
      </c>
      <c r="AY323" s="243" t="s">
        <v>144</v>
      </c>
    </row>
    <row r="324" spans="1:51" s="14" customFormat="1" ht="12">
      <c r="A324" s="14"/>
      <c r="B324" s="244"/>
      <c r="C324" s="245"/>
      <c r="D324" s="235" t="s">
        <v>155</v>
      </c>
      <c r="E324" s="246" t="s">
        <v>21</v>
      </c>
      <c r="F324" s="247" t="s">
        <v>318</v>
      </c>
      <c r="G324" s="245"/>
      <c r="H324" s="248">
        <v>17.55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4" t="s">
        <v>155</v>
      </c>
      <c r="AU324" s="254" t="s">
        <v>83</v>
      </c>
      <c r="AV324" s="14" t="s">
        <v>83</v>
      </c>
      <c r="AW324" s="14" t="s">
        <v>34</v>
      </c>
      <c r="AX324" s="14" t="s">
        <v>73</v>
      </c>
      <c r="AY324" s="254" t="s">
        <v>144</v>
      </c>
    </row>
    <row r="325" spans="1:51" s="14" customFormat="1" ht="12">
      <c r="A325" s="14"/>
      <c r="B325" s="244"/>
      <c r="C325" s="245"/>
      <c r="D325" s="235" t="s">
        <v>155</v>
      </c>
      <c r="E325" s="246" t="s">
        <v>21</v>
      </c>
      <c r="F325" s="247" t="s">
        <v>319</v>
      </c>
      <c r="G325" s="245"/>
      <c r="H325" s="248">
        <v>1.2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4" t="s">
        <v>155</v>
      </c>
      <c r="AU325" s="254" t="s">
        <v>83</v>
      </c>
      <c r="AV325" s="14" t="s">
        <v>83</v>
      </c>
      <c r="AW325" s="14" t="s">
        <v>34</v>
      </c>
      <c r="AX325" s="14" t="s">
        <v>73</v>
      </c>
      <c r="AY325" s="254" t="s">
        <v>144</v>
      </c>
    </row>
    <row r="326" spans="1:51" s="13" customFormat="1" ht="12">
      <c r="A326" s="13"/>
      <c r="B326" s="233"/>
      <c r="C326" s="234"/>
      <c r="D326" s="235" t="s">
        <v>155</v>
      </c>
      <c r="E326" s="236" t="s">
        <v>21</v>
      </c>
      <c r="F326" s="237" t="s">
        <v>320</v>
      </c>
      <c r="G326" s="234"/>
      <c r="H326" s="236" t="s">
        <v>21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155</v>
      </c>
      <c r="AU326" s="243" t="s">
        <v>83</v>
      </c>
      <c r="AV326" s="13" t="s">
        <v>81</v>
      </c>
      <c r="AW326" s="13" t="s">
        <v>34</v>
      </c>
      <c r="AX326" s="13" t="s">
        <v>73</v>
      </c>
      <c r="AY326" s="243" t="s">
        <v>144</v>
      </c>
    </row>
    <row r="327" spans="1:51" s="14" customFormat="1" ht="12">
      <c r="A327" s="14"/>
      <c r="B327" s="244"/>
      <c r="C327" s="245"/>
      <c r="D327" s="235" t="s">
        <v>155</v>
      </c>
      <c r="E327" s="246" t="s">
        <v>21</v>
      </c>
      <c r="F327" s="247" t="s">
        <v>321</v>
      </c>
      <c r="G327" s="245"/>
      <c r="H327" s="248">
        <v>7.8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4" t="s">
        <v>155</v>
      </c>
      <c r="AU327" s="254" t="s">
        <v>83</v>
      </c>
      <c r="AV327" s="14" t="s">
        <v>83</v>
      </c>
      <c r="AW327" s="14" t="s">
        <v>34</v>
      </c>
      <c r="AX327" s="14" t="s">
        <v>73</v>
      </c>
      <c r="AY327" s="254" t="s">
        <v>144</v>
      </c>
    </row>
    <row r="328" spans="1:51" s="14" customFormat="1" ht="12">
      <c r="A328" s="14"/>
      <c r="B328" s="244"/>
      <c r="C328" s="245"/>
      <c r="D328" s="235" t="s">
        <v>155</v>
      </c>
      <c r="E328" s="246" t="s">
        <v>21</v>
      </c>
      <c r="F328" s="247" t="s">
        <v>322</v>
      </c>
      <c r="G328" s="245"/>
      <c r="H328" s="248">
        <v>15.6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4" t="s">
        <v>155</v>
      </c>
      <c r="AU328" s="254" t="s">
        <v>83</v>
      </c>
      <c r="AV328" s="14" t="s">
        <v>83</v>
      </c>
      <c r="AW328" s="14" t="s">
        <v>34</v>
      </c>
      <c r="AX328" s="14" t="s">
        <v>73</v>
      </c>
      <c r="AY328" s="254" t="s">
        <v>144</v>
      </c>
    </row>
    <row r="329" spans="1:51" s="13" customFormat="1" ht="12">
      <c r="A329" s="13"/>
      <c r="B329" s="233"/>
      <c r="C329" s="234"/>
      <c r="D329" s="235" t="s">
        <v>155</v>
      </c>
      <c r="E329" s="236" t="s">
        <v>21</v>
      </c>
      <c r="F329" s="237" t="s">
        <v>323</v>
      </c>
      <c r="G329" s="234"/>
      <c r="H329" s="236" t="s">
        <v>21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155</v>
      </c>
      <c r="AU329" s="243" t="s">
        <v>83</v>
      </c>
      <c r="AV329" s="13" t="s">
        <v>81</v>
      </c>
      <c r="AW329" s="13" t="s">
        <v>34</v>
      </c>
      <c r="AX329" s="13" t="s">
        <v>73</v>
      </c>
      <c r="AY329" s="243" t="s">
        <v>144</v>
      </c>
    </row>
    <row r="330" spans="1:51" s="14" customFormat="1" ht="12">
      <c r="A330" s="14"/>
      <c r="B330" s="244"/>
      <c r="C330" s="245"/>
      <c r="D330" s="235" t="s">
        <v>155</v>
      </c>
      <c r="E330" s="246" t="s">
        <v>21</v>
      </c>
      <c r="F330" s="247" t="s">
        <v>324</v>
      </c>
      <c r="G330" s="245"/>
      <c r="H330" s="248">
        <v>13.95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4" t="s">
        <v>155</v>
      </c>
      <c r="AU330" s="254" t="s">
        <v>83</v>
      </c>
      <c r="AV330" s="14" t="s">
        <v>83</v>
      </c>
      <c r="AW330" s="14" t="s">
        <v>34</v>
      </c>
      <c r="AX330" s="14" t="s">
        <v>73</v>
      </c>
      <c r="AY330" s="254" t="s">
        <v>144</v>
      </c>
    </row>
    <row r="331" spans="1:51" s="14" customFormat="1" ht="12">
      <c r="A331" s="14"/>
      <c r="B331" s="244"/>
      <c r="C331" s="245"/>
      <c r="D331" s="235" t="s">
        <v>155</v>
      </c>
      <c r="E331" s="246" t="s">
        <v>21</v>
      </c>
      <c r="F331" s="247" t="s">
        <v>325</v>
      </c>
      <c r="G331" s="245"/>
      <c r="H331" s="248">
        <v>1.5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155</v>
      </c>
      <c r="AU331" s="254" t="s">
        <v>83</v>
      </c>
      <c r="AV331" s="14" t="s">
        <v>83</v>
      </c>
      <c r="AW331" s="14" t="s">
        <v>34</v>
      </c>
      <c r="AX331" s="14" t="s">
        <v>73</v>
      </c>
      <c r="AY331" s="254" t="s">
        <v>144</v>
      </c>
    </row>
    <row r="332" spans="1:51" s="13" customFormat="1" ht="12">
      <c r="A332" s="13"/>
      <c r="B332" s="233"/>
      <c r="C332" s="234"/>
      <c r="D332" s="235" t="s">
        <v>155</v>
      </c>
      <c r="E332" s="236" t="s">
        <v>21</v>
      </c>
      <c r="F332" s="237" t="s">
        <v>326</v>
      </c>
      <c r="G332" s="234"/>
      <c r="H332" s="236" t="s">
        <v>21</v>
      </c>
      <c r="I332" s="238"/>
      <c r="J332" s="234"/>
      <c r="K332" s="234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155</v>
      </c>
      <c r="AU332" s="243" t="s">
        <v>83</v>
      </c>
      <c r="AV332" s="13" t="s">
        <v>81</v>
      </c>
      <c r="AW332" s="13" t="s">
        <v>34</v>
      </c>
      <c r="AX332" s="13" t="s">
        <v>73</v>
      </c>
      <c r="AY332" s="243" t="s">
        <v>144</v>
      </c>
    </row>
    <row r="333" spans="1:51" s="14" customFormat="1" ht="12">
      <c r="A333" s="14"/>
      <c r="B333" s="244"/>
      <c r="C333" s="245"/>
      <c r="D333" s="235" t="s">
        <v>155</v>
      </c>
      <c r="E333" s="246" t="s">
        <v>21</v>
      </c>
      <c r="F333" s="247" t="s">
        <v>324</v>
      </c>
      <c r="G333" s="245"/>
      <c r="H333" s="248">
        <v>13.95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4" t="s">
        <v>155</v>
      </c>
      <c r="AU333" s="254" t="s">
        <v>83</v>
      </c>
      <c r="AV333" s="14" t="s">
        <v>83</v>
      </c>
      <c r="AW333" s="14" t="s">
        <v>34</v>
      </c>
      <c r="AX333" s="14" t="s">
        <v>73</v>
      </c>
      <c r="AY333" s="254" t="s">
        <v>144</v>
      </c>
    </row>
    <row r="334" spans="1:51" s="14" customFormat="1" ht="12">
      <c r="A334" s="14"/>
      <c r="B334" s="244"/>
      <c r="C334" s="245"/>
      <c r="D334" s="235" t="s">
        <v>155</v>
      </c>
      <c r="E334" s="246" t="s">
        <v>21</v>
      </c>
      <c r="F334" s="247" t="s">
        <v>325</v>
      </c>
      <c r="G334" s="245"/>
      <c r="H334" s="248">
        <v>1.5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155</v>
      </c>
      <c r="AU334" s="254" t="s">
        <v>83</v>
      </c>
      <c r="AV334" s="14" t="s">
        <v>83</v>
      </c>
      <c r="AW334" s="14" t="s">
        <v>34</v>
      </c>
      <c r="AX334" s="14" t="s">
        <v>73</v>
      </c>
      <c r="AY334" s="254" t="s">
        <v>144</v>
      </c>
    </row>
    <row r="335" spans="1:51" s="13" customFormat="1" ht="12">
      <c r="A335" s="13"/>
      <c r="B335" s="233"/>
      <c r="C335" s="234"/>
      <c r="D335" s="235" t="s">
        <v>155</v>
      </c>
      <c r="E335" s="236" t="s">
        <v>21</v>
      </c>
      <c r="F335" s="237" t="s">
        <v>327</v>
      </c>
      <c r="G335" s="234"/>
      <c r="H335" s="236" t="s">
        <v>21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155</v>
      </c>
      <c r="AU335" s="243" t="s">
        <v>83</v>
      </c>
      <c r="AV335" s="13" t="s">
        <v>81</v>
      </c>
      <c r="AW335" s="13" t="s">
        <v>34</v>
      </c>
      <c r="AX335" s="13" t="s">
        <v>73</v>
      </c>
      <c r="AY335" s="243" t="s">
        <v>144</v>
      </c>
    </row>
    <row r="336" spans="1:51" s="14" customFormat="1" ht="12">
      <c r="A336" s="14"/>
      <c r="B336" s="244"/>
      <c r="C336" s="245"/>
      <c r="D336" s="235" t="s">
        <v>155</v>
      </c>
      <c r="E336" s="246" t="s">
        <v>21</v>
      </c>
      <c r="F336" s="247" t="s">
        <v>316</v>
      </c>
      <c r="G336" s="245"/>
      <c r="H336" s="248">
        <v>3.525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4" t="s">
        <v>155</v>
      </c>
      <c r="AU336" s="254" t="s">
        <v>83</v>
      </c>
      <c r="AV336" s="14" t="s">
        <v>83</v>
      </c>
      <c r="AW336" s="14" t="s">
        <v>34</v>
      </c>
      <c r="AX336" s="14" t="s">
        <v>73</v>
      </c>
      <c r="AY336" s="254" t="s">
        <v>144</v>
      </c>
    </row>
    <row r="337" spans="1:51" s="13" customFormat="1" ht="12">
      <c r="A337" s="13"/>
      <c r="B337" s="233"/>
      <c r="C337" s="234"/>
      <c r="D337" s="235" t="s">
        <v>155</v>
      </c>
      <c r="E337" s="236" t="s">
        <v>21</v>
      </c>
      <c r="F337" s="237" t="s">
        <v>328</v>
      </c>
      <c r="G337" s="234"/>
      <c r="H337" s="236" t="s">
        <v>21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155</v>
      </c>
      <c r="AU337" s="243" t="s">
        <v>83</v>
      </c>
      <c r="AV337" s="13" t="s">
        <v>81</v>
      </c>
      <c r="AW337" s="13" t="s">
        <v>34</v>
      </c>
      <c r="AX337" s="13" t="s">
        <v>73</v>
      </c>
      <c r="AY337" s="243" t="s">
        <v>144</v>
      </c>
    </row>
    <row r="338" spans="1:51" s="13" customFormat="1" ht="12">
      <c r="A338" s="13"/>
      <c r="B338" s="233"/>
      <c r="C338" s="234"/>
      <c r="D338" s="235" t="s">
        <v>155</v>
      </c>
      <c r="E338" s="236" t="s">
        <v>21</v>
      </c>
      <c r="F338" s="237" t="s">
        <v>329</v>
      </c>
      <c r="G338" s="234"/>
      <c r="H338" s="236" t="s">
        <v>21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155</v>
      </c>
      <c r="AU338" s="243" t="s">
        <v>83</v>
      </c>
      <c r="AV338" s="13" t="s">
        <v>81</v>
      </c>
      <c r="AW338" s="13" t="s">
        <v>34</v>
      </c>
      <c r="AX338" s="13" t="s">
        <v>73</v>
      </c>
      <c r="AY338" s="243" t="s">
        <v>144</v>
      </c>
    </row>
    <row r="339" spans="1:51" s="14" customFormat="1" ht="12">
      <c r="A339" s="14"/>
      <c r="B339" s="244"/>
      <c r="C339" s="245"/>
      <c r="D339" s="235" t="s">
        <v>155</v>
      </c>
      <c r="E339" s="246" t="s">
        <v>21</v>
      </c>
      <c r="F339" s="247" t="s">
        <v>330</v>
      </c>
      <c r="G339" s="245"/>
      <c r="H339" s="248">
        <v>9.323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155</v>
      </c>
      <c r="AU339" s="254" t="s">
        <v>83</v>
      </c>
      <c r="AV339" s="14" t="s">
        <v>83</v>
      </c>
      <c r="AW339" s="14" t="s">
        <v>34</v>
      </c>
      <c r="AX339" s="14" t="s">
        <v>73</v>
      </c>
      <c r="AY339" s="254" t="s">
        <v>144</v>
      </c>
    </row>
    <row r="340" spans="1:51" s="14" customFormat="1" ht="12">
      <c r="A340" s="14"/>
      <c r="B340" s="244"/>
      <c r="C340" s="245"/>
      <c r="D340" s="235" t="s">
        <v>155</v>
      </c>
      <c r="E340" s="246" t="s">
        <v>21</v>
      </c>
      <c r="F340" s="247" t="s">
        <v>312</v>
      </c>
      <c r="G340" s="245"/>
      <c r="H340" s="248">
        <v>0.705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155</v>
      </c>
      <c r="AU340" s="254" t="s">
        <v>83</v>
      </c>
      <c r="AV340" s="14" t="s">
        <v>83</v>
      </c>
      <c r="AW340" s="14" t="s">
        <v>34</v>
      </c>
      <c r="AX340" s="14" t="s">
        <v>73</v>
      </c>
      <c r="AY340" s="254" t="s">
        <v>144</v>
      </c>
    </row>
    <row r="341" spans="1:51" s="14" customFormat="1" ht="12">
      <c r="A341" s="14"/>
      <c r="B341" s="244"/>
      <c r="C341" s="245"/>
      <c r="D341" s="235" t="s">
        <v>155</v>
      </c>
      <c r="E341" s="246" t="s">
        <v>21</v>
      </c>
      <c r="F341" s="247" t="s">
        <v>331</v>
      </c>
      <c r="G341" s="245"/>
      <c r="H341" s="248">
        <v>4.793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155</v>
      </c>
      <c r="AU341" s="254" t="s">
        <v>83</v>
      </c>
      <c r="AV341" s="14" t="s">
        <v>83</v>
      </c>
      <c r="AW341" s="14" t="s">
        <v>34</v>
      </c>
      <c r="AX341" s="14" t="s">
        <v>73</v>
      </c>
      <c r="AY341" s="254" t="s">
        <v>144</v>
      </c>
    </row>
    <row r="342" spans="1:51" s="14" customFormat="1" ht="12">
      <c r="A342" s="14"/>
      <c r="B342" s="244"/>
      <c r="C342" s="245"/>
      <c r="D342" s="235" t="s">
        <v>155</v>
      </c>
      <c r="E342" s="246" t="s">
        <v>21</v>
      </c>
      <c r="F342" s="247" t="s">
        <v>332</v>
      </c>
      <c r="G342" s="245"/>
      <c r="H342" s="248">
        <v>9.735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4" t="s">
        <v>155</v>
      </c>
      <c r="AU342" s="254" t="s">
        <v>83</v>
      </c>
      <c r="AV342" s="14" t="s">
        <v>83</v>
      </c>
      <c r="AW342" s="14" t="s">
        <v>34</v>
      </c>
      <c r="AX342" s="14" t="s">
        <v>73</v>
      </c>
      <c r="AY342" s="254" t="s">
        <v>144</v>
      </c>
    </row>
    <row r="343" spans="1:51" s="13" customFormat="1" ht="12">
      <c r="A343" s="13"/>
      <c r="B343" s="233"/>
      <c r="C343" s="234"/>
      <c r="D343" s="235" t="s">
        <v>155</v>
      </c>
      <c r="E343" s="236" t="s">
        <v>21</v>
      </c>
      <c r="F343" s="237" t="s">
        <v>333</v>
      </c>
      <c r="G343" s="234"/>
      <c r="H343" s="236" t="s">
        <v>21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155</v>
      </c>
      <c r="AU343" s="243" t="s">
        <v>83</v>
      </c>
      <c r="AV343" s="13" t="s">
        <v>81</v>
      </c>
      <c r="AW343" s="13" t="s">
        <v>34</v>
      </c>
      <c r="AX343" s="13" t="s">
        <v>73</v>
      </c>
      <c r="AY343" s="243" t="s">
        <v>144</v>
      </c>
    </row>
    <row r="344" spans="1:51" s="14" customFormat="1" ht="12">
      <c r="A344" s="14"/>
      <c r="B344" s="244"/>
      <c r="C344" s="245"/>
      <c r="D344" s="235" t="s">
        <v>155</v>
      </c>
      <c r="E344" s="246" t="s">
        <v>21</v>
      </c>
      <c r="F344" s="247" t="s">
        <v>330</v>
      </c>
      <c r="G344" s="245"/>
      <c r="H344" s="248">
        <v>9.323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4" t="s">
        <v>155</v>
      </c>
      <c r="AU344" s="254" t="s">
        <v>83</v>
      </c>
      <c r="AV344" s="14" t="s">
        <v>83</v>
      </c>
      <c r="AW344" s="14" t="s">
        <v>34</v>
      </c>
      <c r="AX344" s="14" t="s">
        <v>73</v>
      </c>
      <c r="AY344" s="254" t="s">
        <v>144</v>
      </c>
    </row>
    <row r="345" spans="1:51" s="14" customFormat="1" ht="12">
      <c r="A345" s="14"/>
      <c r="B345" s="244"/>
      <c r="C345" s="245"/>
      <c r="D345" s="235" t="s">
        <v>155</v>
      </c>
      <c r="E345" s="246" t="s">
        <v>21</v>
      </c>
      <c r="F345" s="247" t="s">
        <v>312</v>
      </c>
      <c r="G345" s="245"/>
      <c r="H345" s="248">
        <v>0.705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4" t="s">
        <v>155</v>
      </c>
      <c r="AU345" s="254" t="s">
        <v>83</v>
      </c>
      <c r="AV345" s="14" t="s">
        <v>83</v>
      </c>
      <c r="AW345" s="14" t="s">
        <v>34</v>
      </c>
      <c r="AX345" s="14" t="s">
        <v>73</v>
      </c>
      <c r="AY345" s="254" t="s">
        <v>144</v>
      </c>
    </row>
    <row r="346" spans="1:51" s="14" customFormat="1" ht="12">
      <c r="A346" s="14"/>
      <c r="B346" s="244"/>
      <c r="C346" s="245"/>
      <c r="D346" s="235" t="s">
        <v>155</v>
      </c>
      <c r="E346" s="246" t="s">
        <v>21</v>
      </c>
      <c r="F346" s="247" t="s">
        <v>331</v>
      </c>
      <c r="G346" s="245"/>
      <c r="H346" s="248">
        <v>4.793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155</v>
      </c>
      <c r="AU346" s="254" t="s">
        <v>83</v>
      </c>
      <c r="AV346" s="14" t="s">
        <v>83</v>
      </c>
      <c r="AW346" s="14" t="s">
        <v>34</v>
      </c>
      <c r="AX346" s="14" t="s">
        <v>73</v>
      </c>
      <c r="AY346" s="254" t="s">
        <v>144</v>
      </c>
    </row>
    <row r="347" spans="1:51" s="14" customFormat="1" ht="12">
      <c r="A347" s="14"/>
      <c r="B347" s="244"/>
      <c r="C347" s="245"/>
      <c r="D347" s="235" t="s">
        <v>155</v>
      </c>
      <c r="E347" s="246" t="s">
        <v>21</v>
      </c>
      <c r="F347" s="247" t="s">
        <v>332</v>
      </c>
      <c r="G347" s="245"/>
      <c r="H347" s="248">
        <v>9.735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4" t="s">
        <v>155</v>
      </c>
      <c r="AU347" s="254" t="s">
        <v>83</v>
      </c>
      <c r="AV347" s="14" t="s">
        <v>83</v>
      </c>
      <c r="AW347" s="14" t="s">
        <v>34</v>
      </c>
      <c r="AX347" s="14" t="s">
        <v>73</v>
      </c>
      <c r="AY347" s="254" t="s">
        <v>144</v>
      </c>
    </row>
    <row r="348" spans="1:51" s="13" customFormat="1" ht="12">
      <c r="A348" s="13"/>
      <c r="B348" s="233"/>
      <c r="C348" s="234"/>
      <c r="D348" s="235" t="s">
        <v>155</v>
      </c>
      <c r="E348" s="236" t="s">
        <v>21</v>
      </c>
      <c r="F348" s="237" t="s">
        <v>334</v>
      </c>
      <c r="G348" s="234"/>
      <c r="H348" s="236" t="s">
        <v>21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155</v>
      </c>
      <c r="AU348" s="243" t="s">
        <v>83</v>
      </c>
      <c r="AV348" s="13" t="s">
        <v>81</v>
      </c>
      <c r="AW348" s="13" t="s">
        <v>34</v>
      </c>
      <c r="AX348" s="13" t="s">
        <v>73</v>
      </c>
      <c r="AY348" s="243" t="s">
        <v>144</v>
      </c>
    </row>
    <row r="349" spans="1:51" s="14" customFormat="1" ht="12">
      <c r="A349" s="14"/>
      <c r="B349" s="244"/>
      <c r="C349" s="245"/>
      <c r="D349" s="235" t="s">
        <v>155</v>
      </c>
      <c r="E349" s="246" t="s">
        <v>21</v>
      </c>
      <c r="F349" s="247" t="s">
        <v>332</v>
      </c>
      <c r="G349" s="245"/>
      <c r="H349" s="248">
        <v>9.735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4" t="s">
        <v>155</v>
      </c>
      <c r="AU349" s="254" t="s">
        <v>83</v>
      </c>
      <c r="AV349" s="14" t="s">
        <v>83</v>
      </c>
      <c r="AW349" s="14" t="s">
        <v>34</v>
      </c>
      <c r="AX349" s="14" t="s">
        <v>73</v>
      </c>
      <c r="AY349" s="254" t="s">
        <v>144</v>
      </c>
    </row>
    <row r="350" spans="1:51" s="14" customFormat="1" ht="12">
      <c r="A350" s="14"/>
      <c r="B350" s="244"/>
      <c r="C350" s="245"/>
      <c r="D350" s="235" t="s">
        <v>155</v>
      </c>
      <c r="E350" s="246" t="s">
        <v>21</v>
      </c>
      <c r="F350" s="247" t="s">
        <v>335</v>
      </c>
      <c r="G350" s="245"/>
      <c r="H350" s="248">
        <v>9.9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4" t="s">
        <v>155</v>
      </c>
      <c r="AU350" s="254" t="s">
        <v>83</v>
      </c>
      <c r="AV350" s="14" t="s">
        <v>83</v>
      </c>
      <c r="AW350" s="14" t="s">
        <v>34</v>
      </c>
      <c r="AX350" s="14" t="s">
        <v>73</v>
      </c>
      <c r="AY350" s="254" t="s">
        <v>144</v>
      </c>
    </row>
    <row r="351" spans="1:51" s="14" customFormat="1" ht="12">
      <c r="A351" s="14"/>
      <c r="B351" s="244"/>
      <c r="C351" s="245"/>
      <c r="D351" s="235" t="s">
        <v>155</v>
      </c>
      <c r="E351" s="246" t="s">
        <v>21</v>
      </c>
      <c r="F351" s="247" t="s">
        <v>336</v>
      </c>
      <c r="G351" s="245"/>
      <c r="H351" s="248">
        <v>1.404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4" t="s">
        <v>155</v>
      </c>
      <c r="AU351" s="254" t="s">
        <v>83</v>
      </c>
      <c r="AV351" s="14" t="s">
        <v>83</v>
      </c>
      <c r="AW351" s="14" t="s">
        <v>34</v>
      </c>
      <c r="AX351" s="14" t="s">
        <v>73</v>
      </c>
      <c r="AY351" s="254" t="s">
        <v>144</v>
      </c>
    </row>
    <row r="352" spans="1:51" s="14" customFormat="1" ht="12">
      <c r="A352" s="14"/>
      <c r="B352" s="244"/>
      <c r="C352" s="245"/>
      <c r="D352" s="235" t="s">
        <v>155</v>
      </c>
      <c r="E352" s="246" t="s">
        <v>21</v>
      </c>
      <c r="F352" s="247" t="s">
        <v>319</v>
      </c>
      <c r="G352" s="245"/>
      <c r="H352" s="248">
        <v>1.2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155</v>
      </c>
      <c r="AU352" s="254" t="s">
        <v>83</v>
      </c>
      <c r="AV352" s="14" t="s">
        <v>83</v>
      </c>
      <c r="AW352" s="14" t="s">
        <v>34</v>
      </c>
      <c r="AX352" s="14" t="s">
        <v>73</v>
      </c>
      <c r="AY352" s="254" t="s">
        <v>144</v>
      </c>
    </row>
    <row r="353" spans="1:51" s="13" customFormat="1" ht="12">
      <c r="A353" s="13"/>
      <c r="B353" s="233"/>
      <c r="C353" s="234"/>
      <c r="D353" s="235" t="s">
        <v>155</v>
      </c>
      <c r="E353" s="236" t="s">
        <v>21</v>
      </c>
      <c r="F353" s="237" t="s">
        <v>334</v>
      </c>
      <c r="G353" s="234"/>
      <c r="H353" s="236" t="s">
        <v>21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155</v>
      </c>
      <c r="AU353" s="243" t="s">
        <v>83</v>
      </c>
      <c r="AV353" s="13" t="s">
        <v>81</v>
      </c>
      <c r="AW353" s="13" t="s">
        <v>34</v>
      </c>
      <c r="AX353" s="13" t="s">
        <v>73</v>
      </c>
      <c r="AY353" s="243" t="s">
        <v>144</v>
      </c>
    </row>
    <row r="354" spans="1:51" s="14" customFormat="1" ht="12">
      <c r="A354" s="14"/>
      <c r="B354" s="244"/>
      <c r="C354" s="245"/>
      <c r="D354" s="235" t="s">
        <v>155</v>
      </c>
      <c r="E354" s="246" t="s">
        <v>21</v>
      </c>
      <c r="F354" s="247" t="s">
        <v>337</v>
      </c>
      <c r="G354" s="245"/>
      <c r="H354" s="248">
        <v>9.81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4" t="s">
        <v>155</v>
      </c>
      <c r="AU354" s="254" t="s">
        <v>83</v>
      </c>
      <c r="AV354" s="14" t="s">
        <v>83</v>
      </c>
      <c r="AW354" s="14" t="s">
        <v>34</v>
      </c>
      <c r="AX354" s="14" t="s">
        <v>73</v>
      </c>
      <c r="AY354" s="254" t="s">
        <v>144</v>
      </c>
    </row>
    <row r="355" spans="1:51" s="14" customFormat="1" ht="12">
      <c r="A355" s="14"/>
      <c r="B355" s="244"/>
      <c r="C355" s="245"/>
      <c r="D355" s="235" t="s">
        <v>155</v>
      </c>
      <c r="E355" s="246" t="s">
        <v>21</v>
      </c>
      <c r="F355" s="247" t="s">
        <v>335</v>
      </c>
      <c r="G355" s="245"/>
      <c r="H355" s="248">
        <v>9.9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4" t="s">
        <v>155</v>
      </c>
      <c r="AU355" s="254" t="s">
        <v>83</v>
      </c>
      <c r="AV355" s="14" t="s">
        <v>83</v>
      </c>
      <c r="AW355" s="14" t="s">
        <v>34</v>
      </c>
      <c r="AX355" s="14" t="s">
        <v>73</v>
      </c>
      <c r="AY355" s="254" t="s">
        <v>144</v>
      </c>
    </row>
    <row r="356" spans="1:51" s="14" customFormat="1" ht="12">
      <c r="A356" s="14"/>
      <c r="B356" s="244"/>
      <c r="C356" s="245"/>
      <c r="D356" s="235" t="s">
        <v>155</v>
      </c>
      <c r="E356" s="246" t="s">
        <v>21</v>
      </c>
      <c r="F356" s="247" t="s">
        <v>336</v>
      </c>
      <c r="G356" s="245"/>
      <c r="H356" s="248">
        <v>1.404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155</v>
      </c>
      <c r="AU356" s="254" t="s">
        <v>83</v>
      </c>
      <c r="AV356" s="14" t="s">
        <v>83</v>
      </c>
      <c r="AW356" s="14" t="s">
        <v>34</v>
      </c>
      <c r="AX356" s="14" t="s">
        <v>73</v>
      </c>
      <c r="AY356" s="254" t="s">
        <v>144</v>
      </c>
    </row>
    <row r="357" spans="1:51" s="14" customFormat="1" ht="12">
      <c r="A357" s="14"/>
      <c r="B357" s="244"/>
      <c r="C357" s="245"/>
      <c r="D357" s="235" t="s">
        <v>155</v>
      </c>
      <c r="E357" s="246" t="s">
        <v>21</v>
      </c>
      <c r="F357" s="247" t="s">
        <v>319</v>
      </c>
      <c r="G357" s="245"/>
      <c r="H357" s="248">
        <v>1.2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4" t="s">
        <v>155</v>
      </c>
      <c r="AU357" s="254" t="s">
        <v>83</v>
      </c>
      <c r="AV357" s="14" t="s">
        <v>83</v>
      </c>
      <c r="AW357" s="14" t="s">
        <v>34</v>
      </c>
      <c r="AX357" s="14" t="s">
        <v>73</v>
      </c>
      <c r="AY357" s="254" t="s">
        <v>144</v>
      </c>
    </row>
    <row r="358" spans="1:51" s="13" customFormat="1" ht="12">
      <c r="A358" s="13"/>
      <c r="B358" s="233"/>
      <c r="C358" s="234"/>
      <c r="D358" s="235" t="s">
        <v>155</v>
      </c>
      <c r="E358" s="236" t="s">
        <v>21</v>
      </c>
      <c r="F358" s="237" t="s">
        <v>338</v>
      </c>
      <c r="G358" s="234"/>
      <c r="H358" s="236" t="s">
        <v>21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155</v>
      </c>
      <c r="AU358" s="243" t="s">
        <v>83</v>
      </c>
      <c r="AV358" s="13" t="s">
        <v>81</v>
      </c>
      <c r="AW358" s="13" t="s">
        <v>34</v>
      </c>
      <c r="AX358" s="13" t="s">
        <v>73</v>
      </c>
      <c r="AY358" s="243" t="s">
        <v>144</v>
      </c>
    </row>
    <row r="359" spans="1:51" s="14" customFormat="1" ht="12">
      <c r="A359" s="14"/>
      <c r="B359" s="244"/>
      <c r="C359" s="245"/>
      <c r="D359" s="235" t="s">
        <v>155</v>
      </c>
      <c r="E359" s="246" t="s">
        <v>21</v>
      </c>
      <c r="F359" s="247" t="s">
        <v>339</v>
      </c>
      <c r="G359" s="245"/>
      <c r="H359" s="248">
        <v>2.145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4" t="s">
        <v>155</v>
      </c>
      <c r="AU359" s="254" t="s">
        <v>83</v>
      </c>
      <c r="AV359" s="14" t="s">
        <v>83</v>
      </c>
      <c r="AW359" s="14" t="s">
        <v>34</v>
      </c>
      <c r="AX359" s="14" t="s">
        <v>73</v>
      </c>
      <c r="AY359" s="254" t="s">
        <v>144</v>
      </c>
    </row>
    <row r="360" spans="1:51" s="13" customFormat="1" ht="12">
      <c r="A360" s="13"/>
      <c r="B360" s="233"/>
      <c r="C360" s="234"/>
      <c r="D360" s="235" t="s">
        <v>155</v>
      </c>
      <c r="E360" s="236" t="s">
        <v>21</v>
      </c>
      <c r="F360" s="237" t="s">
        <v>340</v>
      </c>
      <c r="G360" s="234"/>
      <c r="H360" s="236" t="s">
        <v>21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155</v>
      </c>
      <c r="AU360" s="243" t="s">
        <v>83</v>
      </c>
      <c r="AV360" s="13" t="s">
        <v>81</v>
      </c>
      <c r="AW360" s="13" t="s">
        <v>34</v>
      </c>
      <c r="AX360" s="13" t="s">
        <v>73</v>
      </c>
      <c r="AY360" s="243" t="s">
        <v>144</v>
      </c>
    </row>
    <row r="361" spans="1:51" s="14" customFormat="1" ht="12">
      <c r="A361" s="14"/>
      <c r="B361" s="244"/>
      <c r="C361" s="245"/>
      <c r="D361" s="235" t="s">
        <v>155</v>
      </c>
      <c r="E361" s="246" t="s">
        <v>21</v>
      </c>
      <c r="F361" s="247" t="s">
        <v>341</v>
      </c>
      <c r="G361" s="245"/>
      <c r="H361" s="248">
        <v>9.75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155</v>
      </c>
      <c r="AU361" s="254" t="s">
        <v>83</v>
      </c>
      <c r="AV361" s="14" t="s">
        <v>83</v>
      </c>
      <c r="AW361" s="14" t="s">
        <v>34</v>
      </c>
      <c r="AX361" s="14" t="s">
        <v>73</v>
      </c>
      <c r="AY361" s="254" t="s">
        <v>144</v>
      </c>
    </row>
    <row r="362" spans="1:51" s="13" customFormat="1" ht="12">
      <c r="A362" s="13"/>
      <c r="B362" s="233"/>
      <c r="C362" s="234"/>
      <c r="D362" s="235" t="s">
        <v>155</v>
      </c>
      <c r="E362" s="236" t="s">
        <v>21</v>
      </c>
      <c r="F362" s="237" t="s">
        <v>342</v>
      </c>
      <c r="G362" s="234"/>
      <c r="H362" s="236" t="s">
        <v>21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155</v>
      </c>
      <c r="AU362" s="243" t="s">
        <v>83</v>
      </c>
      <c r="AV362" s="13" t="s">
        <v>81</v>
      </c>
      <c r="AW362" s="13" t="s">
        <v>34</v>
      </c>
      <c r="AX362" s="13" t="s">
        <v>73</v>
      </c>
      <c r="AY362" s="243" t="s">
        <v>144</v>
      </c>
    </row>
    <row r="363" spans="1:51" s="13" customFormat="1" ht="12">
      <c r="A363" s="13"/>
      <c r="B363" s="233"/>
      <c r="C363" s="234"/>
      <c r="D363" s="235" t="s">
        <v>155</v>
      </c>
      <c r="E363" s="236" t="s">
        <v>21</v>
      </c>
      <c r="F363" s="237" t="s">
        <v>343</v>
      </c>
      <c r="G363" s="234"/>
      <c r="H363" s="236" t="s">
        <v>21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155</v>
      </c>
      <c r="AU363" s="243" t="s">
        <v>83</v>
      </c>
      <c r="AV363" s="13" t="s">
        <v>81</v>
      </c>
      <c r="AW363" s="13" t="s">
        <v>34</v>
      </c>
      <c r="AX363" s="13" t="s">
        <v>73</v>
      </c>
      <c r="AY363" s="243" t="s">
        <v>144</v>
      </c>
    </row>
    <row r="364" spans="1:51" s="14" customFormat="1" ht="12">
      <c r="A364" s="14"/>
      <c r="B364" s="244"/>
      <c r="C364" s="245"/>
      <c r="D364" s="235" t="s">
        <v>155</v>
      </c>
      <c r="E364" s="246" t="s">
        <v>21</v>
      </c>
      <c r="F364" s="247" t="s">
        <v>344</v>
      </c>
      <c r="G364" s="245"/>
      <c r="H364" s="248">
        <v>4.575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155</v>
      </c>
      <c r="AU364" s="254" t="s">
        <v>83</v>
      </c>
      <c r="AV364" s="14" t="s">
        <v>83</v>
      </c>
      <c r="AW364" s="14" t="s">
        <v>34</v>
      </c>
      <c r="AX364" s="14" t="s">
        <v>73</v>
      </c>
      <c r="AY364" s="254" t="s">
        <v>144</v>
      </c>
    </row>
    <row r="365" spans="1:51" s="14" customFormat="1" ht="12">
      <c r="A365" s="14"/>
      <c r="B365" s="244"/>
      <c r="C365" s="245"/>
      <c r="D365" s="235" t="s">
        <v>155</v>
      </c>
      <c r="E365" s="246" t="s">
        <v>21</v>
      </c>
      <c r="F365" s="247" t="s">
        <v>345</v>
      </c>
      <c r="G365" s="245"/>
      <c r="H365" s="248">
        <v>8.775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4" t="s">
        <v>155</v>
      </c>
      <c r="AU365" s="254" t="s">
        <v>83</v>
      </c>
      <c r="AV365" s="14" t="s">
        <v>83</v>
      </c>
      <c r="AW365" s="14" t="s">
        <v>34</v>
      </c>
      <c r="AX365" s="14" t="s">
        <v>73</v>
      </c>
      <c r="AY365" s="254" t="s">
        <v>144</v>
      </c>
    </row>
    <row r="366" spans="1:51" s="14" customFormat="1" ht="12">
      <c r="A366" s="14"/>
      <c r="B366" s="244"/>
      <c r="C366" s="245"/>
      <c r="D366" s="235" t="s">
        <v>155</v>
      </c>
      <c r="E366" s="246" t="s">
        <v>21</v>
      </c>
      <c r="F366" s="247" t="s">
        <v>346</v>
      </c>
      <c r="G366" s="245"/>
      <c r="H366" s="248">
        <v>10.29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155</v>
      </c>
      <c r="AU366" s="254" t="s">
        <v>83</v>
      </c>
      <c r="AV366" s="14" t="s">
        <v>83</v>
      </c>
      <c r="AW366" s="14" t="s">
        <v>34</v>
      </c>
      <c r="AX366" s="14" t="s">
        <v>73</v>
      </c>
      <c r="AY366" s="254" t="s">
        <v>144</v>
      </c>
    </row>
    <row r="367" spans="1:51" s="13" customFormat="1" ht="12">
      <c r="A367" s="13"/>
      <c r="B367" s="233"/>
      <c r="C367" s="234"/>
      <c r="D367" s="235" t="s">
        <v>155</v>
      </c>
      <c r="E367" s="236" t="s">
        <v>21</v>
      </c>
      <c r="F367" s="237" t="s">
        <v>347</v>
      </c>
      <c r="G367" s="234"/>
      <c r="H367" s="236" t="s">
        <v>21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155</v>
      </c>
      <c r="AU367" s="243" t="s">
        <v>83</v>
      </c>
      <c r="AV367" s="13" t="s">
        <v>81</v>
      </c>
      <c r="AW367" s="13" t="s">
        <v>34</v>
      </c>
      <c r="AX367" s="13" t="s">
        <v>73</v>
      </c>
      <c r="AY367" s="243" t="s">
        <v>144</v>
      </c>
    </row>
    <row r="368" spans="1:51" s="14" customFormat="1" ht="12">
      <c r="A368" s="14"/>
      <c r="B368" s="244"/>
      <c r="C368" s="245"/>
      <c r="D368" s="235" t="s">
        <v>155</v>
      </c>
      <c r="E368" s="246" t="s">
        <v>21</v>
      </c>
      <c r="F368" s="247" t="s">
        <v>348</v>
      </c>
      <c r="G368" s="245"/>
      <c r="H368" s="248">
        <v>13.973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4" t="s">
        <v>155</v>
      </c>
      <c r="AU368" s="254" t="s">
        <v>83</v>
      </c>
      <c r="AV368" s="14" t="s">
        <v>83</v>
      </c>
      <c r="AW368" s="14" t="s">
        <v>34</v>
      </c>
      <c r="AX368" s="14" t="s">
        <v>73</v>
      </c>
      <c r="AY368" s="254" t="s">
        <v>144</v>
      </c>
    </row>
    <row r="369" spans="1:51" s="14" customFormat="1" ht="12">
      <c r="A369" s="14"/>
      <c r="B369" s="244"/>
      <c r="C369" s="245"/>
      <c r="D369" s="235" t="s">
        <v>155</v>
      </c>
      <c r="E369" s="246" t="s">
        <v>21</v>
      </c>
      <c r="F369" s="247" t="s">
        <v>349</v>
      </c>
      <c r="G369" s="245"/>
      <c r="H369" s="248">
        <v>1.11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4" t="s">
        <v>155</v>
      </c>
      <c r="AU369" s="254" t="s">
        <v>83</v>
      </c>
      <c r="AV369" s="14" t="s">
        <v>83</v>
      </c>
      <c r="AW369" s="14" t="s">
        <v>34</v>
      </c>
      <c r="AX369" s="14" t="s">
        <v>73</v>
      </c>
      <c r="AY369" s="254" t="s">
        <v>144</v>
      </c>
    </row>
    <row r="370" spans="1:51" s="13" customFormat="1" ht="12">
      <c r="A370" s="13"/>
      <c r="B370" s="233"/>
      <c r="C370" s="234"/>
      <c r="D370" s="235" t="s">
        <v>155</v>
      </c>
      <c r="E370" s="236" t="s">
        <v>21</v>
      </c>
      <c r="F370" s="237" t="s">
        <v>350</v>
      </c>
      <c r="G370" s="234"/>
      <c r="H370" s="236" t="s">
        <v>21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155</v>
      </c>
      <c r="AU370" s="243" t="s">
        <v>83</v>
      </c>
      <c r="AV370" s="13" t="s">
        <v>81</v>
      </c>
      <c r="AW370" s="13" t="s">
        <v>34</v>
      </c>
      <c r="AX370" s="13" t="s">
        <v>73</v>
      </c>
      <c r="AY370" s="243" t="s">
        <v>144</v>
      </c>
    </row>
    <row r="371" spans="1:51" s="14" customFormat="1" ht="12">
      <c r="A371" s="14"/>
      <c r="B371" s="244"/>
      <c r="C371" s="245"/>
      <c r="D371" s="235" t="s">
        <v>155</v>
      </c>
      <c r="E371" s="246" t="s">
        <v>21</v>
      </c>
      <c r="F371" s="247" t="s">
        <v>314</v>
      </c>
      <c r="G371" s="245"/>
      <c r="H371" s="248">
        <v>13.913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4" t="s">
        <v>155</v>
      </c>
      <c r="AU371" s="254" t="s">
        <v>83</v>
      </c>
      <c r="AV371" s="14" t="s">
        <v>83</v>
      </c>
      <c r="AW371" s="14" t="s">
        <v>34</v>
      </c>
      <c r="AX371" s="14" t="s">
        <v>73</v>
      </c>
      <c r="AY371" s="254" t="s">
        <v>144</v>
      </c>
    </row>
    <row r="372" spans="1:51" s="14" customFormat="1" ht="12">
      <c r="A372" s="14"/>
      <c r="B372" s="244"/>
      <c r="C372" s="245"/>
      <c r="D372" s="235" t="s">
        <v>155</v>
      </c>
      <c r="E372" s="246" t="s">
        <v>21</v>
      </c>
      <c r="F372" s="247" t="s">
        <v>312</v>
      </c>
      <c r="G372" s="245"/>
      <c r="H372" s="248">
        <v>0.705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4" t="s">
        <v>155</v>
      </c>
      <c r="AU372" s="254" t="s">
        <v>83</v>
      </c>
      <c r="AV372" s="14" t="s">
        <v>83</v>
      </c>
      <c r="AW372" s="14" t="s">
        <v>34</v>
      </c>
      <c r="AX372" s="14" t="s">
        <v>73</v>
      </c>
      <c r="AY372" s="254" t="s">
        <v>144</v>
      </c>
    </row>
    <row r="373" spans="1:51" s="13" customFormat="1" ht="12">
      <c r="A373" s="13"/>
      <c r="B373" s="233"/>
      <c r="C373" s="234"/>
      <c r="D373" s="235" t="s">
        <v>155</v>
      </c>
      <c r="E373" s="236" t="s">
        <v>21</v>
      </c>
      <c r="F373" s="237" t="s">
        <v>351</v>
      </c>
      <c r="G373" s="234"/>
      <c r="H373" s="236" t="s">
        <v>21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155</v>
      </c>
      <c r="AU373" s="243" t="s">
        <v>83</v>
      </c>
      <c r="AV373" s="13" t="s">
        <v>81</v>
      </c>
      <c r="AW373" s="13" t="s">
        <v>34</v>
      </c>
      <c r="AX373" s="13" t="s">
        <v>73</v>
      </c>
      <c r="AY373" s="243" t="s">
        <v>144</v>
      </c>
    </row>
    <row r="374" spans="1:51" s="14" customFormat="1" ht="12">
      <c r="A374" s="14"/>
      <c r="B374" s="244"/>
      <c r="C374" s="245"/>
      <c r="D374" s="235" t="s">
        <v>155</v>
      </c>
      <c r="E374" s="246" t="s">
        <v>21</v>
      </c>
      <c r="F374" s="247" t="s">
        <v>292</v>
      </c>
      <c r="G374" s="245"/>
      <c r="H374" s="248">
        <v>2.28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4" t="s">
        <v>155</v>
      </c>
      <c r="AU374" s="254" t="s">
        <v>83</v>
      </c>
      <c r="AV374" s="14" t="s">
        <v>83</v>
      </c>
      <c r="AW374" s="14" t="s">
        <v>34</v>
      </c>
      <c r="AX374" s="14" t="s">
        <v>73</v>
      </c>
      <c r="AY374" s="254" t="s">
        <v>144</v>
      </c>
    </row>
    <row r="375" spans="1:51" s="13" customFormat="1" ht="12">
      <c r="A375" s="13"/>
      <c r="B375" s="233"/>
      <c r="C375" s="234"/>
      <c r="D375" s="235" t="s">
        <v>155</v>
      </c>
      <c r="E375" s="236" t="s">
        <v>21</v>
      </c>
      <c r="F375" s="237" t="s">
        <v>352</v>
      </c>
      <c r="G375" s="234"/>
      <c r="H375" s="236" t="s">
        <v>21</v>
      </c>
      <c r="I375" s="238"/>
      <c r="J375" s="234"/>
      <c r="K375" s="234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155</v>
      </c>
      <c r="AU375" s="243" t="s">
        <v>83</v>
      </c>
      <c r="AV375" s="13" t="s">
        <v>81</v>
      </c>
      <c r="AW375" s="13" t="s">
        <v>34</v>
      </c>
      <c r="AX375" s="13" t="s">
        <v>73</v>
      </c>
      <c r="AY375" s="243" t="s">
        <v>144</v>
      </c>
    </row>
    <row r="376" spans="1:51" s="14" customFormat="1" ht="12">
      <c r="A376" s="14"/>
      <c r="B376" s="244"/>
      <c r="C376" s="245"/>
      <c r="D376" s="235" t="s">
        <v>155</v>
      </c>
      <c r="E376" s="246" t="s">
        <v>21</v>
      </c>
      <c r="F376" s="247" t="s">
        <v>305</v>
      </c>
      <c r="G376" s="245"/>
      <c r="H376" s="248">
        <v>2.49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4" t="s">
        <v>155</v>
      </c>
      <c r="AU376" s="254" t="s">
        <v>83</v>
      </c>
      <c r="AV376" s="14" t="s">
        <v>83</v>
      </c>
      <c r="AW376" s="14" t="s">
        <v>34</v>
      </c>
      <c r="AX376" s="14" t="s">
        <v>73</v>
      </c>
      <c r="AY376" s="254" t="s">
        <v>144</v>
      </c>
    </row>
    <row r="377" spans="1:51" s="14" customFormat="1" ht="12">
      <c r="A377" s="14"/>
      <c r="B377" s="244"/>
      <c r="C377" s="245"/>
      <c r="D377" s="235" t="s">
        <v>155</v>
      </c>
      <c r="E377" s="246" t="s">
        <v>21</v>
      </c>
      <c r="F377" s="247" t="s">
        <v>307</v>
      </c>
      <c r="G377" s="245"/>
      <c r="H377" s="248">
        <v>10.095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4" t="s">
        <v>155</v>
      </c>
      <c r="AU377" s="254" t="s">
        <v>83</v>
      </c>
      <c r="AV377" s="14" t="s">
        <v>83</v>
      </c>
      <c r="AW377" s="14" t="s">
        <v>34</v>
      </c>
      <c r="AX377" s="14" t="s">
        <v>73</v>
      </c>
      <c r="AY377" s="254" t="s">
        <v>144</v>
      </c>
    </row>
    <row r="378" spans="1:51" s="13" customFormat="1" ht="12">
      <c r="A378" s="13"/>
      <c r="B378" s="233"/>
      <c r="C378" s="234"/>
      <c r="D378" s="235" t="s">
        <v>155</v>
      </c>
      <c r="E378" s="236" t="s">
        <v>21</v>
      </c>
      <c r="F378" s="237" t="s">
        <v>353</v>
      </c>
      <c r="G378" s="234"/>
      <c r="H378" s="236" t="s">
        <v>21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155</v>
      </c>
      <c r="AU378" s="243" t="s">
        <v>83</v>
      </c>
      <c r="AV378" s="13" t="s">
        <v>81</v>
      </c>
      <c r="AW378" s="13" t="s">
        <v>34</v>
      </c>
      <c r="AX378" s="13" t="s">
        <v>73</v>
      </c>
      <c r="AY378" s="243" t="s">
        <v>144</v>
      </c>
    </row>
    <row r="379" spans="1:51" s="14" customFormat="1" ht="12">
      <c r="A379" s="14"/>
      <c r="B379" s="244"/>
      <c r="C379" s="245"/>
      <c r="D379" s="235" t="s">
        <v>155</v>
      </c>
      <c r="E379" s="246" t="s">
        <v>21</v>
      </c>
      <c r="F379" s="247" t="s">
        <v>299</v>
      </c>
      <c r="G379" s="245"/>
      <c r="H379" s="248">
        <v>13.92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4" t="s">
        <v>155</v>
      </c>
      <c r="AU379" s="254" t="s">
        <v>83</v>
      </c>
      <c r="AV379" s="14" t="s">
        <v>83</v>
      </c>
      <c r="AW379" s="14" t="s">
        <v>34</v>
      </c>
      <c r="AX379" s="14" t="s">
        <v>73</v>
      </c>
      <c r="AY379" s="254" t="s">
        <v>144</v>
      </c>
    </row>
    <row r="380" spans="1:51" s="14" customFormat="1" ht="12">
      <c r="A380" s="14"/>
      <c r="B380" s="244"/>
      <c r="C380" s="245"/>
      <c r="D380" s="235" t="s">
        <v>155</v>
      </c>
      <c r="E380" s="246" t="s">
        <v>21</v>
      </c>
      <c r="F380" s="247" t="s">
        <v>312</v>
      </c>
      <c r="G380" s="245"/>
      <c r="H380" s="248">
        <v>0.705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4" t="s">
        <v>155</v>
      </c>
      <c r="AU380" s="254" t="s">
        <v>83</v>
      </c>
      <c r="AV380" s="14" t="s">
        <v>83</v>
      </c>
      <c r="AW380" s="14" t="s">
        <v>34</v>
      </c>
      <c r="AX380" s="14" t="s">
        <v>73</v>
      </c>
      <c r="AY380" s="254" t="s">
        <v>144</v>
      </c>
    </row>
    <row r="381" spans="1:51" s="13" customFormat="1" ht="12">
      <c r="A381" s="13"/>
      <c r="B381" s="233"/>
      <c r="C381" s="234"/>
      <c r="D381" s="235" t="s">
        <v>155</v>
      </c>
      <c r="E381" s="236" t="s">
        <v>21</v>
      </c>
      <c r="F381" s="237" t="s">
        <v>354</v>
      </c>
      <c r="G381" s="234"/>
      <c r="H381" s="236" t="s">
        <v>21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155</v>
      </c>
      <c r="AU381" s="243" t="s">
        <v>83</v>
      </c>
      <c r="AV381" s="13" t="s">
        <v>81</v>
      </c>
      <c r="AW381" s="13" t="s">
        <v>34</v>
      </c>
      <c r="AX381" s="13" t="s">
        <v>73</v>
      </c>
      <c r="AY381" s="243" t="s">
        <v>144</v>
      </c>
    </row>
    <row r="382" spans="1:51" s="14" customFormat="1" ht="12">
      <c r="A382" s="14"/>
      <c r="B382" s="244"/>
      <c r="C382" s="245"/>
      <c r="D382" s="235" t="s">
        <v>155</v>
      </c>
      <c r="E382" s="246" t="s">
        <v>21</v>
      </c>
      <c r="F382" s="247" t="s">
        <v>299</v>
      </c>
      <c r="G382" s="245"/>
      <c r="H382" s="248">
        <v>13.92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4" t="s">
        <v>155</v>
      </c>
      <c r="AU382" s="254" t="s">
        <v>83</v>
      </c>
      <c r="AV382" s="14" t="s">
        <v>83</v>
      </c>
      <c r="AW382" s="14" t="s">
        <v>34</v>
      </c>
      <c r="AX382" s="14" t="s">
        <v>73</v>
      </c>
      <c r="AY382" s="254" t="s">
        <v>144</v>
      </c>
    </row>
    <row r="383" spans="1:51" s="14" customFormat="1" ht="12">
      <c r="A383" s="14"/>
      <c r="B383" s="244"/>
      <c r="C383" s="245"/>
      <c r="D383" s="235" t="s">
        <v>155</v>
      </c>
      <c r="E383" s="246" t="s">
        <v>21</v>
      </c>
      <c r="F383" s="247" t="s">
        <v>312</v>
      </c>
      <c r="G383" s="245"/>
      <c r="H383" s="248">
        <v>0.705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4" t="s">
        <v>155</v>
      </c>
      <c r="AU383" s="254" t="s">
        <v>83</v>
      </c>
      <c r="AV383" s="14" t="s">
        <v>83</v>
      </c>
      <c r="AW383" s="14" t="s">
        <v>34</v>
      </c>
      <c r="AX383" s="14" t="s">
        <v>73</v>
      </c>
      <c r="AY383" s="254" t="s">
        <v>144</v>
      </c>
    </row>
    <row r="384" spans="1:51" s="13" customFormat="1" ht="12">
      <c r="A384" s="13"/>
      <c r="B384" s="233"/>
      <c r="C384" s="234"/>
      <c r="D384" s="235" t="s">
        <v>155</v>
      </c>
      <c r="E384" s="236" t="s">
        <v>21</v>
      </c>
      <c r="F384" s="237" t="s">
        <v>355</v>
      </c>
      <c r="G384" s="234"/>
      <c r="H384" s="236" t="s">
        <v>21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155</v>
      </c>
      <c r="AU384" s="243" t="s">
        <v>83</v>
      </c>
      <c r="AV384" s="13" t="s">
        <v>81</v>
      </c>
      <c r="AW384" s="13" t="s">
        <v>34</v>
      </c>
      <c r="AX384" s="13" t="s">
        <v>73</v>
      </c>
      <c r="AY384" s="243" t="s">
        <v>144</v>
      </c>
    </row>
    <row r="385" spans="1:51" s="14" customFormat="1" ht="12">
      <c r="A385" s="14"/>
      <c r="B385" s="244"/>
      <c r="C385" s="245"/>
      <c r="D385" s="235" t="s">
        <v>155</v>
      </c>
      <c r="E385" s="246" t="s">
        <v>21</v>
      </c>
      <c r="F385" s="247" t="s">
        <v>356</v>
      </c>
      <c r="G385" s="245"/>
      <c r="H385" s="248">
        <v>3.57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4" t="s">
        <v>155</v>
      </c>
      <c r="AU385" s="254" t="s">
        <v>83</v>
      </c>
      <c r="AV385" s="14" t="s">
        <v>83</v>
      </c>
      <c r="AW385" s="14" t="s">
        <v>34</v>
      </c>
      <c r="AX385" s="14" t="s">
        <v>73</v>
      </c>
      <c r="AY385" s="254" t="s">
        <v>144</v>
      </c>
    </row>
    <row r="386" spans="1:51" s="13" customFormat="1" ht="12">
      <c r="A386" s="13"/>
      <c r="B386" s="233"/>
      <c r="C386" s="234"/>
      <c r="D386" s="235" t="s">
        <v>155</v>
      </c>
      <c r="E386" s="236" t="s">
        <v>21</v>
      </c>
      <c r="F386" s="237" t="s">
        <v>357</v>
      </c>
      <c r="G386" s="234"/>
      <c r="H386" s="236" t="s">
        <v>21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155</v>
      </c>
      <c r="AU386" s="243" t="s">
        <v>83</v>
      </c>
      <c r="AV386" s="13" t="s">
        <v>81</v>
      </c>
      <c r="AW386" s="13" t="s">
        <v>34</v>
      </c>
      <c r="AX386" s="13" t="s">
        <v>73</v>
      </c>
      <c r="AY386" s="243" t="s">
        <v>144</v>
      </c>
    </row>
    <row r="387" spans="1:51" s="14" customFormat="1" ht="12">
      <c r="A387" s="14"/>
      <c r="B387" s="244"/>
      <c r="C387" s="245"/>
      <c r="D387" s="235" t="s">
        <v>155</v>
      </c>
      <c r="E387" s="246" t="s">
        <v>21</v>
      </c>
      <c r="F387" s="247" t="s">
        <v>358</v>
      </c>
      <c r="G387" s="245"/>
      <c r="H387" s="248">
        <v>1.59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4" t="s">
        <v>155</v>
      </c>
      <c r="AU387" s="254" t="s">
        <v>83</v>
      </c>
      <c r="AV387" s="14" t="s">
        <v>83</v>
      </c>
      <c r="AW387" s="14" t="s">
        <v>34</v>
      </c>
      <c r="AX387" s="14" t="s">
        <v>73</v>
      </c>
      <c r="AY387" s="254" t="s">
        <v>144</v>
      </c>
    </row>
    <row r="388" spans="1:51" s="13" customFormat="1" ht="12">
      <c r="A388" s="13"/>
      <c r="B388" s="233"/>
      <c r="C388" s="234"/>
      <c r="D388" s="235" t="s">
        <v>155</v>
      </c>
      <c r="E388" s="236" t="s">
        <v>21</v>
      </c>
      <c r="F388" s="237" t="s">
        <v>359</v>
      </c>
      <c r="G388" s="234"/>
      <c r="H388" s="236" t="s">
        <v>21</v>
      </c>
      <c r="I388" s="238"/>
      <c r="J388" s="234"/>
      <c r="K388" s="234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155</v>
      </c>
      <c r="AU388" s="243" t="s">
        <v>83</v>
      </c>
      <c r="AV388" s="13" t="s">
        <v>81</v>
      </c>
      <c r="AW388" s="13" t="s">
        <v>34</v>
      </c>
      <c r="AX388" s="13" t="s">
        <v>73</v>
      </c>
      <c r="AY388" s="243" t="s">
        <v>144</v>
      </c>
    </row>
    <row r="389" spans="1:51" s="13" customFormat="1" ht="12">
      <c r="A389" s="13"/>
      <c r="B389" s="233"/>
      <c r="C389" s="234"/>
      <c r="D389" s="235" t="s">
        <v>155</v>
      </c>
      <c r="E389" s="236" t="s">
        <v>21</v>
      </c>
      <c r="F389" s="237" t="s">
        <v>360</v>
      </c>
      <c r="G389" s="234"/>
      <c r="H389" s="236" t="s">
        <v>21</v>
      </c>
      <c r="I389" s="238"/>
      <c r="J389" s="234"/>
      <c r="K389" s="234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155</v>
      </c>
      <c r="AU389" s="243" t="s">
        <v>83</v>
      </c>
      <c r="AV389" s="13" t="s">
        <v>81</v>
      </c>
      <c r="AW389" s="13" t="s">
        <v>34</v>
      </c>
      <c r="AX389" s="13" t="s">
        <v>73</v>
      </c>
      <c r="AY389" s="243" t="s">
        <v>144</v>
      </c>
    </row>
    <row r="390" spans="1:51" s="14" customFormat="1" ht="12">
      <c r="A390" s="14"/>
      <c r="B390" s="244"/>
      <c r="C390" s="245"/>
      <c r="D390" s="235" t="s">
        <v>155</v>
      </c>
      <c r="E390" s="246" t="s">
        <v>21</v>
      </c>
      <c r="F390" s="247" t="s">
        <v>292</v>
      </c>
      <c r="G390" s="245"/>
      <c r="H390" s="248">
        <v>2.28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155</v>
      </c>
      <c r="AU390" s="254" t="s">
        <v>83</v>
      </c>
      <c r="AV390" s="14" t="s">
        <v>83</v>
      </c>
      <c r="AW390" s="14" t="s">
        <v>34</v>
      </c>
      <c r="AX390" s="14" t="s">
        <v>73</v>
      </c>
      <c r="AY390" s="254" t="s">
        <v>144</v>
      </c>
    </row>
    <row r="391" spans="1:51" s="13" customFormat="1" ht="12">
      <c r="A391" s="13"/>
      <c r="B391" s="233"/>
      <c r="C391" s="234"/>
      <c r="D391" s="235" t="s">
        <v>155</v>
      </c>
      <c r="E391" s="236" t="s">
        <v>21</v>
      </c>
      <c r="F391" s="237" t="s">
        <v>361</v>
      </c>
      <c r="G391" s="234"/>
      <c r="H391" s="236" t="s">
        <v>21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155</v>
      </c>
      <c r="AU391" s="243" t="s">
        <v>83</v>
      </c>
      <c r="AV391" s="13" t="s">
        <v>81</v>
      </c>
      <c r="AW391" s="13" t="s">
        <v>34</v>
      </c>
      <c r="AX391" s="13" t="s">
        <v>73</v>
      </c>
      <c r="AY391" s="243" t="s">
        <v>144</v>
      </c>
    </row>
    <row r="392" spans="1:51" s="13" customFormat="1" ht="12">
      <c r="A392" s="13"/>
      <c r="B392" s="233"/>
      <c r="C392" s="234"/>
      <c r="D392" s="235" t="s">
        <v>155</v>
      </c>
      <c r="E392" s="236" t="s">
        <v>21</v>
      </c>
      <c r="F392" s="237" t="s">
        <v>362</v>
      </c>
      <c r="G392" s="234"/>
      <c r="H392" s="236" t="s">
        <v>21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155</v>
      </c>
      <c r="AU392" s="243" t="s">
        <v>83</v>
      </c>
      <c r="AV392" s="13" t="s">
        <v>81</v>
      </c>
      <c r="AW392" s="13" t="s">
        <v>34</v>
      </c>
      <c r="AX392" s="13" t="s">
        <v>73</v>
      </c>
      <c r="AY392" s="243" t="s">
        <v>144</v>
      </c>
    </row>
    <row r="393" spans="1:51" s="14" customFormat="1" ht="12">
      <c r="A393" s="14"/>
      <c r="B393" s="244"/>
      <c r="C393" s="245"/>
      <c r="D393" s="235" t="s">
        <v>155</v>
      </c>
      <c r="E393" s="246" t="s">
        <v>21</v>
      </c>
      <c r="F393" s="247" t="s">
        <v>363</v>
      </c>
      <c r="G393" s="245"/>
      <c r="H393" s="248">
        <v>4.275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4" t="s">
        <v>155</v>
      </c>
      <c r="AU393" s="254" t="s">
        <v>83</v>
      </c>
      <c r="AV393" s="14" t="s">
        <v>83</v>
      </c>
      <c r="AW393" s="14" t="s">
        <v>34</v>
      </c>
      <c r="AX393" s="14" t="s">
        <v>73</v>
      </c>
      <c r="AY393" s="254" t="s">
        <v>144</v>
      </c>
    </row>
    <row r="394" spans="1:51" s="13" customFormat="1" ht="12">
      <c r="A394" s="13"/>
      <c r="B394" s="233"/>
      <c r="C394" s="234"/>
      <c r="D394" s="235" t="s">
        <v>155</v>
      </c>
      <c r="E394" s="236" t="s">
        <v>21</v>
      </c>
      <c r="F394" s="237" t="s">
        <v>157</v>
      </c>
      <c r="G394" s="234"/>
      <c r="H394" s="236" t="s">
        <v>21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155</v>
      </c>
      <c r="AU394" s="243" t="s">
        <v>83</v>
      </c>
      <c r="AV394" s="13" t="s">
        <v>81</v>
      </c>
      <c r="AW394" s="13" t="s">
        <v>34</v>
      </c>
      <c r="AX394" s="13" t="s">
        <v>73</v>
      </c>
      <c r="AY394" s="243" t="s">
        <v>144</v>
      </c>
    </row>
    <row r="395" spans="1:51" s="13" customFormat="1" ht="12">
      <c r="A395" s="13"/>
      <c r="B395" s="233"/>
      <c r="C395" s="234"/>
      <c r="D395" s="235" t="s">
        <v>155</v>
      </c>
      <c r="E395" s="236" t="s">
        <v>21</v>
      </c>
      <c r="F395" s="237" t="s">
        <v>364</v>
      </c>
      <c r="G395" s="234"/>
      <c r="H395" s="236" t="s">
        <v>21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155</v>
      </c>
      <c r="AU395" s="243" t="s">
        <v>83</v>
      </c>
      <c r="AV395" s="13" t="s">
        <v>81</v>
      </c>
      <c r="AW395" s="13" t="s">
        <v>34</v>
      </c>
      <c r="AX395" s="13" t="s">
        <v>73</v>
      </c>
      <c r="AY395" s="243" t="s">
        <v>144</v>
      </c>
    </row>
    <row r="396" spans="1:51" s="14" customFormat="1" ht="12">
      <c r="A396" s="14"/>
      <c r="B396" s="244"/>
      <c r="C396" s="245"/>
      <c r="D396" s="235" t="s">
        <v>155</v>
      </c>
      <c r="E396" s="246" t="s">
        <v>21</v>
      </c>
      <c r="F396" s="247" t="s">
        <v>365</v>
      </c>
      <c r="G396" s="245"/>
      <c r="H396" s="248">
        <v>1.8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4" t="s">
        <v>155</v>
      </c>
      <c r="AU396" s="254" t="s">
        <v>83</v>
      </c>
      <c r="AV396" s="14" t="s">
        <v>83</v>
      </c>
      <c r="AW396" s="14" t="s">
        <v>34</v>
      </c>
      <c r="AX396" s="14" t="s">
        <v>73</v>
      </c>
      <c r="AY396" s="254" t="s">
        <v>144</v>
      </c>
    </row>
    <row r="397" spans="1:51" s="13" customFormat="1" ht="12">
      <c r="A397" s="13"/>
      <c r="B397" s="233"/>
      <c r="C397" s="234"/>
      <c r="D397" s="235" t="s">
        <v>155</v>
      </c>
      <c r="E397" s="236" t="s">
        <v>21</v>
      </c>
      <c r="F397" s="237" t="s">
        <v>366</v>
      </c>
      <c r="G397" s="234"/>
      <c r="H397" s="236" t="s">
        <v>21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155</v>
      </c>
      <c r="AU397" s="243" t="s">
        <v>83</v>
      </c>
      <c r="AV397" s="13" t="s">
        <v>81</v>
      </c>
      <c r="AW397" s="13" t="s">
        <v>34</v>
      </c>
      <c r="AX397" s="13" t="s">
        <v>73</v>
      </c>
      <c r="AY397" s="243" t="s">
        <v>144</v>
      </c>
    </row>
    <row r="398" spans="1:51" s="14" customFormat="1" ht="12">
      <c r="A398" s="14"/>
      <c r="B398" s="244"/>
      <c r="C398" s="245"/>
      <c r="D398" s="235" t="s">
        <v>155</v>
      </c>
      <c r="E398" s="246" t="s">
        <v>21</v>
      </c>
      <c r="F398" s="247" t="s">
        <v>367</v>
      </c>
      <c r="G398" s="245"/>
      <c r="H398" s="248">
        <v>1.173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4" t="s">
        <v>155</v>
      </c>
      <c r="AU398" s="254" t="s">
        <v>83</v>
      </c>
      <c r="AV398" s="14" t="s">
        <v>83</v>
      </c>
      <c r="AW398" s="14" t="s">
        <v>34</v>
      </c>
      <c r="AX398" s="14" t="s">
        <v>73</v>
      </c>
      <c r="AY398" s="254" t="s">
        <v>144</v>
      </c>
    </row>
    <row r="399" spans="1:51" s="13" customFormat="1" ht="12">
      <c r="A399" s="13"/>
      <c r="B399" s="233"/>
      <c r="C399" s="234"/>
      <c r="D399" s="235" t="s">
        <v>155</v>
      </c>
      <c r="E399" s="236" t="s">
        <v>21</v>
      </c>
      <c r="F399" s="237" t="s">
        <v>368</v>
      </c>
      <c r="G399" s="234"/>
      <c r="H399" s="236" t="s">
        <v>21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3" t="s">
        <v>155</v>
      </c>
      <c r="AU399" s="243" t="s">
        <v>83</v>
      </c>
      <c r="AV399" s="13" t="s">
        <v>81</v>
      </c>
      <c r="AW399" s="13" t="s">
        <v>34</v>
      </c>
      <c r="AX399" s="13" t="s">
        <v>73</v>
      </c>
      <c r="AY399" s="243" t="s">
        <v>144</v>
      </c>
    </row>
    <row r="400" spans="1:51" s="14" customFormat="1" ht="12">
      <c r="A400" s="14"/>
      <c r="B400" s="244"/>
      <c r="C400" s="245"/>
      <c r="D400" s="235" t="s">
        <v>155</v>
      </c>
      <c r="E400" s="246" t="s">
        <v>21</v>
      </c>
      <c r="F400" s="247" t="s">
        <v>367</v>
      </c>
      <c r="G400" s="245"/>
      <c r="H400" s="248">
        <v>1.173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155</v>
      </c>
      <c r="AU400" s="254" t="s">
        <v>83</v>
      </c>
      <c r="AV400" s="14" t="s">
        <v>83</v>
      </c>
      <c r="AW400" s="14" t="s">
        <v>34</v>
      </c>
      <c r="AX400" s="14" t="s">
        <v>73</v>
      </c>
      <c r="AY400" s="254" t="s">
        <v>144</v>
      </c>
    </row>
    <row r="401" spans="1:51" s="13" customFormat="1" ht="12">
      <c r="A401" s="13"/>
      <c r="B401" s="233"/>
      <c r="C401" s="234"/>
      <c r="D401" s="235" t="s">
        <v>155</v>
      </c>
      <c r="E401" s="236" t="s">
        <v>21</v>
      </c>
      <c r="F401" s="237" t="s">
        <v>246</v>
      </c>
      <c r="G401" s="234"/>
      <c r="H401" s="236" t="s">
        <v>21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155</v>
      </c>
      <c r="AU401" s="243" t="s">
        <v>83</v>
      </c>
      <c r="AV401" s="13" t="s">
        <v>81</v>
      </c>
      <c r="AW401" s="13" t="s">
        <v>34</v>
      </c>
      <c r="AX401" s="13" t="s">
        <v>73</v>
      </c>
      <c r="AY401" s="243" t="s">
        <v>144</v>
      </c>
    </row>
    <row r="402" spans="1:51" s="13" customFormat="1" ht="12">
      <c r="A402" s="13"/>
      <c r="B402" s="233"/>
      <c r="C402" s="234"/>
      <c r="D402" s="235" t="s">
        <v>155</v>
      </c>
      <c r="E402" s="236" t="s">
        <v>21</v>
      </c>
      <c r="F402" s="237" t="s">
        <v>369</v>
      </c>
      <c r="G402" s="234"/>
      <c r="H402" s="236" t="s">
        <v>21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155</v>
      </c>
      <c r="AU402" s="243" t="s">
        <v>83</v>
      </c>
      <c r="AV402" s="13" t="s">
        <v>81</v>
      </c>
      <c r="AW402" s="13" t="s">
        <v>34</v>
      </c>
      <c r="AX402" s="13" t="s">
        <v>73</v>
      </c>
      <c r="AY402" s="243" t="s">
        <v>144</v>
      </c>
    </row>
    <row r="403" spans="1:51" s="14" customFormat="1" ht="12">
      <c r="A403" s="14"/>
      <c r="B403" s="244"/>
      <c r="C403" s="245"/>
      <c r="D403" s="235" t="s">
        <v>155</v>
      </c>
      <c r="E403" s="246" t="s">
        <v>21</v>
      </c>
      <c r="F403" s="247" t="s">
        <v>365</v>
      </c>
      <c r="G403" s="245"/>
      <c r="H403" s="248">
        <v>1.8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155</v>
      </c>
      <c r="AU403" s="254" t="s">
        <v>83</v>
      </c>
      <c r="AV403" s="14" t="s">
        <v>83</v>
      </c>
      <c r="AW403" s="14" t="s">
        <v>34</v>
      </c>
      <c r="AX403" s="14" t="s">
        <v>73</v>
      </c>
      <c r="AY403" s="254" t="s">
        <v>144</v>
      </c>
    </row>
    <row r="404" spans="1:51" s="13" customFormat="1" ht="12">
      <c r="A404" s="13"/>
      <c r="B404" s="233"/>
      <c r="C404" s="234"/>
      <c r="D404" s="235" t="s">
        <v>155</v>
      </c>
      <c r="E404" s="236" t="s">
        <v>21</v>
      </c>
      <c r="F404" s="237" t="s">
        <v>370</v>
      </c>
      <c r="G404" s="234"/>
      <c r="H404" s="236" t="s">
        <v>21</v>
      </c>
      <c r="I404" s="238"/>
      <c r="J404" s="234"/>
      <c r="K404" s="234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155</v>
      </c>
      <c r="AU404" s="243" t="s">
        <v>83</v>
      </c>
      <c r="AV404" s="13" t="s">
        <v>81</v>
      </c>
      <c r="AW404" s="13" t="s">
        <v>34</v>
      </c>
      <c r="AX404" s="13" t="s">
        <v>73</v>
      </c>
      <c r="AY404" s="243" t="s">
        <v>144</v>
      </c>
    </row>
    <row r="405" spans="1:51" s="14" customFormat="1" ht="12">
      <c r="A405" s="14"/>
      <c r="B405" s="244"/>
      <c r="C405" s="245"/>
      <c r="D405" s="235" t="s">
        <v>155</v>
      </c>
      <c r="E405" s="246" t="s">
        <v>21</v>
      </c>
      <c r="F405" s="247" t="s">
        <v>367</v>
      </c>
      <c r="G405" s="245"/>
      <c r="H405" s="248">
        <v>1.173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4" t="s">
        <v>155</v>
      </c>
      <c r="AU405" s="254" t="s">
        <v>83</v>
      </c>
      <c r="AV405" s="14" t="s">
        <v>83</v>
      </c>
      <c r="AW405" s="14" t="s">
        <v>34</v>
      </c>
      <c r="AX405" s="14" t="s">
        <v>73</v>
      </c>
      <c r="AY405" s="254" t="s">
        <v>144</v>
      </c>
    </row>
    <row r="406" spans="1:51" s="13" customFormat="1" ht="12">
      <c r="A406" s="13"/>
      <c r="B406" s="233"/>
      <c r="C406" s="234"/>
      <c r="D406" s="235" t="s">
        <v>155</v>
      </c>
      <c r="E406" s="236" t="s">
        <v>21</v>
      </c>
      <c r="F406" s="237" t="s">
        <v>371</v>
      </c>
      <c r="G406" s="234"/>
      <c r="H406" s="236" t="s">
        <v>21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155</v>
      </c>
      <c r="AU406" s="243" t="s">
        <v>83</v>
      </c>
      <c r="AV406" s="13" t="s">
        <v>81</v>
      </c>
      <c r="AW406" s="13" t="s">
        <v>34</v>
      </c>
      <c r="AX406" s="13" t="s">
        <v>73</v>
      </c>
      <c r="AY406" s="243" t="s">
        <v>144</v>
      </c>
    </row>
    <row r="407" spans="1:51" s="14" customFormat="1" ht="12">
      <c r="A407" s="14"/>
      <c r="B407" s="244"/>
      <c r="C407" s="245"/>
      <c r="D407" s="235" t="s">
        <v>155</v>
      </c>
      <c r="E407" s="246" t="s">
        <v>21</v>
      </c>
      <c r="F407" s="247" t="s">
        <v>367</v>
      </c>
      <c r="G407" s="245"/>
      <c r="H407" s="248">
        <v>1.173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4" t="s">
        <v>155</v>
      </c>
      <c r="AU407" s="254" t="s">
        <v>83</v>
      </c>
      <c r="AV407" s="14" t="s">
        <v>83</v>
      </c>
      <c r="AW407" s="14" t="s">
        <v>34</v>
      </c>
      <c r="AX407" s="14" t="s">
        <v>73</v>
      </c>
      <c r="AY407" s="254" t="s">
        <v>144</v>
      </c>
    </row>
    <row r="408" spans="1:51" s="15" customFormat="1" ht="12">
      <c r="A408" s="15"/>
      <c r="B408" s="255"/>
      <c r="C408" s="256"/>
      <c r="D408" s="235" t="s">
        <v>155</v>
      </c>
      <c r="E408" s="257" t="s">
        <v>21</v>
      </c>
      <c r="F408" s="258" t="s">
        <v>159</v>
      </c>
      <c r="G408" s="256"/>
      <c r="H408" s="259">
        <v>448.12999999999994</v>
      </c>
      <c r="I408" s="260"/>
      <c r="J408" s="256"/>
      <c r="K408" s="256"/>
      <c r="L408" s="261"/>
      <c r="M408" s="262"/>
      <c r="N408" s="263"/>
      <c r="O408" s="263"/>
      <c r="P408" s="263"/>
      <c r="Q408" s="263"/>
      <c r="R408" s="263"/>
      <c r="S408" s="263"/>
      <c r="T408" s="264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5" t="s">
        <v>155</v>
      </c>
      <c r="AU408" s="265" t="s">
        <v>83</v>
      </c>
      <c r="AV408" s="15" t="s">
        <v>151</v>
      </c>
      <c r="AW408" s="15" t="s">
        <v>34</v>
      </c>
      <c r="AX408" s="15" t="s">
        <v>81</v>
      </c>
      <c r="AY408" s="265" t="s">
        <v>144</v>
      </c>
    </row>
    <row r="409" spans="1:65" s="2" customFormat="1" ht="16.5" customHeight="1">
      <c r="A409" s="40"/>
      <c r="B409" s="41"/>
      <c r="C409" s="215" t="s">
        <v>372</v>
      </c>
      <c r="D409" s="215" t="s">
        <v>146</v>
      </c>
      <c r="E409" s="216" t="s">
        <v>373</v>
      </c>
      <c r="F409" s="217" t="s">
        <v>374</v>
      </c>
      <c r="G409" s="218" t="s">
        <v>375</v>
      </c>
      <c r="H409" s="219">
        <v>1</v>
      </c>
      <c r="I409" s="220"/>
      <c r="J409" s="221">
        <f>ROUND(I409*H409,2)</f>
        <v>0</v>
      </c>
      <c r="K409" s="217" t="s">
        <v>21</v>
      </c>
      <c r="L409" s="46"/>
      <c r="M409" s="222" t="s">
        <v>21</v>
      </c>
      <c r="N409" s="223" t="s">
        <v>44</v>
      </c>
      <c r="O409" s="86"/>
      <c r="P409" s="224">
        <f>O409*H409</f>
        <v>0</v>
      </c>
      <c r="Q409" s="224">
        <v>0</v>
      </c>
      <c r="R409" s="224">
        <f>Q409*H409</f>
        <v>0</v>
      </c>
      <c r="S409" s="224">
        <v>1.6</v>
      </c>
      <c r="T409" s="225">
        <f>S409*H409</f>
        <v>1.6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6" t="s">
        <v>151</v>
      </c>
      <c r="AT409" s="226" t="s">
        <v>146</v>
      </c>
      <c r="AU409" s="226" t="s">
        <v>83</v>
      </c>
      <c r="AY409" s="19" t="s">
        <v>144</v>
      </c>
      <c r="BE409" s="227">
        <f>IF(N409="základní",J409,0)</f>
        <v>0</v>
      </c>
      <c r="BF409" s="227">
        <f>IF(N409="snížená",J409,0)</f>
        <v>0</v>
      </c>
      <c r="BG409" s="227">
        <f>IF(N409="zákl. přenesená",J409,0)</f>
        <v>0</v>
      </c>
      <c r="BH409" s="227">
        <f>IF(N409="sníž. přenesená",J409,0)</f>
        <v>0</v>
      </c>
      <c r="BI409" s="227">
        <f>IF(N409="nulová",J409,0)</f>
        <v>0</v>
      </c>
      <c r="BJ409" s="19" t="s">
        <v>81</v>
      </c>
      <c r="BK409" s="227">
        <f>ROUND(I409*H409,2)</f>
        <v>0</v>
      </c>
      <c r="BL409" s="19" t="s">
        <v>151</v>
      </c>
      <c r="BM409" s="226" t="s">
        <v>376</v>
      </c>
    </row>
    <row r="410" spans="1:51" s="13" customFormat="1" ht="12">
      <c r="A410" s="13"/>
      <c r="B410" s="233"/>
      <c r="C410" s="234"/>
      <c r="D410" s="235" t="s">
        <v>155</v>
      </c>
      <c r="E410" s="236" t="s">
        <v>21</v>
      </c>
      <c r="F410" s="237" t="s">
        <v>157</v>
      </c>
      <c r="G410" s="234"/>
      <c r="H410" s="236" t="s">
        <v>21</v>
      </c>
      <c r="I410" s="238"/>
      <c r="J410" s="234"/>
      <c r="K410" s="234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155</v>
      </c>
      <c r="AU410" s="243" t="s">
        <v>83</v>
      </c>
      <c r="AV410" s="13" t="s">
        <v>81</v>
      </c>
      <c r="AW410" s="13" t="s">
        <v>34</v>
      </c>
      <c r="AX410" s="13" t="s">
        <v>73</v>
      </c>
      <c r="AY410" s="243" t="s">
        <v>144</v>
      </c>
    </row>
    <row r="411" spans="1:51" s="14" customFormat="1" ht="12">
      <c r="A411" s="14"/>
      <c r="B411" s="244"/>
      <c r="C411" s="245"/>
      <c r="D411" s="235" t="s">
        <v>155</v>
      </c>
      <c r="E411" s="246" t="s">
        <v>21</v>
      </c>
      <c r="F411" s="247" t="s">
        <v>81</v>
      </c>
      <c r="G411" s="245"/>
      <c r="H411" s="248">
        <v>1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155</v>
      </c>
      <c r="AU411" s="254" t="s">
        <v>83</v>
      </c>
      <c r="AV411" s="14" t="s">
        <v>83</v>
      </c>
      <c r="AW411" s="14" t="s">
        <v>34</v>
      </c>
      <c r="AX411" s="14" t="s">
        <v>73</v>
      </c>
      <c r="AY411" s="254" t="s">
        <v>144</v>
      </c>
    </row>
    <row r="412" spans="1:51" s="15" customFormat="1" ht="12">
      <c r="A412" s="15"/>
      <c r="B412" s="255"/>
      <c r="C412" s="256"/>
      <c r="D412" s="235" t="s">
        <v>155</v>
      </c>
      <c r="E412" s="257" t="s">
        <v>21</v>
      </c>
      <c r="F412" s="258" t="s">
        <v>159</v>
      </c>
      <c r="G412" s="256"/>
      <c r="H412" s="259">
        <v>1</v>
      </c>
      <c r="I412" s="260"/>
      <c r="J412" s="256"/>
      <c r="K412" s="256"/>
      <c r="L412" s="261"/>
      <c r="M412" s="262"/>
      <c r="N412" s="263"/>
      <c r="O412" s="263"/>
      <c r="P412" s="263"/>
      <c r="Q412" s="263"/>
      <c r="R412" s="263"/>
      <c r="S412" s="263"/>
      <c r="T412" s="26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65" t="s">
        <v>155</v>
      </c>
      <c r="AU412" s="265" t="s">
        <v>83</v>
      </c>
      <c r="AV412" s="15" t="s">
        <v>151</v>
      </c>
      <c r="AW412" s="15" t="s">
        <v>34</v>
      </c>
      <c r="AX412" s="15" t="s">
        <v>81</v>
      </c>
      <c r="AY412" s="265" t="s">
        <v>144</v>
      </c>
    </row>
    <row r="413" spans="1:65" s="2" customFormat="1" ht="16.5" customHeight="1">
      <c r="A413" s="40"/>
      <c r="B413" s="41"/>
      <c r="C413" s="215" t="s">
        <v>377</v>
      </c>
      <c r="D413" s="215" t="s">
        <v>146</v>
      </c>
      <c r="E413" s="216" t="s">
        <v>378</v>
      </c>
      <c r="F413" s="217" t="s">
        <v>379</v>
      </c>
      <c r="G413" s="218" t="s">
        <v>177</v>
      </c>
      <c r="H413" s="219">
        <v>0.237</v>
      </c>
      <c r="I413" s="220"/>
      <c r="J413" s="221">
        <f>ROUND(I413*H413,2)</f>
        <v>0</v>
      </c>
      <c r="K413" s="217" t="s">
        <v>21</v>
      </c>
      <c r="L413" s="46"/>
      <c r="M413" s="222" t="s">
        <v>21</v>
      </c>
      <c r="N413" s="223" t="s">
        <v>44</v>
      </c>
      <c r="O413" s="86"/>
      <c r="P413" s="224">
        <f>O413*H413</f>
        <v>0</v>
      </c>
      <c r="Q413" s="224">
        <v>0</v>
      </c>
      <c r="R413" s="224">
        <f>Q413*H413</f>
        <v>0</v>
      </c>
      <c r="S413" s="224">
        <v>0.035</v>
      </c>
      <c r="T413" s="225">
        <f>S413*H413</f>
        <v>0.008295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6" t="s">
        <v>151</v>
      </c>
      <c r="AT413" s="226" t="s">
        <v>146</v>
      </c>
      <c r="AU413" s="226" t="s">
        <v>83</v>
      </c>
      <c r="AY413" s="19" t="s">
        <v>144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19" t="s">
        <v>81</v>
      </c>
      <c r="BK413" s="227">
        <f>ROUND(I413*H413,2)</f>
        <v>0</v>
      </c>
      <c r="BL413" s="19" t="s">
        <v>151</v>
      </c>
      <c r="BM413" s="226" t="s">
        <v>380</v>
      </c>
    </row>
    <row r="414" spans="1:51" s="13" customFormat="1" ht="12">
      <c r="A414" s="13"/>
      <c r="B414" s="233"/>
      <c r="C414" s="234"/>
      <c r="D414" s="235" t="s">
        <v>155</v>
      </c>
      <c r="E414" s="236" t="s">
        <v>21</v>
      </c>
      <c r="F414" s="237" t="s">
        <v>174</v>
      </c>
      <c r="G414" s="234"/>
      <c r="H414" s="236" t="s">
        <v>21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155</v>
      </c>
      <c r="AU414" s="243" t="s">
        <v>83</v>
      </c>
      <c r="AV414" s="13" t="s">
        <v>81</v>
      </c>
      <c r="AW414" s="13" t="s">
        <v>34</v>
      </c>
      <c r="AX414" s="13" t="s">
        <v>73</v>
      </c>
      <c r="AY414" s="243" t="s">
        <v>144</v>
      </c>
    </row>
    <row r="415" spans="1:51" s="14" customFormat="1" ht="12">
      <c r="A415" s="14"/>
      <c r="B415" s="244"/>
      <c r="C415" s="245"/>
      <c r="D415" s="235" t="s">
        <v>155</v>
      </c>
      <c r="E415" s="246" t="s">
        <v>21</v>
      </c>
      <c r="F415" s="247" t="s">
        <v>262</v>
      </c>
      <c r="G415" s="245"/>
      <c r="H415" s="248">
        <v>0.237</v>
      </c>
      <c r="I415" s="249"/>
      <c r="J415" s="245"/>
      <c r="K415" s="245"/>
      <c r="L415" s="250"/>
      <c r="M415" s="251"/>
      <c r="N415" s="252"/>
      <c r="O415" s="252"/>
      <c r="P415" s="252"/>
      <c r="Q415" s="252"/>
      <c r="R415" s="252"/>
      <c r="S415" s="252"/>
      <c r="T415" s="25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4" t="s">
        <v>155</v>
      </c>
      <c r="AU415" s="254" t="s">
        <v>83</v>
      </c>
      <c r="AV415" s="14" t="s">
        <v>83</v>
      </c>
      <c r="AW415" s="14" t="s">
        <v>34</v>
      </c>
      <c r="AX415" s="14" t="s">
        <v>73</v>
      </c>
      <c r="AY415" s="254" t="s">
        <v>144</v>
      </c>
    </row>
    <row r="416" spans="1:51" s="15" customFormat="1" ht="12">
      <c r="A416" s="15"/>
      <c r="B416" s="255"/>
      <c r="C416" s="256"/>
      <c r="D416" s="235" t="s">
        <v>155</v>
      </c>
      <c r="E416" s="257" t="s">
        <v>21</v>
      </c>
      <c r="F416" s="258" t="s">
        <v>159</v>
      </c>
      <c r="G416" s="256"/>
      <c r="H416" s="259">
        <v>0.237</v>
      </c>
      <c r="I416" s="260"/>
      <c r="J416" s="256"/>
      <c r="K416" s="256"/>
      <c r="L416" s="261"/>
      <c r="M416" s="262"/>
      <c r="N416" s="263"/>
      <c r="O416" s="263"/>
      <c r="P416" s="263"/>
      <c r="Q416" s="263"/>
      <c r="R416" s="263"/>
      <c r="S416" s="263"/>
      <c r="T416" s="264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5" t="s">
        <v>155</v>
      </c>
      <c r="AU416" s="265" t="s">
        <v>83</v>
      </c>
      <c r="AV416" s="15" t="s">
        <v>151</v>
      </c>
      <c r="AW416" s="15" t="s">
        <v>34</v>
      </c>
      <c r="AX416" s="15" t="s">
        <v>81</v>
      </c>
      <c r="AY416" s="265" t="s">
        <v>144</v>
      </c>
    </row>
    <row r="417" spans="1:65" s="2" customFormat="1" ht="24.15" customHeight="1">
      <c r="A417" s="40"/>
      <c r="B417" s="41"/>
      <c r="C417" s="215" t="s">
        <v>381</v>
      </c>
      <c r="D417" s="215" t="s">
        <v>146</v>
      </c>
      <c r="E417" s="216" t="s">
        <v>382</v>
      </c>
      <c r="F417" s="217" t="s">
        <v>383</v>
      </c>
      <c r="G417" s="218" t="s">
        <v>171</v>
      </c>
      <c r="H417" s="219">
        <v>1</v>
      </c>
      <c r="I417" s="220"/>
      <c r="J417" s="221">
        <f>ROUND(I417*H417,2)</f>
        <v>0</v>
      </c>
      <c r="K417" s="217" t="s">
        <v>150</v>
      </c>
      <c r="L417" s="46"/>
      <c r="M417" s="222" t="s">
        <v>21</v>
      </c>
      <c r="N417" s="223" t="s">
        <v>44</v>
      </c>
      <c r="O417" s="86"/>
      <c r="P417" s="224">
        <f>O417*H417</f>
        <v>0</v>
      </c>
      <c r="Q417" s="224">
        <v>0</v>
      </c>
      <c r="R417" s="224">
        <f>Q417*H417</f>
        <v>0</v>
      </c>
      <c r="S417" s="224">
        <v>0.03</v>
      </c>
      <c r="T417" s="225">
        <f>S417*H417</f>
        <v>0.03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6" t="s">
        <v>151</v>
      </c>
      <c r="AT417" s="226" t="s">
        <v>146</v>
      </c>
      <c r="AU417" s="226" t="s">
        <v>83</v>
      </c>
      <c r="AY417" s="19" t="s">
        <v>144</v>
      </c>
      <c r="BE417" s="227">
        <f>IF(N417="základní",J417,0)</f>
        <v>0</v>
      </c>
      <c r="BF417" s="227">
        <f>IF(N417="snížená",J417,0)</f>
        <v>0</v>
      </c>
      <c r="BG417" s="227">
        <f>IF(N417="zákl. přenesená",J417,0)</f>
        <v>0</v>
      </c>
      <c r="BH417" s="227">
        <f>IF(N417="sníž. přenesená",J417,0)</f>
        <v>0</v>
      </c>
      <c r="BI417" s="227">
        <f>IF(N417="nulová",J417,0)</f>
        <v>0</v>
      </c>
      <c r="BJ417" s="19" t="s">
        <v>81</v>
      </c>
      <c r="BK417" s="227">
        <f>ROUND(I417*H417,2)</f>
        <v>0</v>
      </c>
      <c r="BL417" s="19" t="s">
        <v>151</v>
      </c>
      <c r="BM417" s="226" t="s">
        <v>384</v>
      </c>
    </row>
    <row r="418" spans="1:47" s="2" customFormat="1" ht="12">
      <c r="A418" s="40"/>
      <c r="B418" s="41"/>
      <c r="C418" s="42"/>
      <c r="D418" s="228" t="s">
        <v>153</v>
      </c>
      <c r="E418" s="42"/>
      <c r="F418" s="229" t="s">
        <v>385</v>
      </c>
      <c r="G418" s="42"/>
      <c r="H418" s="42"/>
      <c r="I418" s="230"/>
      <c r="J418" s="42"/>
      <c r="K418" s="42"/>
      <c r="L418" s="46"/>
      <c r="M418" s="231"/>
      <c r="N418" s="232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153</v>
      </c>
      <c r="AU418" s="19" t="s">
        <v>83</v>
      </c>
    </row>
    <row r="419" spans="1:51" s="13" customFormat="1" ht="12">
      <c r="A419" s="13"/>
      <c r="B419" s="233"/>
      <c r="C419" s="234"/>
      <c r="D419" s="235" t="s">
        <v>155</v>
      </c>
      <c r="E419" s="236" t="s">
        <v>21</v>
      </c>
      <c r="F419" s="237" t="s">
        <v>285</v>
      </c>
      <c r="G419" s="234"/>
      <c r="H419" s="236" t="s">
        <v>21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155</v>
      </c>
      <c r="AU419" s="243" t="s">
        <v>83</v>
      </c>
      <c r="AV419" s="13" t="s">
        <v>81</v>
      </c>
      <c r="AW419" s="13" t="s">
        <v>34</v>
      </c>
      <c r="AX419" s="13" t="s">
        <v>73</v>
      </c>
      <c r="AY419" s="243" t="s">
        <v>144</v>
      </c>
    </row>
    <row r="420" spans="1:51" s="13" customFormat="1" ht="12">
      <c r="A420" s="13"/>
      <c r="B420" s="233"/>
      <c r="C420" s="234"/>
      <c r="D420" s="235" t="s">
        <v>155</v>
      </c>
      <c r="E420" s="236" t="s">
        <v>21</v>
      </c>
      <c r="F420" s="237" t="s">
        <v>224</v>
      </c>
      <c r="G420" s="234"/>
      <c r="H420" s="236" t="s">
        <v>21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155</v>
      </c>
      <c r="AU420" s="243" t="s">
        <v>83</v>
      </c>
      <c r="AV420" s="13" t="s">
        <v>81</v>
      </c>
      <c r="AW420" s="13" t="s">
        <v>34</v>
      </c>
      <c r="AX420" s="13" t="s">
        <v>73</v>
      </c>
      <c r="AY420" s="243" t="s">
        <v>144</v>
      </c>
    </row>
    <row r="421" spans="1:51" s="14" customFormat="1" ht="12">
      <c r="A421" s="14"/>
      <c r="B421" s="244"/>
      <c r="C421" s="245"/>
      <c r="D421" s="235" t="s">
        <v>155</v>
      </c>
      <c r="E421" s="246" t="s">
        <v>21</v>
      </c>
      <c r="F421" s="247" t="s">
        <v>81</v>
      </c>
      <c r="G421" s="245"/>
      <c r="H421" s="248">
        <v>1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4" t="s">
        <v>155</v>
      </c>
      <c r="AU421" s="254" t="s">
        <v>83</v>
      </c>
      <c r="AV421" s="14" t="s">
        <v>83</v>
      </c>
      <c r="AW421" s="14" t="s">
        <v>34</v>
      </c>
      <c r="AX421" s="14" t="s">
        <v>73</v>
      </c>
      <c r="AY421" s="254" t="s">
        <v>144</v>
      </c>
    </row>
    <row r="422" spans="1:51" s="15" customFormat="1" ht="12">
      <c r="A422" s="15"/>
      <c r="B422" s="255"/>
      <c r="C422" s="256"/>
      <c r="D422" s="235" t="s">
        <v>155</v>
      </c>
      <c r="E422" s="257" t="s">
        <v>21</v>
      </c>
      <c r="F422" s="258" t="s">
        <v>159</v>
      </c>
      <c r="G422" s="256"/>
      <c r="H422" s="259">
        <v>1</v>
      </c>
      <c r="I422" s="260"/>
      <c r="J422" s="256"/>
      <c r="K422" s="256"/>
      <c r="L422" s="261"/>
      <c r="M422" s="262"/>
      <c r="N422" s="263"/>
      <c r="O422" s="263"/>
      <c r="P422" s="263"/>
      <c r="Q422" s="263"/>
      <c r="R422" s="263"/>
      <c r="S422" s="263"/>
      <c r="T422" s="264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5" t="s">
        <v>155</v>
      </c>
      <c r="AU422" s="265" t="s">
        <v>83</v>
      </c>
      <c r="AV422" s="15" t="s">
        <v>151</v>
      </c>
      <c r="AW422" s="15" t="s">
        <v>34</v>
      </c>
      <c r="AX422" s="15" t="s">
        <v>81</v>
      </c>
      <c r="AY422" s="265" t="s">
        <v>144</v>
      </c>
    </row>
    <row r="423" spans="1:65" s="2" customFormat="1" ht="24.15" customHeight="1">
      <c r="A423" s="40"/>
      <c r="B423" s="41"/>
      <c r="C423" s="215" t="s">
        <v>386</v>
      </c>
      <c r="D423" s="215" t="s">
        <v>146</v>
      </c>
      <c r="E423" s="216" t="s">
        <v>387</v>
      </c>
      <c r="F423" s="217" t="s">
        <v>388</v>
      </c>
      <c r="G423" s="218" t="s">
        <v>171</v>
      </c>
      <c r="H423" s="219">
        <v>1</v>
      </c>
      <c r="I423" s="220"/>
      <c r="J423" s="221">
        <f>ROUND(I423*H423,2)</f>
        <v>0</v>
      </c>
      <c r="K423" s="217" t="s">
        <v>150</v>
      </c>
      <c r="L423" s="46"/>
      <c r="M423" s="222" t="s">
        <v>21</v>
      </c>
      <c r="N423" s="223" t="s">
        <v>44</v>
      </c>
      <c r="O423" s="86"/>
      <c r="P423" s="224">
        <f>O423*H423</f>
        <v>0</v>
      </c>
      <c r="Q423" s="224">
        <v>0</v>
      </c>
      <c r="R423" s="224">
        <f>Q423*H423</f>
        <v>0</v>
      </c>
      <c r="S423" s="224">
        <v>0.069</v>
      </c>
      <c r="T423" s="225">
        <f>S423*H423</f>
        <v>0.069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6" t="s">
        <v>151</v>
      </c>
      <c r="AT423" s="226" t="s">
        <v>146</v>
      </c>
      <c r="AU423" s="226" t="s">
        <v>83</v>
      </c>
      <c r="AY423" s="19" t="s">
        <v>144</v>
      </c>
      <c r="BE423" s="227">
        <f>IF(N423="základní",J423,0)</f>
        <v>0</v>
      </c>
      <c r="BF423" s="227">
        <f>IF(N423="snížená",J423,0)</f>
        <v>0</v>
      </c>
      <c r="BG423" s="227">
        <f>IF(N423="zákl. přenesená",J423,0)</f>
        <v>0</v>
      </c>
      <c r="BH423" s="227">
        <f>IF(N423="sníž. přenesená",J423,0)</f>
        <v>0</v>
      </c>
      <c r="BI423" s="227">
        <f>IF(N423="nulová",J423,0)</f>
        <v>0</v>
      </c>
      <c r="BJ423" s="19" t="s">
        <v>81</v>
      </c>
      <c r="BK423" s="227">
        <f>ROUND(I423*H423,2)</f>
        <v>0</v>
      </c>
      <c r="BL423" s="19" t="s">
        <v>151</v>
      </c>
      <c r="BM423" s="226" t="s">
        <v>389</v>
      </c>
    </row>
    <row r="424" spans="1:47" s="2" customFormat="1" ht="12">
      <c r="A424" s="40"/>
      <c r="B424" s="41"/>
      <c r="C424" s="42"/>
      <c r="D424" s="228" t="s">
        <v>153</v>
      </c>
      <c r="E424" s="42"/>
      <c r="F424" s="229" t="s">
        <v>390</v>
      </c>
      <c r="G424" s="42"/>
      <c r="H424" s="42"/>
      <c r="I424" s="230"/>
      <c r="J424" s="42"/>
      <c r="K424" s="42"/>
      <c r="L424" s="46"/>
      <c r="M424" s="231"/>
      <c r="N424" s="232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153</v>
      </c>
      <c r="AU424" s="19" t="s">
        <v>83</v>
      </c>
    </row>
    <row r="425" spans="1:51" s="13" customFormat="1" ht="12">
      <c r="A425" s="13"/>
      <c r="B425" s="233"/>
      <c r="C425" s="234"/>
      <c r="D425" s="235" t="s">
        <v>155</v>
      </c>
      <c r="E425" s="236" t="s">
        <v>21</v>
      </c>
      <c r="F425" s="237" t="s">
        <v>237</v>
      </c>
      <c r="G425" s="234"/>
      <c r="H425" s="236" t="s">
        <v>21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155</v>
      </c>
      <c r="AU425" s="243" t="s">
        <v>83</v>
      </c>
      <c r="AV425" s="13" t="s">
        <v>81</v>
      </c>
      <c r="AW425" s="13" t="s">
        <v>34</v>
      </c>
      <c r="AX425" s="13" t="s">
        <v>73</v>
      </c>
      <c r="AY425" s="243" t="s">
        <v>144</v>
      </c>
    </row>
    <row r="426" spans="1:51" s="13" customFormat="1" ht="12">
      <c r="A426" s="13"/>
      <c r="B426" s="233"/>
      <c r="C426" s="234"/>
      <c r="D426" s="235" t="s">
        <v>155</v>
      </c>
      <c r="E426" s="236" t="s">
        <v>21</v>
      </c>
      <c r="F426" s="237" t="s">
        <v>391</v>
      </c>
      <c r="G426" s="234"/>
      <c r="H426" s="236" t="s">
        <v>21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155</v>
      </c>
      <c r="AU426" s="243" t="s">
        <v>83</v>
      </c>
      <c r="AV426" s="13" t="s">
        <v>81</v>
      </c>
      <c r="AW426" s="13" t="s">
        <v>34</v>
      </c>
      <c r="AX426" s="13" t="s">
        <v>73</v>
      </c>
      <c r="AY426" s="243" t="s">
        <v>144</v>
      </c>
    </row>
    <row r="427" spans="1:51" s="14" customFormat="1" ht="12">
      <c r="A427" s="14"/>
      <c r="B427" s="244"/>
      <c r="C427" s="245"/>
      <c r="D427" s="235" t="s">
        <v>155</v>
      </c>
      <c r="E427" s="246" t="s">
        <v>21</v>
      </c>
      <c r="F427" s="247" t="s">
        <v>81</v>
      </c>
      <c r="G427" s="245"/>
      <c r="H427" s="248">
        <v>1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4" t="s">
        <v>155</v>
      </c>
      <c r="AU427" s="254" t="s">
        <v>83</v>
      </c>
      <c r="AV427" s="14" t="s">
        <v>83</v>
      </c>
      <c r="AW427" s="14" t="s">
        <v>34</v>
      </c>
      <c r="AX427" s="14" t="s">
        <v>73</v>
      </c>
      <c r="AY427" s="254" t="s">
        <v>144</v>
      </c>
    </row>
    <row r="428" spans="1:51" s="15" customFormat="1" ht="12">
      <c r="A428" s="15"/>
      <c r="B428" s="255"/>
      <c r="C428" s="256"/>
      <c r="D428" s="235" t="s">
        <v>155</v>
      </c>
      <c r="E428" s="257" t="s">
        <v>21</v>
      </c>
      <c r="F428" s="258" t="s">
        <v>159</v>
      </c>
      <c r="G428" s="256"/>
      <c r="H428" s="259">
        <v>1</v>
      </c>
      <c r="I428" s="260"/>
      <c r="J428" s="256"/>
      <c r="K428" s="256"/>
      <c r="L428" s="261"/>
      <c r="M428" s="262"/>
      <c r="N428" s="263"/>
      <c r="O428" s="263"/>
      <c r="P428" s="263"/>
      <c r="Q428" s="263"/>
      <c r="R428" s="263"/>
      <c r="S428" s="263"/>
      <c r="T428" s="264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5" t="s">
        <v>155</v>
      </c>
      <c r="AU428" s="265" t="s">
        <v>83</v>
      </c>
      <c r="AV428" s="15" t="s">
        <v>151</v>
      </c>
      <c r="AW428" s="15" t="s">
        <v>34</v>
      </c>
      <c r="AX428" s="15" t="s">
        <v>81</v>
      </c>
      <c r="AY428" s="265" t="s">
        <v>144</v>
      </c>
    </row>
    <row r="429" spans="1:65" s="2" customFormat="1" ht="24.15" customHeight="1">
      <c r="A429" s="40"/>
      <c r="B429" s="41"/>
      <c r="C429" s="215" t="s">
        <v>7</v>
      </c>
      <c r="D429" s="215" t="s">
        <v>146</v>
      </c>
      <c r="E429" s="216" t="s">
        <v>392</v>
      </c>
      <c r="F429" s="217" t="s">
        <v>393</v>
      </c>
      <c r="G429" s="218" t="s">
        <v>171</v>
      </c>
      <c r="H429" s="219">
        <v>2</v>
      </c>
      <c r="I429" s="220"/>
      <c r="J429" s="221">
        <f>ROUND(I429*H429,2)</f>
        <v>0</v>
      </c>
      <c r="K429" s="217" t="s">
        <v>150</v>
      </c>
      <c r="L429" s="46"/>
      <c r="M429" s="222" t="s">
        <v>21</v>
      </c>
      <c r="N429" s="223" t="s">
        <v>44</v>
      </c>
      <c r="O429" s="86"/>
      <c r="P429" s="224">
        <f>O429*H429</f>
        <v>0</v>
      </c>
      <c r="Q429" s="224">
        <v>0</v>
      </c>
      <c r="R429" s="224">
        <f>Q429*H429</f>
        <v>0</v>
      </c>
      <c r="S429" s="224">
        <v>0.138</v>
      </c>
      <c r="T429" s="225">
        <f>S429*H429</f>
        <v>0.276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6" t="s">
        <v>151</v>
      </c>
      <c r="AT429" s="226" t="s">
        <v>146</v>
      </c>
      <c r="AU429" s="226" t="s">
        <v>83</v>
      </c>
      <c r="AY429" s="19" t="s">
        <v>144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19" t="s">
        <v>81</v>
      </c>
      <c r="BK429" s="227">
        <f>ROUND(I429*H429,2)</f>
        <v>0</v>
      </c>
      <c r="BL429" s="19" t="s">
        <v>151</v>
      </c>
      <c r="BM429" s="226" t="s">
        <v>394</v>
      </c>
    </row>
    <row r="430" spans="1:47" s="2" customFormat="1" ht="12">
      <c r="A430" s="40"/>
      <c r="B430" s="41"/>
      <c r="C430" s="42"/>
      <c r="D430" s="228" t="s">
        <v>153</v>
      </c>
      <c r="E430" s="42"/>
      <c r="F430" s="229" t="s">
        <v>395</v>
      </c>
      <c r="G430" s="42"/>
      <c r="H430" s="42"/>
      <c r="I430" s="230"/>
      <c r="J430" s="42"/>
      <c r="K430" s="42"/>
      <c r="L430" s="46"/>
      <c r="M430" s="231"/>
      <c r="N430" s="232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153</v>
      </c>
      <c r="AU430" s="19" t="s">
        <v>83</v>
      </c>
    </row>
    <row r="431" spans="1:51" s="13" customFormat="1" ht="12">
      <c r="A431" s="13"/>
      <c r="B431" s="233"/>
      <c r="C431" s="234"/>
      <c r="D431" s="235" t="s">
        <v>155</v>
      </c>
      <c r="E431" s="236" t="s">
        <v>21</v>
      </c>
      <c r="F431" s="237" t="s">
        <v>246</v>
      </c>
      <c r="G431" s="234"/>
      <c r="H431" s="236" t="s">
        <v>21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155</v>
      </c>
      <c r="AU431" s="243" t="s">
        <v>83</v>
      </c>
      <c r="AV431" s="13" t="s">
        <v>81</v>
      </c>
      <c r="AW431" s="13" t="s">
        <v>34</v>
      </c>
      <c r="AX431" s="13" t="s">
        <v>73</v>
      </c>
      <c r="AY431" s="243" t="s">
        <v>144</v>
      </c>
    </row>
    <row r="432" spans="1:51" s="13" customFormat="1" ht="12">
      <c r="A432" s="13"/>
      <c r="B432" s="233"/>
      <c r="C432" s="234"/>
      <c r="D432" s="235" t="s">
        <v>155</v>
      </c>
      <c r="E432" s="236" t="s">
        <v>21</v>
      </c>
      <c r="F432" s="237" t="s">
        <v>248</v>
      </c>
      <c r="G432" s="234"/>
      <c r="H432" s="236" t="s">
        <v>21</v>
      </c>
      <c r="I432" s="238"/>
      <c r="J432" s="234"/>
      <c r="K432" s="234"/>
      <c r="L432" s="239"/>
      <c r="M432" s="240"/>
      <c r="N432" s="241"/>
      <c r="O432" s="241"/>
      <c r="P432" s="241"/>
      <c r="Q432" s="241"/>
      <c r="R432" s="241"/>
      <c r="S432" s="241"/>
      <c r="T432" s="24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3" t="s">
        <v>155</v>
      </c>
      <c r="AU432" s="243" t="s">
        <v>83</v>
      </c>
      <c r="AV432" s="13" t="s">
        <v>81</v>
      </c>
      <c r="AW432" s="13" t="s">
        <v>34</v>
      </c>
      <c r="AX432" s="13" t="s">
        <v>73</v>
      </c>
      <c r="AY432" s="243" t="s">
        <v>144</v>
      </c>
    </row>
    <row r="433" spans="1:51" s="14" customFormat="1" ht="12">
      <c r="A433" s="14"/>
      <c r="B433" s="244"/>
      <c r="C433" s="245"/>
      <c r="D433" s="235" t="s">
        <v>155</v>
      </c>
      <c r="E433" s="246" t="s">
        <v>21</v>
      </c>
      <c r="F433" s="247" t="s">
        <v>81</v>
      </c>
      <c r="G433" s="245"/>
      <c r="H433" s="248">
        <v>1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4" t="s">
        <v>155</v>
      </c>
      <c r="AU433" s="254" t="s">
        <v>83</v>
      </c>
      <c r="AV433" s="14" t="s">
        <v>83</v>
      </c>
      <c r="AW433" s="14" t="s">
        <v>34</v>
      </c>
      <c r="AX433" s="14" t="s">
        <v>73</v>
      </c>
      <c r="AY433" s="254" t="s">
        <v>144</v>
      </c>
    </row>
    <row r="434" spans="1:51" s="13" customFormat="1" ht="12">
      <c r="A434" s="13"/>
      <c r="B434" s="233"/>
      <c r="C434" s="234"/>
      <c r="D434" s="235" t="s">
        <v>155</v>
      </c>
      <c r="E434" s="236" t="s">
        <v>21</v>
      </c>
      <c r="F434" s="237" t="s">
        <v>396</v>
      </c>
      <c r="G434" s="234"/>
      <c r="H434" s="236" t="s">
        <v>21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3" t="s">
        <v>155</v>
      </c>
      <c r="AU434" s="243" t="s">
        <v>83</v>
      </c>
      <c r="AV434" s="13" t="s">
        <v>81</v>
      </c>
      <c r="AW434" s="13" t="s">
        <v>34</v>
      </c>
      <c r="AX434" s="13" t="s">
        <v>73</v>
      </c>
      <c r="AY434" s="243" t="s">
        <v>144</v>
      </c>
    </row>
    <row r="435" spans="1:51" s="14" customFormat="1" ht="12">
      <c r="A435" s="14"/>
      <c r="B435" s="244"/>
      <c r="C435" s="245"/>
      <c r="D435" s="235" t="s">
        <v>155</v>
      </c>
      <c r="E435" s="246" t="s">
        <v>21</v>
      </c>
      <c r="F435" s="247" t="s">
        <v>81</v>
      </c>
      <c r="G435" s="245"/>
      <c r="H435" s="248">
        <v>1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4" t="s">
        <v>155</v>
      </c>
      <c r="AU435" s="254" t="s">
        <v>83</v>
      </c>
      <c r="AV435" s="14" t="s">
        <v>83</v>
      </c>
      <c r="AW435" s="14" t="s">
        <v>34</v>
      </c>
      <c r="AX435" s="14" t="s">
        <v>73</v>
      </c>
      <c r="AY435" s="254" t="s">
        <v>144</v>
      </c>
    </row>
    <row r="436" spans="1:51" s="15" customFormat="1" ht="12">
      <c r="A436" s="15"/>
      <c r="B436" s="255"/>
      <c r="C436" s="256"/>
      <c r="D436" s="235" t="s">
        <v>155</v>
      </c>
      <c r="E436" s="257" t="s">
        <v>21</v>
      </c>
      <c r="F436" s="258" t="s">
        <v>159</v>
      </c>
      <c r="G436" s="256"/>
      <c r="H436" s="259">
        <v>2</v>
      </c>
      <c r="I436" s="260"/>
      <c r="J436" s="256"/>
      <c r="K436" s="256"/>
      <c r="L436" s="261"/>
      <c r="M436" s="262"/>
      <c r="N436" s="263"/>
      <c r="O436" s="263"/>
      <c r="P436" s="263"/>
      <c r="Q436" s="263"/>
      <c r="R436" s="263"/>
      <c r="S436" s="263"/>
      <c r="T436" s="264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65" t="s">
        <v>155</v>
      </c>
      <c r="AU436" s="265" t="s">
        <v>83</v>
      </c>
      <c r="AV436" s="15" t="s">
        <v>151</v>
      </c>
      <c r="AW436" s="15" t="s">
        <v>34</v>
      </c>
      <c r="AX436" s="15" t="s">
        <v>81</v>
      </c>
      <c r="AY436" s="265" t="s">
        <v>144</v>
      </c>
    </row>
    <row r="437" spans="1:65" s="2" customFormat="1" ht="21.75" customHeight="1">
      <c r="A437" s="40"/>
      <c r="B437" s="41"/>
      <c r="C437" s="215" t="s">
        <v>397</v>
      </c>
      <c r="D437" s="215" t="s">
        <v>146</v>
      </c>
      <c r="E437" s="216" t="s">
        <v>398</v>
      </c>
      <c r="F437" s="217" t="s">
        <v>399</v>
      </c>
      <c r="G437" s="218" t="s">
        <v>185</v>
      </c>
      <c r="H437" s="219">
        <v>62.56</v>
      </c>
      <c r="I437" s="220"/>
      <c r="J437" s="221">
        <f>ROUND(I437*H437,2)</f>
        <v>0</v>
      </c>
      <c r="K437" s="217" t="s">
        <v>150</v>
      </c>
      <c r="L437" s="46"/>
      <c r="M437" s="222" t="s">
        <v>21</v>
      </c>
      <c r="N437" s="223" t="s">
        <v>44</v>
      </c>
      <c r="O437" s="86"/>
      <c r="P437" s="224">
        <f>O437*H437</f>
        <v>0</v>
      </c>
      <c r="Q437" s="224">
        <v>0</v>
      </c>
      <c r="R437" s="224">
        <f>Q437*H437</f>
        <v>0</v>
      </c>
      <c r="S437" s="224">
        <v>0.025</v>
      </c>
      <c r="T437" s="225">
        <f>S437*H437</f>
        <v>1.564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6" t="s">
        <v>151</v>
      </c>
      <c r="AT437" s="226" t="s">
        <v>146</v>
      </c>
      <c r="AU437" s="226" t="s">
        <v>83</v>
      </c>
      <c r="AY437" s="19" t="s">
        <v>144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19" t="s">
        <v>81</v>
      </c>
      <c r="BK437" s="227">
        <f>ROUND(I437*H437,2)</f>
        <v>0</v>
      </c>
      <c r="BL437" s="19" t="s">
        <v>151</v>
      </c>
      <c r="BM437" s="226" t="s">
        <v>400</v>
      </c>
    </row>
    <row r="438" spans="1:47" s="2" customFormat="1" ht="12">
      <c r="A438" s="40"/>
      <c r="B438" s="41"/>
      <c r="C438" s="42"/>
      <c r="D438" s="228" t="s">
        <v>153</v>
      </c>
      <c r="E438" s="42"/>
      <c r="F438" s="229" t="s">
        <v>401</v>
      </c>
      <c r="G438" s="42"/>
      <c r="H438" s="42"/>
      <c r="I438" s="230"/>
      <c r="J438" s="42"/>
      <c r="K438" s="42"/>
      <c r="L438" s="46"/>
      <c r="M438" s="231"/>
      <c r="N438" s="232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153</v>
      </c>
      <c r="AU438" s="19" t="s">
        <v>83</v>
      </c>
    </row>
    <row r="439" spans="1:51" s="13" customFormat="1" ht="12">
      <c r="A439" s="13"/>
      <c r="B439" s="233"/>
      <c r="C439" s="234"/>
      <c r="D439" s="235" t="s">
        <v>155</v>
      </c>
      <c r="E439" s="236" t="s">
        <v>21</v>
      </c>
      <c r="F439" s="237" t="s">
        <v>202</v>
      </c>
      <c r="G439" s="234"/>
      <c r="H439" s="236" t="s">
        <v>21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3" t="s">
        <v>155</v>
      </c>
      <c r="AU439" s="243" t="s">
        <v>83</v>
      </c>
      <c r="AV439" s="13" t="s">
        <v>81</v>
      </c>
      <c r="AW439" s="13" t="s">
        <v>34</v>
      </c>
      <c r="AX439" s="13" t="s">
        <v>73</v>
      </c>
      <c r="AY439" s="243" t="s">
        <v>144</v>
      </c>
    </row>
    <row r="440" spans="1:51" s="14" customFormat="1" ht="12">
      <c r="A440" s="14"/>
      <c r="B440" s="244"/>
      <c r="C440" s="245"/>
      <c r="D440" s="235" t="s">
        <v>155</v>
      </c>
      <c r="E440" s="246" t="s">
        <v>21</v>
      </c>
      <c r="F440" s="247" t="s">
        <v>402</v>
      </c>
      <c r="G440" s="245"/>
      <c r="H440" s="248">
        <v>62.56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155</v>
      </c>
      <c r="AU440" s="254" t="s">
        <v>83</v>
      </c>
      <c r="AV440" s="14" t="s">
        <v>83</v>
      </c>
      <c r="AW440" s="14" t="s">
        <v>34</v>
      </c>
      <c r="AX440" s="14" t="s">
        <v>73</v>
      </c>
      <c r="AY440" s="254" t="s">
        <v>144</v>
      </c>
    </row>
    <row r="441" spans="1:51" s="15" customFormat="1" ht="12">
      <c r="A441" s="15"/>
      <c r="B441" s="255"/>
      <c r="C441" s="256"/>
      <c r="D441" s="235" t="s">
        <v>155</v>
      </c>
      <c r="E441" s="257" t="s">
        <v>21</v>
      </c>
      <c r="F441" s="258" t="s">
        <v>159</v>
      </c>
      <c r="G441" s="256"/>
      <c r="H441" s="259">
        <v>62.56</v>
      </c>
      <c r="I441" s="260"/>
      <c r="J441" s="256"/>
      <c r="K441" s="256"/>
      <c r="L441" s="261"/>
      <c r="M441" s="262"/>
      <c r="N441" s="263"/>
      <c r="O441" s="263"/>
      <c r="P441" s="263"/>
      <c r="Q441" s="263"/>
      <c r="R441" s="263"/>
      <c r="S441" s="263"/>
      <c r="T441" s="264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5" t="s">
        <v>155</v>
      </c>
      <c r="AU441" s="265" t="s">
        <v>83</v>
      </c>
      <c r="AV441" s="15" t="s">
        <v>151</v>
      </c>
      <c r="AW441" s="15" t="s">
        <v>34</v>
      </c>
      <c r="AX441" s="15" t="s">
        <v>81</v>
      </c>
      <c r="AY441" s="265" t="s">
        <v>144</v>
      </c>
    </row>
    <row r="442" spans="1:65" s="2" customFormat="1" ht="24.15" customHeight="1">
      <c r="A442" s="40"/>
      <c r="B442" s="41"/>
      <c r="C442" s="215" t="s">
        <v>403</v>
      </c>
      <c r="D442" s="215" t="s">
        <v>146</v>
      </c>
      <c r="E442" s="216" t="s">
        <v>404</v>
      </c>
      <c r="F442" s="217" t="s">
        <v>405</v>
      </c>
      <c r="G442" s="218" t="s">
        <v>185</v>
      </c>
      <c r="H442" s="219">
        <v>2.8</v>
      </c>
      <c r="I442" s="220"/>
      <c r="J442" s="221">
        <f>ROUND(I442*H442,2)</f>
        <v>0</v>
      </c>
      <c r="K442" s="217" t="s">
        <v>150</v>
      </c>
      <c r="L442" s="46"/>
      <c r="M442" s="222" t="s">
        <v>21</v>
      </c>
      <c r="N442" s="223" t="s">
        <v>44</v>
      </c>
      <c r="O442" s="86"/>
      <c r="P442" s="224">
        <f>O442*H442</f>
        <v>0</v>
      </c>
      <c r="Q442" s="224">
        <v>0.00316</v>
      </c>
      <c r="R442" s="224">
        <f>Q442*H442</f>
        <v>0.008848</v>
      </c>
      <c r="S442" s="224">
        <v>0.069</v>
      </c>
      <c r="T442" s="225">
        <f>S442*H442</f>
        <v>0.1932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6" t="s">
        <v>151</v>
      </c>
      <c r="AT442" s="226" t="s">
        <v>146</v>
      </c>
      <c r="AU442" s="226" t="s">
        <v>83</v>
      </c>
      <c r="AY442" s="19" t="s">
        <v>144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19" t="s">
        <v>81</v>
      </c>
      <c r="BK442" s="227">
        <f>ROUND(I442*H442,2)</f>
        <v>0</v>
      </c>
      <c r="BL442" s="19" t="s">
        <v>151</v>
      </c>
      <c r="BM442" s="226" t="s">
        <v>406</v>
      </c>
    </row>
    <row r="443" spans="1:47" s="2" customFormat="1" ht="12">
      <c r="A443" s="40"/>
      <c r="B443" s="41"/>
      <c r="C443" s="42"/>
      <c r="D443" s="228" t="s">
        <v>153</v>
      </c>
      <c r="E443" s="42"/>
      <c r="F443" s="229" t="s">
        <v>407</v>
      </c>
      <c r="G443" s="42"/>
      <c r="H443" s="42"/>
      <c r="I443" s="230"/>
      <c r="J443" s="42"/>
      <c r="K443" s="42"/>
      <c r="L443" s="46"/>
      <c r="M443" s="231"/>
      <c r="N443" s="232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153</v>
      </c>
      <c r="AU443" s="19" t="s">
        <v>83</v>
      </c>
    </row>
    <row r="444" spans="1:51" s="13" customFormat="1" ht="12">
      <c r="A444" s="13"/>
      <c r="B444" s="233"/>
      <c r="C444" s="234"/>
      <c r="D444" s="235" t="s">
        <v>155</v>
      </c>
      <c r="E444" s="236" t="s">
        <v>21</v>
      </c>
      <c r="F444" s="237" t="s">
        <v>285</v>
      </c>
      <c r="G444" s="234"/>
      <c r="H444" s="236" t="s">
        <v>21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3" t="s">
        <v>155</v>
      </c>
      <c r="AU444" s="243" t="s">
        <v>83</v>
      </c>
      <c r="AV444" s="13" t="s">
        <v>81</v>
      </c>
      <c r="AW444" s="13" t="s">
        <v>34</v>
      </c>
      <c r="AX444" s="13" t="s">
        <v>73</v>
      </c>
      <c r="AY444" s="243" t="s">
        <v>144</v>
      </c>
    </row>
    <row r="445" spans="1:51" s="13" customFormat="1" ht="12">
      <c r="A445" s="13"/>
      <c r="B445" s="233"/>
      <c r="C445" s="234"/>
      <c r="D445" s="235" t="s">
        <v>155</v>
      </c>
      <c r="E445" s="236" t="s">
        <v>21</v>
      </c>
      <c r="F445" s="237" t="s">
        <v>222</v>
      </c>
      <c r="G445" s="234"/>
      <c r="H445" s="236" t="s">
        <v>21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155</v>
      </c>
      <c r="AU445" s="243" t="s">
        <v>83</v>
      </c>
      <c r="AV445" s="13" t="s">
        <v>81</v>
      </c>
      <c r="AW445" s="13" t="s">
        <v>34</v>
      </c>
      <c r="AX445" s="13" t="s">
        <v>73</v>
      </c>
      <c r="AY445" s="243" t="s">
        <v>144</v>
      </c>
    </row>
    <row r="446" spans="1:51" s="14" customFormat="1" ht="12">
      <c r="A446" s="14"/>
      <c r="B446" s="244"/>
      <c r="C446" s="245"/>
      <c r="D446" s="235" t="s">
        <v>155</v>
      </c>
      <c r="E446" s="246" t="s">
        <v>21</v>
      </c>
      <c r="F446" s="247" t="s">
        <v>408</v>
      </c>
      <c r="G446" s="245"/>
      <c r="H446" s="248">
        <v>0.45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4" t="s">
        <v>155</v>
      </c>
      <c r="AU446" s="254" t="s">
        <v>83</v>
      </c>
      <c r="AV446" s="14" t="s">
        <v>83</v>
      </c>
      <c r="AW446" s="14" t="s">
        <v>34</v>
      </c>
      <c r="AX446" s="14" t="s">
        <v>73</v>
      </c>
      <c r="AY446" s="254" t="s">
        <v>144</v>
      </c>
    </row>
    <row r="447" spans="1:51" s="13" customFormat="1" ht="12">
      <c r="A447" s="13"/>
      <c r="B447" s="233"/>
      <c r="C447" s="234"/>
      <c r="D447" s="235" t="s">
        <v>155</v>
      </c>
      <c r="E447" s="236" t="s">
        <v>21</v>
      </c>
      <c r="F447" s="237" t="s">
        <v>157</v>
      </c>
      <c r="G447" s="234"/>
      <c r="H447" s="236" t="s">
        <v>21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3" t="s">
        <v>155</v>
      </c>
      <c r="AU447" s="243" t="s">
        <v>83</v>
      </c>
      <c r="AV447" s="13" t="s">
        <v>81</v>
      </c>
      <c r="AW447" s="13" t="s">
        <v>34</v>
      </c>
      <c r="AX447" s="13" t="s">
        <v>73</v>
      </c>
      <c r="AY447" s="243" t="s">
        <v>144</v>
      </c>
    </row>
    <row r="448" spans="1:51" s="13" customFormat="1" ht="12">
      <c r="A448" s="13"/>
      <c r="B448" s="233"/>
      <c r="C448" s="234"/>
      <c r="D448" s="235" t="s">
        <v>155</v>
      </c>
      <c r="E448" s="236" t="s">
        <v>21</v>
      </c>
      <c r="F448" s="237" t="s">
        <v>222</v>
      </c>
      <c r="G448" s="234"/>
      <c r="H448" s="236" t="s">
        <v>21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155</v>
      </c>
      <c r="AU448" s="243" t="s">
        <v>83</v>
      </c>
      <c r="AV448" s="13" t="s">
        <v>81</v>
      </c>
      <c r="AW448" s="13" t="s">
        <v>34</v>
      </c>
      <c r="AX448" s="13" t="s">
        <v>73</v>
      </c>
      <c r="AY448" s="243" t="s">
        <v>144</v>
      </c>
    </row>
    <row r="449" spans="1:51" s="14" customFormat="1" ht="12">
      <c r="A449" s="14"/>
      <c r="B449" s="244"/>
      <c r="C449" s="245"/>
      <c r="D449" s="235" t="s">
        <v>155</v>
      </c>
      <c r="E449" s="246" t="s">
        <v>21</v>
      </c>
      <c r="F449" s="247" t="s">
        <v>408</v>
      </c>
      <c r="G449" s="245"/>
      <c r="H449" s="248">
        <v>0.45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4" t="s">
        <v>155</v>
      </c>
      <c r="AU449" s="254" t="s">
        <v>83</v>
      </c>
      <c r="AV449" s="14" t="s">
        <v>83</v>
      </c>
      <c r="AW449" s="14" t="s">
        <v>34</v>
      </c>
      <c r="AX449" s="14" t="s">
        <v>73</v>
      </c>
      <c r="AY449" s="254" t="s">
        <v>144</v>
      </c>
    </row>
    <row r="450" spans="1:51" s="13" customFormat="1" ht="12">
      <c r="A450" s="13"/>
      <c r="B450" s="233"/>
      <c r="C450" s="234"/>
      <c r="D450" s="235" t="s">
        <v>155</v>
      </c>
      <c r="E450" s="236" t="s">
        <v>21</v>
      </c>
      <c r="F450" s="237" t="s">
        <v>227</v>
      </c>
      <c r="G450" s="234"/>
      <c r="H450" s="236" t="s">
        <v>21</v>
      </c>
      <c r="I450" s="238"/>
      <c r="J450" s="234"/>
      <c r="K450" s="234"/>
      <c r="L450" s="239"/>
      <c r="M450" s="240"/>
      <c r="N450" s="241"/>
      <c r="O450" s="241"/>
      <c r="P450" s="241"/>
      <c r="Q450" s="241"/>
      <c r="R450" s="241"/>
      <c r="S450" s="241"/>
      <c r="T450" s="24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3" t="s">
        <v>155</v>
      </c>
      <c r="AU450" s="243" t="s">
        <v>83</v>
      </c>
      <c r="AV450" s="13" t="s">
        <v>81</v>
      </c>
      <c r="AW450" s="13" t="s">
        <v>34</v>
      </c>
      <c r="AX450" s="13" t="s">
        <v>73</v>
      </c>
      <c r="AY450" s="243" t="s">
        <v>144</v>
      </c>
    </row>
    <row r="451" spans="1:51" s="14" customFormat="1" ht="12">
      <c r="A451" s="14"/>
      <c r="B451" s="244"/>
      <c r="C451" s="245"/>
      <c r="D451" s="235" t="s">
        <v>155</v>
      </c>
      <c r="E451" s="246" t="s">
        <v>21</v>
      </c>
      <c r="F451" s="247" t="s">
        <v>409</v>
      </c>
      <c r="G451" s="245"/>
      <c r="H451" s="248">
        <v>0.25</v>
      </c>
      <c r="I451" s="249"/>
      <c r="J451" s="245"/>
      <c r="K451" s="245"/>
      <c r="L451" s="250"/>
      <c r="M451" s="251"/>
      <c r="N451" s="252"/>
      <c r="O451" s="252"/>
      <c r="P451" s="252"/>
      <c r="Q451" s="252"/>
      <c r="R451" s="252"/>
      <c r="S451" s="252"/>
      <c r="T451" s="25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4" t="s">
        <v>155</v>
      </c>
      <c r="AU451" s="254" t="s">
        <v>83</v>
      </c>
      <c r="AV451" s="14" t="s">
        <v>83</v>
      </c>
      <c r="AW451" s="14" t="s">
        <v>34</v>
      </c>
      <c r="AX451" s="14" t="s">
        <v>73</v>
      </c>
      <c r="AY451" s="254" t="s">
        <v>144</v>
      </c>
    </row>
    <row r="452" spans="1:51" s="13" customFormat="1" ht="12">
      <c r="A452" s="13"/>
      <c r="B452" s="233"/>
      <c r="C452" s="234"/>
      <c r="D452" s="235" t="s">
        <v>155</v>
      </c>
      <c r="E452" s="236" t="s">
        <v>21</v>
      </c>
      <c r="F452" s="237" t="s">
        <v>229</v>
      </c>
      <c r="G452" s="234"/>
      <c r="H452" s="236" t="s">
        <v>21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3" t="s">
        <v>155</v>
      </c>
      <c r="AU452" s="243" t="s">
        <v>83</v>
      </c>
      <c r="AV452" s="13" t="s">
        <v>81</v>
      </c>
      <c r="AW452" s="13" t="s">
        <v>34</v>
      </c>
      <c r="AX452" s="13" t="s">
        <v>73</v>
      </c>
      <c r="AY452" s="243" t="s">
        <v>144</v>
      </c>
    </row>
    <row r="453" spans="1:51" s="14" customFormat="1" ht="12">
      <c r="A453" s="14"/>
      <c r="B453" s="244"/>
      <c r="C453" s="245"/>
      <c r="D453" s="235" t="s">
        <v>155</v>
      </c>
      <c r="E453" s="246" t="s">
        <v>21</v>
      </c>
      <c r="F453" s="247" t="s">
        <v>410</v>
      </c>
      <c r="G453" s="245"/>
      <c r="H453" s="248">
        <v>0.6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4" t="s">
        <v>155</v>
      </c>
      <c r="AU453" s="254" t="s">
        <v>83</v>
      </c>
      <c r="AV453" s="14" t="s">
        <v>83</v>
      </c>
      <c r="AW453" s="14" t="s">
        <v>34</v>
      </c>
      <c r="AX453" s="14" t="s">
        <v>73</v>
      </c>
      <c r="AY453" s="254" t="s">
        <v>144</v>
      </c>
    </row>
    <row r="454" spans="1:51" s="13" customFormat="1" ht="12">
      <c r="A454" s="13"/>
      <c r="B454" s="233"/>
      <c r="C454" s="234"/>
      <c r="D454" s="235" t="s">
        <v>155</v>
      </c>
      <c r="E454" s="236" t="s">
        <v>21</v>
      </c>
      <c r="F454" s="237" t="s">
        <v>246</v>
      </c>
      <c r="G454" s="234"/>
      <c r="H454" s="236" t="s">
        <v>21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155</v>
      </c>
      <c r="AU454" s="243" t="s">
        <v>83</v>
      </c>
      <c r="AV454" s="13" t="s">
        <v>81</v>
      </c>
      <c r="AW454" s="13" t="s">
        <v>34</v>
      </c>
      <c r="AX454" s="13" t="s">
        <v>73</v>
      </c>
      <c r="AY454" s="243" t="s">
        <v>144</v>
      </c>
    </row>
    <row r="455" spans="1:51" s="13" customFormat="1" ht="12">
      <c r="A455" s="13"/>
      <c r="B455" s="233"/>
      <c r="C455" s="234"/>
      <c r="D455" s="235" t="s">
        <v>155</v>
      </c>
      <c r="E455" s="236" t="s">
        <v>21</v>
      </c>
      <c r="F455" s="237" t="s">
        <v>222</v>
      </c>
      <c r="G455" s="234"/>
      <c r="H455" s="236" t="s">
        <v>21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3" t="s">
        <v>155</v>
      </c>
      <c r="AU455" s="243" t="s">
        <v>83</v>
      </c>
      <c r="AV455" s="13" t="s">
        <v>81</v>
      </c>
      <c r="AW455" s="13" t="s">
        <v>34</v>
      </c>
      <c r="AX455" s="13" t="s">
        <v>73</v>
      </c>
      <c r="AY455" s="243" t="s">
        <v>144</v>
      </c>
    </row>
    <row r="456" spans="1:51" s="14" customFormat="1" ht="12">
      <c r="A456" s="14"/>
      <c r="B456" s="244"/>
      <c r="C456" s="245"/>
      <c r="D456" s="235" t="s">
        <v>155</v>
      </c>
      <c r="E456" s="246" t="s">
        <v>21</v>
      </c>
      <c r="F456" s="247" t="s">
        <v>408</v>
      </c>
      <c r="G456" s="245"/>
      <c r="H456" s="248">
        <v>0.45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4" t="s">
        <v>155</v>
      </c>
      <c r="AU456" s="254" t="s">
        <v>83</v>
      </c>
      <c r="AV456" s="14" t="s">
        <v>83</v>
      </c>
      <c r="AW456" s="14" t="s">
        <v>34</v>
      </c>
      <c r="AX456" s="14" t="s">
        <v>73</v>
      </c>
      <c r="AY456" s="254" t="s">
        <v>144</v>
      </c>
    </row>
    <row r="457" spans="1:51" s="13" customFormat="1" ht="12">
      <c r="A457" s="13"/>
      <c r="B457" s="233"/>
      <c r="C457" s="234"/>
      <c r="D457" s="235" t="s">
        <v>155</v>
      </c>
      <c r="E457" s="236" t="s">
        <v>21</v>
      </c>
      <c r="F457" s="237" t="s">
        <v>229</v>
      </c>
      <c r="G457" s="234"/>
      <c r="H457" s="236" t="s">
        <v>21</v>
      </c>
      <c r="I457" s="238"/>
      <c r="J457" s="234"/>
      <c r="K457" s="234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155</v>
      </c>
      <c r="AU457" s="243" t="s">
        <v>83</v>
      </c>
      <c r="AV457" s="13" t="s">
        <v>81</v>
      </c>
      <c r="AW457" s="13" t="s">
        <v>34</v>
      </c>
      <c r="AX457" s="13" t="s">
        <v>73</v>
      </c>
      <c r="AY457" s="243" t="s">
        <v>144</v>
      </c>
    </row>
    <row r="458" spans="1:51" s="14" customFormat="1" ht="12">
      <c r="A458" s="14"/>
      <c r="B458" s="244"/>
      <c r="C458" s="245"/>
      <c r="D458" s="235" t="s">
        <v>155</v>
      </c>
      <c r="E458" s="246" t="s">
        <v>21</v>
      </c>
      <c r="F458" s="247" t="s">
        <v>410</v>
      </c>
      <c r="G458" s="245"/>
      <c r="H458" s="248">
        <v>0.6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4" t="s">
        <v>155</v>
      </c>
      <c r="AU458" s="254" t="s">
        <v>83</v>
      </c>
      <c r="AV458" s="14" t="s">
        <v>83</v>
      </c>
      <c r="AW458" s="14" t="s">
        <v>34</v>
      </c>
      <c r="AX458" s="14" t="s">
        <v>73</v>
      </c>
      <c r="AY458" s="254" t="s">
        <v>144</v>
      </c>
    </row>
    <row r="459" spans="1:51" s="15" customFormat="1" ht="12">
      <c r="A459" s="15"/>
      <c r="B459" s="255"/>
      <c r="C459" s="256"/>
      <c r="D459" s="235" t="s">
        <v>155</v>
      </c>
      <c r="E459" s="257" t="s">
        <v>21</v>
      </c>
      <c r="F459" s="258" t="s">
        <v>159</v>
      </c>
      <c r="G459" s="256"/>
      <c r="H459" s="259">
        <v>2.8</v>
      </c>
      <c r="I459" s="260"/>
      <c r="J459" s="256"/>
      <c r="K459" s="256"/>
      <c r="L459" s="261"/>
      <c r="M459" s="262"/>
      <c r="N459" s="263"/>
      <c r="O459" s="263"/>
      <c r="P459" s="263"/>
      <c r="Q459" s="263"/>
      <c r="R459" s="263"/>
      <c r="S459" s="263"/>
      <c r="T459" s="264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65" t="s">
        <v>155</v>
      </c>
      <c r="AU459" s="265" t="s">
        <v>83</v>
      </c>
      <c r="AV459" s="15" t="s">
        <v>151</v>
      </c>
      <c r="AW459" s="15" t="s">
        <v>34</v>
      </c>
      <c r="AX459" s="15" t="s">
        <v>81</v>
      </c>
      <c r="AY459" s="265" t="s">
        <v>144</v>
      </c>
    </row>
    <row r="460" spans="1:65" s="2" customFormat="1" ht="24.15" customHeight="1">
      <c r="A460" s="40"/>
      <c r="B460" s="41"/>
      <c r="C460" s="215" t="s">
        <v>411</v>
      </c>
      <c r="D460" s="215" t="s">
        <v>146</v>
      </c>
      <c r="E460" s="216" t="s">
        <v>412</v>
      </c>
      <c r="F460" s="217" t="s">
        <v>413</v>
      </c>
      <c r="G460" s="218" t="s">
        <v>185</v>
      </c>
      <c r="H460" s="219">
        <v>0.3</v>
      </c>
      <c r="I460" s="220"/>
      <c r="J460" s="221">
        <f>ROUND(I460*H460,2)</f>
        <v>0</v>
      </c>
      <c r="K460" s="217" t="s">
        <v>150</v>
      </c>
      <c r="L460" s="46"/>
      <c r="M460" s="222" t="s">
        <v>21</v>
      </c>
      <c r="N460" s="223" t="s">
        <v>44</v>
      </c>
      <c r="O460" s="86"/>
      <c r="P460" s="224">
        <f>O460*H460</f>
        <v>0</v>
      </c>
      <c r="Q460" s="224">
        <v>0.00365</v>
      </c>
      <c r="R460" s="224">
        <f>Q460*H460</f>
        <v>0.001095</v>
      </c>
      <c r="S460" s="224">
        <v>0.11</v>
      </c>
      <c r="T460" s="225">
        <f>S460*H460</f>
        <v>0.033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6" t="s">
        <v>151</v>
      </c>
      <c r="AT460" s="226" t="s">
        <v>146</v>
      </c>
      <c r="AU460" s="226" t="s">
        <v>83</v>
      </c>
      <c r="AY460" s="19" t="s">
        <v>144</v>
      </c>
      <c r="BE460" s="227">
        <f>IF(N460="základní",J460,0)</f>
        <v>0</v>
      </c>
      <c r="BF460" s="227">
        <f>IF(N460="snížená",J460,0)</f>
        <v>0</v>
      </c>
      <c r="BG460" s="227">
        <f>IF(N460="zákl. přenesená",J460,0)</f>
        <v>0</v>
      </c>
      <c r="BH460" s="227">
        <f>IF(N460="sníž. přenesená",J460,0)</f>
        <v>0</v>
      </c>
      <c r="BI460" s="227">
        <f>IF(N460="nulová",J460,0)</f>
        <v>0</v>
      </c>
      <c r="BJ460" s="19" t="s">
        <v>81</v>
      </c>
      <c r="BK460" s="227">
        <f>ROUND(I460*H460,2)</f>
        <v>0</v>
      </c>
      <c r="BL460" s="19" t="s">
        <v>151</v>
      </c>
      <c r="BM460" s="226" t="s">
        <v>414</v>
      </c>
    </row>
    <row r="461" spans="1:47" s="2" customFormat="1" ht="12">
      <c r="A461" s="40"/>
      <c r="B461" s="41"/>
      <c r="C461" s="42"/>
      <c r="D461" s="228" t="s">
        <v>153</v>
      </c>
      <c r="E461" s="42"/>
      <c r="F461" s="229" t="s">
        <v>415</v>
      </c>
      <c r="G461" s="42"/>
      <c r="H461" s="42"/>
      <c r="I461" s="230"/>
      <c r="J461" s="42"/>
      <c r="K461" s="42"/>
      <c r="L461" s="46"/>
      <c r="M461" s="231"/>
      <c r="N461" s="232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153</v>
      </c>
      <c r="AU461" s="19" t="s">
        <v>83</v>
      </c>
    </row>
    <row r="462" spans="1:51" s="13" customFormat="1" ht="12">
      <c r="A462" s="13"/>
      <c r="B462" s="233"/>
      <c r="C462" s="234"/>
      <c r="D462" s="235" t="s">
        <v>155</v>
      </c>
      <c r="E462" s="236" t="s">
        <v>21</v>
      </c>
      <c r="F462" s="237" t="s">
        <v>157</v>
      </c>
      <c r="G462" s="234"/>
      <c r="H462" s="236" t="s">
        <v>21</v>
      </c>
      <c r="I462" s="238"/>
      <c r="J462" s="234"/>
      <c r="K462" s="234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155</v>
      </c>
      <c r="AU462" s="243" t="s">
        <v>83</v>
      </c>
      <c r="AV462" s="13" t="s">
        <v>81</v>
      </c>
      <c r="AW462" s="13" t="s">
        <v>34</v>
      </c>
      <c r="AX462" s="13" t="s">
        <v>73</v>
      </c>
      <c r="AY462" s="243" t="s">
        <v>144</v>
      </c>
    </row>
    <row r="463" spans="1:51" s="13" customFormat="1" ht="12">
      <c r="A463" s="13"/>
      <c r="B463" s="233"/>
      <c r="C463" s="234"/>
      <c r="D463" s="235" t="s">
        <v>155</v>
      </c>
      <c r="E463" s="236" t="s">
        <v>21</v>
      </c>
      <c r="F463" s="237" t="s">
        <v>235</v>
      </c>
      <c r="G463" s="234"/>
      <c r="H463" s="236" t="s">
        <v>21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155</v>
      </c>
      <c r="AU463" s="243" t="s">
        <v>83</v>
      </c>
      <c r="AV463" s="13" t="s">
        <v>81</v>
      </c>
      <c r="AW463" s="13" t="s">
        <v>34</v>
      </c>
      <c r="AX463" s="13" t="s">
        <v>73</v>
      </c>
      <c r="AY463" s="243" t="s">
        <v>144</v>
      </c>
    </row>
    <row r="464" spans="1:51" s="14" customFormat="1" ht="12">
      <c r="A464" s="14"/>
      <c r="B464" s="244"/>
      <c r="C464" s="245"/>
      <c r="D464" s="235" t="s">
        <v>155</v>
      </c>
      <c r="E464" s="246" t="s">
        <v>21</v>
      </c>
      <c r="F464" s="247" t="s">
        <v>416</v>
      </c>
      <c r="G464" s="245"/>
      <c r="H464" s="248">
        <v>0.3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4" t="s">
        <v>155</v>
      </c>
      <c r="AU464" s="254" t="s">
        <v>83</v>
      </c>
      <c r="AV464" s="14" t="s">
        <v>83</v>
      </c>
      <c r="AW464" s="14" t="s">
        <v>34</v>
      </c>
      <c r="AX464" s="14" t="s">
        <v>73</v>
      </c>
      <c r="AY464" s="254" t="s">
        <v>144</v>
      </c>
    </row>
    <row r="465" spans="1:51" s="15" customFormat="1" ht="12">
      <c r="A465" s="15"/>
      <c r="B465" s="255"/>
      <c r="C465" s="256"/>
      <c r="D465" s="235" t="s">
        <v>155</v>
      </c>
      <c r="E465" s="257" t="s">
        <v>21</v>
      </c>
      <c r="F465" s="258" t="s">
        <v>159</v>
      </c>
      <c r="G465" s="256"/>
      <c r="H465" s="259">
        <v>0.3</v>
      </c>
      <c r="I465" s="260"/>
      <c r="J465" s="256"/>
      <c r="K465" s="256"/>
      <c r="L465" s="261"/>
      <c r="M465" s="262"/>
      <c r="N465" s="263"/>
      <c r="O465" s="263"/>
      <c r="P465" s="263"/>
      <c r="Q465" s="263"/>
      <c r="R465" s="263"/>
      <c r="S465" s="263"/>
      <c r="T465" s="264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65" t="s">
        <v>155</v>
      </c>
      <c r="AU465" s="265" t="s">
        <v>83</v>
      </c>
      <c r="AV465" s="15" t="s">
        <v>151</v>
      </c>
      <c r="AW465" s="15" t="s">
        <v>34</v>
      </c>
      <c r="AX465" s="15" t="s">
        <v>81</v>
      </c>
      <c r="AY465" s="265" t="s">
        <v>144</v>
      </c>
    </row>
    <row r="466" spans="1:65" s="2" customFormat="1" ht="24.15" customHeight="1">
      <c r="A466" s="40"/>
      <c r="B466" s="41"/>
      <c r="C466" s="215" t="s">
        <v>417</v>
      </c>
      <c r="D466" s="215" t="s">
        <v>146</v>
      </c>
      <c r="E466" s="216" t="s">
        <v>418</v>
      </c>
      <c r="F466" s="217" t="s">
        <v>419</v>
      </c>
      <c r="G466" s="218" t="s">
        <v>185</v>
      </c>
      <c r="H466" s="219">
        <v>17.96</v>
      </c>
      <c r="I466" s="220"/>
      <c r="J466" s="221">
        <f>ROUND(I466*H466,2)</f>
        <v>0</v>
      </c>
      <c r="K466" s="217" t="s">
        <v>150</v>
      </c>
      <c r="L466" s="46"/>
      <c r="M466" s="222" t="s">
        <v>21</v>
      </c>
      <c r="N466" s="223" t="s">
        <v>44</v>
      </c>
      <c r="O466" s="86"/>
      <c r="P466" s="224">
        <f>O466*H466</f>
        <v>0</v>
      </c>
      <c r="Q466" s="224">
        <v>0.00395</v>
      </c>
      <c r="R466" s="224">
        <f>Q466*H466</f>
        <v>0.070942</v>
      </c>
      <c r="S466" s="224">
        <v>0.16</v>
      </c>
      <c r="T466" s="225">
        <f>S466*H466</f>
        <v>2.8736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6" t="s">
        <v>151</v>
      </c>
      <c r="AT466" s="226" t="s">
        <v>146</v>
      </c>
      <c r="AU466" s="226" t="s">
        <v>83</v>
      </c>
      <c r="AY466" s="19" t="s">
        <v>144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9" t="s">
        <v>81</v>
      </c>
      <c r="BK466" s="227">
        <f>ROUND(I466*H466,2)</f>
        <v>0</v>
      </c>
      <c r="BL466" s="19" t="s">
        <v>151</v>
      </c>
      <c r="BM466" s="226" t="s">
        <v>420</v>
      </c>
    </row>
    <row r="467" spans="1:47" s="2" customFormat="1" ht="12">
      <c r="A467" s="40"/>
      <c r="B467" s="41"/>
      <c r="C467" s="42"/>
      <c r="D467" s="228" t="s">
        <v>153</v>
      </c>
      <c r="E467" s="42"/>
      <c r="F467" s="229" t="s">
        <v>421</v>
      </c>
      <c r="G467" s="42"/>
      <c r="H467" s="42"/>
      <c r="I467" s="230"/>
      <c r="J467" s="42"/>
      <c r="K467" s="42"/>
      <c r="L467" s="46"/>
      <c r="M467" s="231"/>
      <c r="N467" s="232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153</v>
      </c>
      <c r="AU467" s="19" t="s">
        <v>83</v>
      </c>
    </row>
    <row r="468" spans="1:51" s="13" customFormat="1" ht="12">
      <c r="A468" s="13"/>
      <c r="B468" s="233"/>
      <c r="C468" s="234"/>
      <c r="D468" s="235" t="s">
        <v>155</v>
      </c>
      <c r="E468" s="236" t="s">
        <v>21</v>
      </c>
      <c r="F468" s="237" t="s">
        <v>285</v>
      </c>
      <c r="G468" s="234"/>
      <c r="H468" s="236" t="s">
        <v>21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155</v>
      </c>
      <c r="AU468" s="243" t="s">
        <v>83</v>
      </c>
      <c r="AV468" s="13" t="s">
        <v>81</v>
      </c>
      <c r="AW468" s="13" t="s">
        <v>34</v>
      </c>
      <c r="AX468" s="13" t="s">
        <v>73</v>
      </c>
      <c r="AY468" s="243" t="s">
        <v>144</v>
      </c>
    </row>
    <row r="469" spans="1:51" s="13" customFormat="1" ht="12">
      <c r="A469" s="13"/>
      <c r="B469" s="233"/>
      <c r="C469" s="234"/>
      <c r="D469" s="235" t="s">
        <v>155</v>
      </c>
      <c r="E469" s="236" t="s">
        <v>21</v>
      </c>
      <c r="F469" s="237" t="s">
        <v>220</v>
      </c>
      <c r="G469" s="234"/>
      <c r="H469" s="236" t="s">
        <v>21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155</v>
      </c>
      <c r="AU469" s="243" t="s">
        <v>83</v>
      </c>
      <c r="AV469" s="13" t="s">
        <v>81</v>
      </c>
      <c r="AW469" s="13" t="s">
        <v>34</v>
      </c>
      <c r="AX469" s="13" t="s">
        <v>73</v>
      </c>
      <c r="AY469" s="243" t="s">
        <v>144</v>
      </c>
    </row>
    <row r="470" spans="1:51" s="14" customFormat="1" ht="12">
      <c r="A470" s="14"/>
      <c r="B470" s="244"/>
      <c r="C470" s="245"/>
      <c r="D470" s="235" t="s">
        <v>155</v>
      </c>
      <c r="E470" s="246" t="s">
        <v>21</v>
      </c>
      <c r="F470" s="247" t="s">
        <v>422</v>
      </c>
      <c r="G470" s="245"/>
      <c r="H470" s="248">
        <v>1.88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4" t="s">
        <v>155</v>
      </c>
      <c r="AU470" s="254" t="s">
        <v>83</v>
      </c>
      <c r="AV470" s="14" t="s">
        <v>83</v>
      </c>
      <c r="AW470" s="14" t="s">
        <v>34</v>
      </c>
      <c r="AX470" s="14" t="s">
        <v>73</v>
      </c>
      <c r="AY470" s="254" t="s">
        <v>144</v>
      </c>
    </row>
    <row r="471" spans="1:51" s="13" customFormat="1" ht="12">
      <c r="A471" s="13"/>
      <c r="B471" s="233"/>
      <c r="C471" s="234"/>
      <c r="D471" s="235" t="s">
        <v>155</v>
      </c>
      <c r="E471" s="236" t="s">
        <v>21</v>
      </c>
      <c r="F471" s="237" t="s">
        <v>157</v>
      </c>
      <c r="G471" s="234"/>
      <c r="H471" s="236" t="s">
        <v>21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3" t="s">
        <v>155</v>
      </c>
      <c r="AU471" s="243" t="s">
        <v>83</v>
      </c>
      <c r="AV471" s="13" t="s">
        <v>81</v>
      </c>
      <c r="AW471" s="13" t="s">
        <v>34</v>
      </c>
      <c r="AX471" s="13" t="s">
        <v>73</v>
      </c>
      <c r="AY471" s="243" t="s">
        <v>144</v>
      </c>
    </row>
    <row r="472" spans="1:51" s="13" customFormat="1" ht="12">
      <c r="A472" s="13"/>
      <c r="B472" s="233"/>
      <c r="C472" s="234"/>
      <c r="D472" s="235" t="s">
        <v>155</v>
      </c>
      <c r="E472" s="236" t="s">
        <v>21</v>
      </c>
      <c r="F472" s="237" t="s">
        <v>220</v>
      </c>
      <c r="G472" s="234"/>
      <c r="H472" s="236" t="s">
        <v>21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155</v>
      </c>
      <c r="AU472" s="243" t="s">
        <v>83</v>
      </c>
      <c r="AV472" s="13" t="s">
        <v>81</v>
      </c>
      <c r="AW472" s="13" t="s">
        <v>34</v>
      </c>
      <c r="AX472" s="13" t="s">
        <v>73</v>
      </c>
      <c r="AY472" s="243" t="s">
        <v>144</v>
      </c>
    </row>
    <row r="473" spans="1:51" s="14" customFormat="1" ht="12">
      <c r="A473" s="14"/>
      <c r="B473" s="244"/>
      <c r="C473" s="245"/>
      <c r="D473" s="235" t="s">
        <v>155</v>
      </c>
      <c r="E473" s="246" t="s">
        <v>21</v>
      </c>
      <c r="F473" s="247" t="s">
        <v>423</v>
      </c>
      <c r="G473" s="245"/>
      <c r="H473" s="248">
        <v>8.46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155</v>
      </c>
      <c r="AU473" s="254" t="s">
        <v>83</v>
      </c>
      <c r="AV473" s="14" t="s">
        <v>83</v>
      </c>
      <c r="AW473" s="14" t="s">
        <v>34</v>
      </c>
      <c r="AX473" s="14" t="s">
        <v>73</v>
      </c>
      <c r="AY473" s="254" t="s">
        <v>144</v>
      </c>
    </row>
    <row r="474" spans="1:51" s="13" customFormat="1" ht="12">
      <c r="A474" s="13"/>
      <c r="B474" s="233"/>
      <c r="C474" s="234"/>
      <c r="D474" s="235" t="s">
        <v>155</v>
      </c>
      <c r="E474" s="236" t="s">
        <v>21</v>
      </c>
      <c r="F474" s="237" t="s">
        <v>237</v>
      </c>
      <c r="G474" s="234"/>
      <c r="H474" s="236" t="s">
        <v>21</v>
      </c>
      <c r="I474" s="238"/>
      <c r="J474" s="234"/>
      <c r="K474" s="234"/>
      <c r="L474" s="239"/>
      <c r="M474" s="240"/>
      <c r="N474" s="241"/>
      <c r="O474" s="241"/>
      <c r="P474" s="241"/>
      <c r="Q474" s="241"/>
      <c r="R474" s="241"/>
      <c r="S474" s="241"/>
      <c r="T474" s="24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3" t="s">
        <v>155</v>
      </c>
      <c r="AU474" s="243" t="s">
        <v>83</v>
      </c>
      <c r="AV474" s="13" t="s">
        <v>81</v>
      </c>
      <c r="AW474" s="13" t="s">
        <v>34</v>
      </c>
      <c r="AX474" s="13" t="s">
        <v>73</v>
      </c>
      <c r="AY474" s="243" t="s">
        <v>144</v>
      </c>
    </row>
    <row r="475" spans="1:51" s="13" customFormat="1" ht="12">
      <c r="A475" s="13"/>
      <c r="B475" s="233"/>
      <c r="C475" s="234"/>
      <c r="D475" s="235" t="s">
        <v>155</v>
      </c>
      <c r="E475" s="236" t="s">
        <v>21</v>
      </c>
      <c r="F475" s="237" t="s">
        <v>220</v>
      </c>
      <c r="G475" s="234"/>
      <c r="H475" s="236" t="s">
        <v>21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155</v>
      </c>
      <c r="AU475" s="243" t="s">
        <v>83</v>
      </c>
      <c r="AV475" s="13" t="s">
        <v>81</v>
      </c>
      <c r="AW475" s="13" t="s">
        <v>34</v>
      </c>
      <c r="AX475" s="13" t="s">
        <v>73</v>
      </c>
      <c r="AY475" s="243" t="s">
        <v>144</v>
      </c>
    </row>
    <row r="476" spans="1:51" s="14" customFormat="1" ht="12">
      <c r="A476" s="14"/>
      <c r="B476" s="244"/>
      <c r="C476" s="245"/>
      <c r="D476" s="235" t="s">
        <v>155</v>
      </c>
      <c r="E476" s="246" t="s">
        <v>21</v>
      </c>
      <c r="F476" s="247" t="s">
        <v>422</v>
      </c>
      <c r="G476" s="245"/>
      <c r="H476" s="248">
        <v>1.88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4" t="s">
        <v>155</v>
      </c>
      <c r="AU476" s="254" t="s">
        <v>83</v>
      </c>
      <c r="AV476" s="14" t="s">
        <v>83</v>
      </c>
      <c r="AW476" s="14" t="s">
        <v>34</v>
      </c>
      <c r="AX476" s="14" t="s">
        <v>73</v>
      </c>
      <c r="AY476" s="254" t="s">
        <v>144</v>
      </c>
    </row>
    <row r="477" spans="1:51" s="13" customFormat="1" ht="12">
      <c r="A477" s="13"/>
      <c r="B477" s="233"/>
      <c r="C477" s="234"/>
      <c r="D477" s="235" t="s">
        <v>155</v>
      </c>
      <c r="E477" s="236" t="s">
        <v>21</v>
      </c>
      <c r="F477" s="237" t="s">
        <v>424</v>
      </c>
      <c r="G477" s="234"/>
      <c r="H477" s="236" t="s">
        <v>21</v>
      </c>
      <c r="I477" s="238"/>
      <c r="J477" s="234"/>
      <c r="K477" s="234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155</v>
      </c>
      <c r="AU477" s="243" t="s">
        <v>83</v>
      </c>
      <c r="AV477" s="13" t="s">
        <v>81</v>
      </c>
      <c r="AW477" s="13" t="s">
        <v>34</v>
      </c>
      <c r="AX477" s="13" t="s">
        <v>73</v>
      </c>
      <c r="AY477" s="243" t="s">
        <v>144</v>
      </c>
    </row>
    <row r="478" spans="1:51" s="14" customFormat="1" ht="12">
      <c r="A478" s="14"/>
      <c r="B478" s="244"/>
      <c r="C478" s="245"/>
      <c r="D478" s="235" t="s">
        <v>155</v>
      </c>
      <c r="E478" s="246" t="s">
        <v>21</v>
      </c>
      <c r="F478" s="247" t="s">
        <v>425</v>
      </c>
      <c r="G478" s="245"/>
      <c r="H478" s="248">
        <v>0.1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4" t="s">
        <v>155</v>
      </c>
      <c r="AU478" s="254" t="s">
        <v>83</v>
      </c>
      <c r="AV478" s="14" t="s">
        <v>83</v>
      </c>
      <c r="AW478" s="14" t="s">
        <v>34</v>
      </c>
      <c r="AX478" s="14" t="s">
        <v>73</v>
      </c>
      <c r="AY478" s="254" t="s">
        <v>144</v>
      </c>
    </row>
    <row r="479" spans="1:51" s="13" customFormat="1" ht="12">
      <c r="A479" s="13"/>
      <c r="B479" s="233"/>
      <c r="C479" s="234"/>
      <c r="D479" s="235" t="s">
        <v>155</v>
      </c>
      <c r="E479" s="236" t="s">
        <v>21</v>
      </c>
      <c r="F479" s="237" t="s">
        <v>246</v>
      </c>
      <c r="G479" s="234"/>
      <c r="H479" s="236" t="s">
        <v>21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155</v>
      </c>
      <c r="AU479" s="243" t="s">
        <v>83</v>
      </c>
      <c r="AV479" s="13" t="s">
        <v>81</v>
      </c>
      <c r="AW479" s="13" t="s">
        <v>34</v>
      </c>
      <c r="AX479" s="13" t="s">
        <v>73</v>
      </c>
      <c r="AY479" s="243" t="s">
        <v>144</v>
      </c>
    </row>
    <row r="480" spans="1:51" s="13" customFormat="1" ht="12">
      <c r="A480" s="13"/>
      <c r="B480" s="233"/>
      <c r="C480" s="234"/>
      <c r="D480" s="235" t="s">
        <v>155</v>
      </c>
      <c r="E480" s="236" t="s">
        <v>21</v>
      </c>
      <c r="F480" s="237" t="s">
        <v>220</v>
      </c>
      <c r="G480" s="234"/>
      <c r="H480" s="236" t="s">
        <v>21</v>
      </c>
      <c r="I480" s="238"/>
      <c r="J480" s="234"/>
      <c r="K480" s="234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155</v>
      </c>
      <c r="AU480" s="243" t="s">
        <v>83</v>
      </c>
      <c r="AV480" s="13" t="s">
        <v>81</v>
      </c>
      <c r="AW480" s="13" t="s">
        <v>34</v>
      </c>
      <c r="AX480" s="13" t="s">
        <v>73</v>
      </c>
      <c r="AY480" s="243" t="s">
        <v>144</v>
      </c>
    </row>
    <row r="481" spans="1:51" s="14" customFormat="1" ht="12">
      <c r="A481" s="14"/>
      <c r="B481" s="244"/>
      <c r="C481" s="245"/>
      <c r="D481" s="235" t="s">
        <v>155</v>
      </c>
      <c r="E481" s="246" t="s">
        <v>21</v>
      </c>
      <c r="F481" s="247" t="s">
        <v>426</v>
      </c>
      <c r="G481" s="245"/>
      <c r="H481" s="248">
        <v>5.64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4" t="s">
        <v>155</v>
      </c>
      <c r="AU481" s="254" t="s">
        <v>83</v>
      </c>
      <c r="AV481" s="14" t="s">
        <v>83</v>
      </c>
      <c r="AW481" s="14" t="s">
        <v>34</v>
      </c>
      <c r="AX481" s="14" t="s">
        <v>73</v>
      </c>
      <c r="AY481" s="254" t="s">
        <v>144</v>
      </c>
    </row>
    <row r="482" spans="1:51" s="15" customFormat="1" ht="12">
      <c r="A482" s="15"/>
      <c r="B482" s="255"/>
      <c r="C482" s="256"/>
      <c r="D482" s="235" t="s">
        <v>155</v>
      </c>
      <c r="E482" s="257" t="s">
        <v>21</v>
      </c>
      <c r="F482" s="258" t="s">
        <v>159</v>
      </c>
      <c r="G482" s="256"/>
      <c r="H482" s="259">
        <v>17.96</v>
      </c>
      <c r="I482" s="260"/>
      <c r="J482" s="256"/>
      <c r="K482" s="256"/>
      <c r="L482" s="261"/>
      <c r="M482" s="262"/>
      <c r="N482" s="263"/>
      <c r="O482" s="263"/>
      <c r="P482" s="263"/>
      <c r="Q482" s="263"/>
      <c r="R482" s="263"/>
      <c r="S482" s="263"/>
      <c r="T482" s="264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65" t="s">
        <v>155</v>
      </c>
      <c r="AU482" s="265" t="s">
        <v>83</v>
      </c>
      <c r="AV482" s="15" t="s">
        <v>151</v>
      </c>
      <c r="AW482" s="15" t="s">
        <v>34</v>
      </c>
      <c r="AX482" s="15" t="s">
        <v>81</v>
      </c>
      <c r="AY482" s="265" t="s">
        <v>144</v>
      </c>
    </row>
    <row r="483" spans="1:65" s="2" customFormat="1" ht="24.15" customHeight="1">
      <c r="A483" s="40"/>
      <c r="B483" s="41"/>
      <c r="C483" s="215" t="s">
        <v>427</v>
      </c>
      <c r="D483" s="215" t="s">
        <v>146</v>
      </c>
      <c r="E483" s="216" t="s">
        <v>428</v>
      </c>
      <c r="F483" s="217" t="s">
        <v>429</v>
      </c>
      <c r="G483" s="218" t="s">
        <v>185</v>
      </c>
      <c r="H483" s="219">
        <v>3.12</v>
      </c>
      <c r="I483" s="220"/>
      <c r="J483" s="221">
        <f>ROUND(I483*H483,2)</f>
        <v>0</v>
      </c>
      <c r="K483" s="217" t="s">
        <v>150</v>
      </c>
      <c r="L483" s="46"/>
      <c r="M483" s="222" t="s">
        <v>21</v>
      </c>
      <c r="N483" s="223" t="s">
        <v>44</v>
      </c>
      <c r="O483" s="86"/>
      <c r="P483" s="224">
        <f>O483*H483</f>
        <v>0</v>
      </c>
      <c r="Q483" s="224">
        <v>0.00162</v>
      </c>
      <c r="R483" s="224">
        <f>Q483*H483</f>
        <v>0.0050544</v>
      </c>
      <c r="S483" s="224">
        <v>0.029</v>
      </c>
      <c r="T483" s="225">
        <f>S483*H483</f>
        <v>0.09048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6" t="s">
        <v>151</v>
      </c>
      <c r="AT483" s="226" t="s">
        <v>146</v>
      </c>
      <c r="AU483" s="226" t="s">
        <v>83</v>
      </c>
      <c r="AY483" s="19" t="s">
        <v>144</v>
      </c>
      <c r="BE483" s="227">
        <f>IF(N483="základní",J483,0)</f>
        <v>0</v>
      </c>
      <c r="BF483" s="227">
        <f>IF(N483="snížená",J483,0)</f>
        <v>0</v>
      </c>
      <c r="BG483" s="227">
        <f>IF(N483="zákl. přenesená",J483,0)</f>
        <v>0</v>
      </c>
      <c r="BH483" s="227">
        <f>IF(N483="sníž. přenesená",J483,0)</f>
        <v>0</v>
      </c>
      <c r="BI483" s="227">
        <f>IF(N483="nulová",J483,0)</f>
        <v>0</v>
      </c>
      <c r="BJ483" s="19" t="s">
        <v>81</v>
      </c>
      <c r="BK483" s="227">
        <f>ROUND(I483*H483,2)</f>
        <v>0</v>
      </c>
      <c r="BL483" s="19" t="s">
        <v>151</v>
      </c>
      <c r="BM483" s="226" t="s">
        <v>430</v>
      </c>
    </row>
    <row r="484" spans="1:47" s="2" customFormat="1" ht="12">
      <c r="A484" s="40"/>
      <c r="B484" s="41"/>
      <c r="C484" s="42"/>
      <c r="D484" s="228" t="s">
        <v>153</v>
      </c>
      <c r="E484" s="42"/>
      <c r="F484" s="229" t="s">
        <v>431</v>
      </c>
      <c r="G484" s="42"/>
      <c r="H484" s="42"/>
      <c r="I484" s="230"/>
      <c r="J484" s="42"/>
      <c r="K484" s="42"/>
      <c r="L484" s="46"/>
      <c r="M484" s="231"/>
      <c r="N484" s="232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153</v>
      </c>
      <c r="AU484" s="19" t="s">
        <v>83</v>
      </c>
    </row>
    <row r="485" spans="1:51" s="13" customFormat="1" ht="12">
      <c r="A485" s="13"/>
      <c r="B485" s="233"/>
      <c r="C485" s="234"/>
      <c r="D485" s="235" t="s">
        <v>155</v>
      </c>
      <c r="E485" s="236" t="s">
        <v>21</v>
      </c>
      <c r="F485" s="237" t="s">
        <v>157</v>
      </c>
      <c r="G485" s="234"/>
      <c r="H485" s="236" t="s">
        <v>21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3" t="s">
        <v>155</v>
      </c>
      <c r="AU485" s="243" t="s">
        <v>83</v>
      </c>
      <c r="AV485" s="13" t="s">
        <v>81</v>
      </c>
      <c r="AW485" s="13" t="s">
        <v>34</v>
      </c>
      <c r="AX485" s="13" t="s">
        <v>73</v>
      </c>
      <c r="AY485" s="243" t="s">
        <v>144</v>
      </c>
    </row>
    <row r="486" spans="1:51" s="13" customFormat="1" ht="12">
      <c r="A486" s="13"/>
      <c r="B486" s="233"/>
      <c r="C486" s="234"/>
      <c r="D486" s="235" t="s">
        <v>155</v>
      </c>
      <c r="E486" s="236" t="s">
        <v>21</v>
      </c>
      <c r="F486" s="237" t="s">
        <v>432</v>
      </c>
      <c r="G486" s="234"/>
      <c r="H486" s="236" t="s">
        <v>21</v>
      </c>
      <c r="I486" s="238"/>
      <c r="J486" s="234"/>
      <c r="K486" s="234"/>
      <c r="L486" s="239"/>
      <c r="M486" s="240"/>
      <c r="N486" s="241"/>
      <c r="O486" s="241"/>
      <c r="P486" s="241"/>
      <c r="Q486" s="241"/>
      <c r="R486" s="241"/>
      <c r="S486" s="241"/>
      <c r="T486" s="24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3" t="s">
        <v>155</v>
      </c>
      <c r="AU486" s="243" t="s">
        <v>83</v>
      </c>
      <c r="AV486" s="13" t="s">
        <v>81</v>
      </c>
      <c r="AW486" s="13" t="s">
        <v>34</v>
      </c>
      <c r="AX486" s="13" t="s">
        <v>73</v>
      </c>
      <c r="AY486" s="243" t="s">
        <v>144</v>
      </c>
    </row>
    <row r="487" spans="1:51" s="14" customFormat="1" ht="12">
      <c r="A487" s="14"/>
      <c r="B487" s="244"/>
      <c r="C487" s="245"/>
      <c r="D487" s="235" t="s">
        <v>155</v>
      </c>
      <c r="E487" s="246" t="s">
        <v>21</v>
      </c>
      <c r="F487" s="247" t="s">
        <v>433</v>
      </c>
      <c r="G487" s="245"/>
      <c r="H487" s="248">
        <v>0.9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4" t="s">
        <v>155</v>
      </c>
      <c r="AU487" s="254" t="s">
        <v>83</v>
      </c>
      <c r="AV487" s="14" t="s">
        <v>83</v>
      </c>
      <c r="AW487" s="14" t="s">
        <v>34</v>
      </c>
      <c r="AX487" s="14" t="s">
        <v>73</v>
      </c>
      <c r="AY487" s="254" t="s">
        <v>144</v>
      </c>
    </row>
    <row r="488" spans="1:51" s="13" customFormat="1" ht="12">
      <c r="A488" s="13"/>
      <c r="B488" s="233"/>
      <c r="C488" s="234"/>
      <c r="D488" s="235" t="s">
        <v>155</v>
      </c>
      <c r="E488" s="236" t="s">
        <v>21</v>
      </c>
      <c r="F488" s="237" t="s">
        <v>246</v>
      </c>
      <c r="G488" s="234"/>
      <c r="H488" s="236" t="s">
        <v>21</v>
      </c>
      <c r="I488" s="238"/>
      <c r="J488" s="234"/>
      <c r="K488" s="234"/>
      <c r="L488" s="239"/>
      <c r="M488" s="240"/>
      <c r="N488" s="241"/>
      <c r="O488" s="241"/>
      <c r="P488" s="241"/>
      <c r="Q488" s="241"/>
      <c r="R488" s="241"/>
      <c r="S488" s="241"/>
      <c r="T488" s="24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3" t="s">
        <v>155</v>
      </c>
      <c r="AU488" s="243" t="s">
        <v>83</v>
      </c>
      <c r="AV488" s="13" t="s">
        <v>81</v>
      </c>
      <c r="AW488" s="13" t="s">
        <v>34</v>
      </c>
      <c r="AX488" s="13" t="s">
        <v>73</v>
      </c>
      <c r="AY488" s="243" t="s">
        <v>144</v>
      </c>
    </row>
    <row r="489" spans="1:51" s="13" customFormat="1" ht="12">
      <c r="A489" s="13"/>
      <c r="B489" s="233"/>
      <c r="C489" s="234"/>
      <c r="D489" s="235" t="s">
        <v>155</v>
      </c>
      <c r="E489" s="236" t="s">
        <v>21</v>
      </c>
      <c r="F489" s="237" t="s">
        <v>434</v>
      </c>
      <c r="G489" s="234"/>
      <c r="H489" s="236" t="s">
        <v>21</v>
      </c>
      <c r="I489" s="238"/>
      <c r="J489" s="234"/>
      <c r="K489" s="234"/>
      <c r="L489" s="239"/>
      <c r="M489" s="240"/>
      <c r="N489" s="241"/>
      <c r="O489" s="241"/>
      <c r="P489" s="241"/>
      <c r="Q489" s="241"/>
      <c r="R489" s="241"/>
      <c r="S489" s="241"/>
      <c r="T489" s="24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3" t="s">
        <v>155</v>
      </c>
      <c r="AU489" s="243" t="s">
        <v>83</v>
      </c>
      <c r="AV489" s="13" t="s">
        <v>81</v>
      </c>
      <c r="AW489" s="13" t="s">
        <v>34</v>
      </c>
      <c r="AX489" s="13" t="s">
        <v>73</v>
      </c>
      <c r="AY489" s="243" t="s">
        <v>144</v>
      </c>
    </row>
    <row r="490" spans="1:51" s="14" customFormat="1" ht="12">
      <c r="A490" s="14"/>
      <c r="B490" s="244"/>
      <c r="C490" s="245"/>
      <c r="D490" s="235" t="s">
        <v>155</v>
      </c>
      <c r="E490" s="246" t="s">
        <v>21</v>
      </c>
      <c r="F490" s="247" t="s">
        <v>435</v>
      </c>
      <c r="G490" s="245"/>
      <c r="H490" s="248">
        <v>2.22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4" t="s">
        <v>155</v>
      </c>
      <c r="AU490" s="254" t="s">
        <v>83</v>
      </c>
      <c r="AV490" s="14" t="s">
        <v>83</v>
      </c>
      <c r="AW490" s="14" t="s">
        <v>34</v>
      </c>
      <c r="AX490" s="14" t="s">
        <v>73</v>
      </c>
      <c r="AY490" s="254" t="s">
        <v>144</v>
      </c>
    </row>
    <row r="491" spans="1:51" s="15" customFormat="1" ht="12">
      <c r="A491" s="15"/>
      <c r="B491" s="255"/>
      <c r="C491" s="256"/>
      <c r="D491" s="235" t="s">
        <v>155</v>
      </c>
      <c r="E491" s="257" t="s">
        <v>21</v>
      </c>
      <c r="F491" s="258" t="s">
        <v>159</v>
      </c>
      <c r="G491" s="256"/>
      <c r="H491" s="259">
        <v>3.12</v>
      </c>
      <c r="I491" s="260"/>
      <c r="J491" s="256"/>
      <c r="K491" s="256"/>
      <c r="L491" s="261"/>
      <c r="M491" s="262"/>
      <c r="N491" s="263"/>
      <c r="O491" s="263"/>
      <c r="P491" s="263"/>
      <c r="Q491" s="263"/>
      <c r="R491" s="263"/>
      <c r="S491" s="263"/>
      <c r="T491" s="264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5" t="s">
        <v>155</v>
      </c>
      <c r="AU491" s="265" t="s">
        <v>83</v>
      </c>
      <c r="AV491" s="15" t="s">
        <v>151</v>
      </c>
      <c r="AW491" s="15" t="s">
        <v>34</v>
      </c>
      <c r="AX491" s="15" t="s">
        <v>81</v>
      </c>
      <c r="AY491" s="265" t="s">
        <v>144</v>
      </c>
    </row>
    <row r="492" spans="1:65" s="2" customFormat="1" ht="24.15" customHeight="1">
      <c r="A492" s="40"/>
      <c r="B492" s="41"/>
      <c r="C492" s="215" t="s">
        <v>436</v>
      </c>
      <c r="D492" s="215" t="s">
        <v>146</v>
      </c>
      <c r="E492" s="216" t="s">
        <v>437</v>
      </c>
      <c r="F492" s="217" t="s">
        <v>438</v>
      </c>
      <c r="G492" s="218" t="s">
        <v>185</v>
      </c>
      <c r="H492" s="219">
        <v>0.74</v>
      </c>
      <c r="I492" s="220"/>
      <c r="J492" s="221">
        <f>ROUND(I492*H492,2)</f>
        <v>0</v>
      </c>
      <c r="K492" s="217" t="s">
        <v>150</v>
      </c>
      <c r="L492" s="46"/>
      <c r="M492" s="222" t="s">
        <v>21</v>
      </c>
      <c r="N492" s="223" t="s">
        <v>44</v>
      </c>
      <c r="O492" s="86"/>
      <c r="P492" s="224">
        <f>O492*H492</f>
        <v>0</v>
      </c>
      <c r="Q492" s="224">
        <v>0.00173</v>
      </c>
      <c r="R492" s="224">
        <f>Q492*H492</f>
        <v>0.0012802</v>
      </c>
      <c r="S492" s="224">
        <v>0.039</v>
      </c>
      <c r="T492" s="225">
        <f>S492*H492</f>
        <v>0.02886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6" t="s">
        <v>151</v>
      </c>
      <c r="AT492" s="226" t="s">
        <v>146</v>
      </c>
      <c r="AU492" s="226" t="s">
        <v>83</v>
      </c>
      <c r="AY492" s="19" t="s">
        <v>144</v>
      </c>
      <c r="BE492" s="227">
        <f>IF(N492="základní",J492,0)</f>
        <v>0</v>
      </c>
      <c r="BF492" s="227">
        <f>IF(N492="snížená",J492,0)</f>
        <v>0</v>
      </c>
      <c r="BG492" s="227">
        <f>IF(N492="zákl. přenesená",J492,0)</f>
        <v>0</v>
      </c>
      <c r="BH492" s="227">
        <f>IF(N492="sníž. přenesená",J492,0)</f>
        <v>0</v>
      </c>
      <c r="BI492" s="227">
        <f>IF(N492="nulová",J492,0)</f>
        <v>0</v>
      </c>
      <c r="BJ492" s="19" t="s">
        <v>81</v>
      </c>
      <c r="BK492" s="227">
        <f>ROUND(I492*H492,2)</f>
        <v>0</v>
      </c>
      <c r="BL492" s="19" t="s">
        <v>151</v>
      </c>
      <c r="BM492" s="226" t="s">
        <v>439</v>
      </c>
    </row>
    <row r="493" spans="1:47" s="2" customFormat="1" ht="12">
      <c r="A493" s="40"/>
      <c r="B493" s="41"/>
      <c r="C493" s="42"/>
      <c r="D493" s="228" t="s">
        <v>153</v>
      </c>
      <c r="E493" s="42"/>
      <c r="F493" s="229" t="s">
        <v>440</v>
      </c>
      <c r="G493" s="42"/>
      <c r="H493" s="42"/>
      <c r="I493" s="230"/>
      <c r="J493" s="42"/>
      <c r="K493" s="42"/>
      <c r="L493" s="46"/>
      <c r="M493" s="231"/>
      <c r="N493" s="232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153</v>
      </c>
      <c r="AU493" s="19" t="s">
        <v>83</v>
      </c>
    </row>
    <row r="494" spans="1:51" s="13" customFormat="1" ht="12">
      <c r="A494" s="13"/>
      <c r="B494" s="233"/>
      <c r="C494" s="234"/>
      <c r="D494" s="235" t="s">
        <v>155</v>
      </c>
      <c r="E494" s="236" t="s">
        <v>21</v>
      </c>
      <c r="F494" s="237" t="s">
        <v>237</v>
      </c>
      <c r="G494" s="234"/>
      <c r="H494" s="236" t="s">
        <v>21</v>
      </c>
      <c r="I494" s="238"/>
      <c r="J494" s="234"/>
      <c r="K494" s="234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155</v>
      </c>
      <c r="AU494" s="243" t="s">
        <v>83</v>
      </c>
      <c r="AV494" s="13" t="s">
        <v>81</v>
      </c>
      <c r="AW494" s="13" t="s">
        <v>34</v>
      </c>
      <c r="AX494" s="13" t="s">
        <v>73</v>
      </c>
      <c r="AY494" s="243" t="s">
        <v>144</v>
      </c>
    </row>
    <row r="495" spans="1:51" s="13" customFormat="1" ht="12">
      <c r="A495" s="13"/>
      <c r="B495" s="233"/>
      <c r="C495" s="234"/>
      <c r="D495" s="235" t="s">
        <v>155</v>
      </c>
      <c r="E495" s="236" t="s">
        <v>21</v>
      </c>
      <c r="F495" s="237" t="s">
        <v>441</v>
      </c>
      <c r="G495" s="234"/>
      <c r="H495" s="236" t="s">
        <v>21</v>
      </c>
      <c r="I495" s="238"/>
      <c r="J495" s="234"/>
      <c r="K495" s="234"/>
      <c r="L495" s="239"/>
      <c r="M495" s="240"/>
      <c r="N495" s="241"/>
      <c r="O495" s="241"/>
      <c r="P495" s="241"/>
      <c r="Q495" s="241"/>
      <c r="R495" s="241"/>
      <c r="S495" s="241"/>
      <c r="T495" s="24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3" t="s">
        <v>155</v>
      </c>
      <c r="AU495" s="243" t="s">
        <v>83</v>
      </c>
      <c r="AV495" s="13" t="s">
        <v>81</v>
      </c>
      <c r="AW495" s="13" t="s">
        <v>34</v>
      </c>
      <c r="AX495" s="13" t="s">
        <v>73</v>
      </c>
      <c r="AY495" s="243" t="s">
        <v>144</v>
      </c>
    </row>
    <row r="496" spans="1:51" s="14" customFormat="1" ht="12">
      <c r="A496" s="14"/>
      <c r="B496" s="244"/>
      <c r="C496" s="245"/>
      <c r="D496" s="235" t="s">
        <v>155</v>
      </c>
      <c r="E496" s="246" t="s">
        <v>21</v>
      </c>
      <c r="F496" s="247" t="s">
        <v>442</v>
      </c>
      <c r="G496" s="245"/>
      <c r="H496" s="248">
        <v>0.74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155</v>
      </c>
      <c r="AU496" s="254" t="s">
        <v>83</v>
      </c>
      <c r="AV496" s="14" t="s">
        <v>83</v>
      </c>
      <c r="AW496" s="14" t="s">
        <v>34</v>
      </c>
      <c r="AX496" s="14" t="s">
        <v>73</v>
      </c>
      <c r="AY496" s="254" t="s">
        <v>144</v>
      </c>
    </row>
    <row r="497" spans="1:51" s="15" customFormat="1" ht="12">
      <c r="A497" s="15"/>
      <c r="B497" s="255"/>
      <c r="C497" s="256"/>
      <c r="D497" s="235" t="s">
        <v>155</v>
      </c>
      <c r="E497" s="257" t="s">
        <v>21</v>
      </c>
      <c r="F497" s="258" t="s">
        <v>159</v>
      </c>
      <c r="G497" s="256"/>
      <c r="H497" s="259">
        <v>0.74</v>
      </c>
      <c r="I497" s="260"/>
      <c r="J497" s="256"/>
      <c r="K497" s="256"/>
      <c r="L497" s="261"/>
      <c r="M497" s="262"/>
      <c r="N497" s="263"/>
      <c r="O497" s="263"/>
      <c r="P497" s="263"/>
      <c r="Q497" s="263"/>
      <c r="R497" s="263"/>
      <c r="S497" s="263"/>
      <c r="T497" s="264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5" t="s">
        <v>155</v>
      </c>
      <c r="AU497" s="265" t="s">
        <v>83</v>
      </c>
      <c r="AV497" s="15" t="s">
        <v>151</v>
      </c>
      <c r="AW497" s="15" t="s">
        <v>34</v>
      </c>
      <c r="AX497" s="15" t="s">
        <v>81</v>
      </c>
      <c r="AY497" s="265" t="s">
        <v>144</v>
      </c>
    </row>
    <row r="498" spans="1:65" s="2" customFormat="1" ht="24.15" customHeight="1">
      <c r="A498" s="40"/>
      <c r="B498" s="41"/>
      <c r="C498" s="215" t="s">
        <v>443</v>
      </c>
      <c r="D498" s="215" t="s">
        <v>146</v>
      </c>
      <c r="E498" s="216" t="s">
        <v>444</v>
      </c>
      <c r="F498" s="217" t="s">
        <v>445</v>
      </c>
      <c r="G498" s="218" t="s">
        <v>185</v>
      </c>
      <c r="H498" s="219">
        <v>1</v>
      </c>
      <c r="I498" s="220"/>
      <c r="J498" s="221">
        <f>ROUND(I498*H498,2)</f>
        <v>0</v>
      </c>
      <c r="K498" s="217" t="s">
        <v>150</v>
      </c>
      <c r="L498" s="46"/>
      <c r="M498" s="222" t="s">
        <v>21</v>
      </c>
      <c r="N498" s="223" t="s">
        <v>44</v>
      </c>
      <c r="O498" s="86"/>
      <c r="P498" s="224">
        <f>O498*H498</f>
        <v>0</v>
      </c>
      <c r="Q498" s="224">
        <v>0.00355</v>
      </c>
      <c r="R498" s="224">
        <f>Q498*H498</f>
        <v>0.00355</v>
      </c>
      <c r="S498" s="224">
        <v>0.069</v>
      </c>
      <c r="T498" s="225">
        <f>S498*H498</f>
        <v>0.069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6" t="s">
        <v>151</v>
      </c>
      <c r="AT498" s="226" t="s">
        <v>146</v>
      </c>
      <c r="AU498" s="226" t="s">
        <v>83</v>
      </c>
      <c r="AY498" s="19" t="s">
        <v>144</v>
      </c>
      <c r="BE498" s="227">
        <f>IF(N498="základní",J498,0)</f>
        <v>0</v>
      </c>
      <c r="BF498" s="227">
        <f>IF(N498="snížená",J498,0)</f>
        <v>0</v>
      </c>
      <c r="BG498" s="227">
        <f>IF(N498="zákl. přenesená",J498,0)</f>
        <v>0</v>
      </c>
      <c r="BH498" s="227">
        <f>IF(N498="sníž. přenesená",J498,0)</f>
        <v>0</v>
      </c>
      <c r="BI498" s="227">
        <f>IF(N498="nulová",J498,0)</f>
        <v>0</v>
      </c>
      <c r="BJ498" s="19" t="s">
        <v>81</v>
      </c>
      <c r="BK498" s="227">
        <f>ROUND(I498*H498,2)</f>
        <v>0</v>
      </c>
      <c r="BL498" s="19" t="s">
        <v>151</v>
      </c>
      <c r="BM498" s="226" t="s">
        <v>446</v>
      </c>
    </row>
    <row r="499" spans="1:47" s="2" customFormat="1" ht="12">
      <c r="A499" s="40"/>
      <c r="B499" s="41"/>
      <c r="C499" s="42"/>
      <c r="D499" s="228" t="s">
        <v>153</v>
      </c>
      <c r="E499" s="42"/>
      <c r="F499" s="229" t="s">
        <v>447</v>
      </c>
      <c r="G499" s="42"/>
      <c r="H499" s="42"/>
      <c r="I499" s="230"/>
      <c r="J499" s="42"/>
      <c r="K499" s="42"/>
      <c r="L499" s="46"/>
      <c r="M499" s="231"/>
      <c r="N499" s="232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153</v>
      </c>
      <c r="AU499" s="19" t="s">
        <v>83</v>
      </c>
    </row>
    <row r="500" spans="1:51" s="13" customFormat="1" ht="12">
      <c r="A500" s="13"/>
      <c r="B500" s="233"/>
      <c r="C500" s="234"/>
      <c r="D500" s="235" t="s">
        <v>155</v>
      </c>
      <c r="E500" s="236" t="s">
        <v>21</v>
      </c>
      <c r="F500" s="237" t="s">
        <v>285</v>
      </c>
      <c r="G500" s="234"/>
      <c r="H500" s="236" t="s">
        <v>21</v>
      </c>
      <c r="I500" s="238"/>
      <c r="J500" s="234"/>
      <c r="K500" s="234"/>
      <c r="L500" s="239"/>
      <c r="M500" s="240"/>
      <c r="N500" s="241"/>
      <c r="O500" s="241"/>
      <c r="P500" s="241"/>
      <c r="Q500" s="241"/>
      <c r="R500" s="241"/>
      <c r="S500" s="241"/>
      <c r="T500" s="24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3" t="s">
        <v>155</v>
      </c>
      <c r="AU500" s="243" t="s">
        <v>83</v>
      </c>
      <c r="AV500" s="13" t="s">
        <v>81</v>
      </c>
      <c r="AW500" s="13" t="s">
        <v>34</v>
      </c>
      <c r="AX500" s="13" t="s">
        <v>73</v>
      </c>
      <c r="AY500" s="243" t="s">
        <v>144</v>
      </c>
    </row>
    <row r="501" spans="1:51" s="13" customFormat="1" ht="12">
      <c r="A501" s="13"/>
      <c r="B501" s="233"/>
      <c r="C501" s="234"/>
      <c r="D501" s="235" t="s">
        <v>155</v>
      </c>
      <c r="E501" s="236" t="s">
        <v>21</v>
      </c>
      <c r="F501" s="237" t="s">
        <v>448</v>
      </c>
      <c r="G501" s="234"/>
      <c r="H501" s="236" t="s">
        <v>21</v>
      </c>
      <c r="I501" s="238"/>
      <c r="J501" s="234"/>
      <c r="K501" s="234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155</v>
      </c>
      <c r="AU501" s="243" t="s">
        <v>83</v>
      </c>
      <c r="AV501" s="13" t="s">
        <v>81</v>
      </c>
      <c r="AW501" s="13" t="s">
        <v>34</v>
      </c>
      <c r="AX501" s="13" t="s">
        <v>73</v>
      </c>
      <c r="AY501" s="243" t="s">
        <v>144</v>
      </c>
    </row>
    <row r="502" spans="1:51" s="14" customFormat="1" ht="12">
      <c r="A502" s="14"/>
      <c r="B502" s="244"/>
      <c r="C502" s="245"/>
      <c r="D502" s="235" t="s">
        <v>155</v>
      </c>
      <c r="E502" s="246" t="s">
        <v>21</v>
      </c>
      <c r="F502" s="247" t="s">
        <v>449</v>
      </c>
      <c r="G502" s="245"/>
      <c r="H502" s="248">
        <v>0.5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4" t="s">
        <v>155</v>
      </c>
      <c r="AU502" s="254" t="s">
        <v>83</v>
      </c>
      <c r="AV502" s="14" t="s">
        <v>83</v>
      </c>
      <c r="AW502" s="14" t="s">
        <v>34</v>
      </c>
      <c r="AX502" s="14" t="s">
        <v>73</v>
      </c>
      <c r="AY502" s="254" t="s">
        <v>144</v>
      </c>
    </row>
    <row r="503" spans="1:51" s="13" customFormat="1" ht="12">
      <c r="A503" s="13"/>
      <c r="B503" s="233"/>
      <c r="C503" s="234"/>
      <c r="D503" s="235" t="s">
        <v>155</v>
      </c>
      <c r="E503" s="236" t="s">
        <v>21</v>
      </c>
      <c r="F503" s="237" t="s">
        <v>157</v>
      </c>
      <c r="G503" s="234"/>
      <c r="H503" s="236" t="s">
        <v>21</v>
      </c>
      <c r="I503" s="238"/>
      <c r="J503" s="234"/>
      <c r="K503" s="234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155</v>
      </c>
      <c r="AU503" s="243" t="s">
        <v>83</v>
      </c>
      <c r="AV503" s="13" t="s">
        <v>81</v>
      </c>
      <c r="AW503" s="13" t="s">
        <v>34</v>
      </c>
      <c r="AX503" s="13" t="s">
        <v>73</v>
      </c>
      <c r="AY503" s="243" t="s">
        <v>144</v>
      </c>
    </row>
    <row r="504" spans="1:51" s="13" customFormat="1" ht="12">
      <c r="A504" s="13"/>
      <c r="B504" s="233"/>
      <c r="C504" s="234"/>
      <c r="D504" s="235" t="s">
        <v>155</v>
      </c>
      <c r="E504" s="236" t="s">
        <v>21</v>
      </c>
      <c r="F504" s="237" t="s">
        <v>448</v>
      </c>
      <c r="G504" s="234"/>
      <c r="H504" s="236" t="s">
        <v>21</v>
      </c>
      <c r="I504" s="238"/>
      <c r="J504" s="234"/>
      <c r="K504" s="234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155</v>
      </c>
      <c r="AU504" s="243" t="s">
        <v>83</v>
      </c>
      <c r="AV504" s="13" t="s">
        <v>81</v>
      </c>
      <c r="AW504" s="13" t="s">
        <v>34</v>
      </c>
      <c r="AX504" s="13" t="s">
        <v>73</v>
      </c>
      <c r="AY504" s="243" t="s">
        <v>144</v>
      </c>
    </row>
    <row r="505" spans="1:51" s="14" customFormat="1" ht="12">
      <c r="A505" s="14"/>
      <c r="B505" s="244"/>
      <c r="C505" s="245"/>
      <c r="D505" s="235" t="s">
        <v>155</v>
      </c>
      <c r="E505" s="246" t="s">
        <v>21</v>
      </c>
      <c r="F505" s="247" t="s">
        <v>449</v>
      </c>
      <c r="G505" s="245"/>
      <c r="H505" s="248">
        <v>0.5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155</v>
      </c>
      <c r="AU505" s="254" t="s">
        <v>83</v>
      </c>
      <c r="AV505" s="14" t="s">
        <v>83</v>
      </c>
      <c r="AW505" s="14" t="s">
        <v>34</v>
      </c>
      <c r="AX505" s="14" t="s">
        <v>73</v>
      </c>
      <c r="AY505" s="254" t="s">
        <v>144</v>
      </c>
    </row>
    <row r="506" spans="1:51" s="15" customFormat="1" ht="12">
      <c r="A506" s="15"/>
      <c r="B506" s="255"/>
      <c r="C506" s="256"/>
      <c r="D506" s="235" t="s">
        <v>155</v>
      </c>
      <c r="E506" s="257" t="s">
        <v>21</v>
      </c>
      <c r="F506" s="258" t="s">
        <v>159</v>
      </c>
      <c r="G506" s="256"/>
      <c r="H506" s="259">
        <v>1</v>
      </c>
      <c r="I506" s="260"/>
      <c r="J506" s="256"/>
      <c r="K506" s="256"/>
      <c r="L506" s="261"/>
      <c r="M506" s="262"/>
      <c r="N506" s="263"/>
      <c r="O506" s="263"/>
      <c r="P506" s="263"/>
      <c r="Q506" s="263"/>
      <c r="R506" s="263"/>
      <c r="S506" s="263"/>
      <c r="T506" s="264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5" t="s">
        <v>155</v>
      </c>
      <c r="AU506" s="265" t="s">
        <v>83</v>
      </c>
      <c r="AV506" s="15" t="s">
        <v>151</v>
      </c>
      <c r="AW506" s="15" t="s">
        <v>34</v>
      </c>
      <c r="AX506" s="15" t="s">
        <v>81</v>
      </c>
      <c r="AY506" s="265" t="s">
        <v>144</v>
      </c>
    </row>
    <row r="507" spans="1:65" s="2" customFormat="1" ht="24.15" customHeight="1">
      <c r="A507" s="40"/>
      <c r="B507" s="41"/>
      <c r="C507" s="215" t="s">
        <v>450</v>
      </c>
      <c r="D507" s="215" t="s">
        <v>146</v>
      </c>
      <c r="E507" s="216" t="s">
        <v>451</v>
      </c>
      <c r="F507" s="217" t="s">
        <v>452</v>
      </c>
      <c r="G507" s="218" t="s">
        <v>185</v>
      </c>
      <c r="H507" s="219">
        <v>0.74</v>
      </c>
      <c r="I507" s="220"/>
      <c r="J507" s="221">
        <f>ROUND(I507*H507,2)</f>
        <v>0</v>
      </c>
      <c r="K507" s="217" t="s">
        <v>150</v>
      </c>
      <c r="L507" s="46"/>
      <c r="M507" s="222" t="s">
        <v>21</v>
      </c>
      <c r="N507" s="223" t="s">
        <v>44</v>
      </c>
      <c r="O507" s="86"/>
      <c r="P507" s="224">
        <f>O507*H507</f>
        <v>0</v>
      </c>
      <c r="Q507" s="224">
        <v>0.00413</v>
      </c>
      <c r="R507" s="224">
        <f>Q507*H507</f>
        <v>0.0030562</v>
      </c>
      <c r="S507" s="224">
        <v>0.11</v>
      </c>
      <c r="T507" s="225">
        <f>S507*H507</f>
        <v>0.0814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6" t="s">
        <v>151</v>
      </c>
      <c r="AT507" s="226" t="s">
        <v>146</v>
      </c>
      <c r="AU507" s="226" t="s">
        <v>83</v>
      </c>
      <c r="AY507" s="19" t="s">
        <v>144</v>
      </c>
      <c r="BE507" s="227">
        <f>IF(N507="základní",J507,0)</f>
        <v>0</v>
      </c>
      <c r="BF507" s="227">
        <f>IF(N507="snížená",J507,0)</f>
        <v>0</v>
      </c>
      <c r="BG507" s="227">
        <f>IF(N507="zákl. přenesená",J507,0)</f>
        <v>0</v>
      </c>
      <c r="BH507" s="227">
        <f>IF(N507="sníž. přenesená",J507,0)</f>
        <v>0</v>
      </c>
      <c r="BI507" s="227">
        <f>IF(N507="nulová",J507,0)</f>
        <v>0</v>
      </c>
      <c r="BJ507" s="19" t="s">
        <v>81</v>
      </c>
      <c r="BK507" s="227">
        <f>ROUND(I507*H507,2)</f>
        <v>0</v>
      </c>
      <c r="BL507" s="19" t="s">
        <v>151</v>
      </c>
      <c r="BM507" s="226" t="s">
        <v>453</v>
      </c>
    </row>
    <row r="508" spans="1:47" s="2" customFormat="1" ht="12">
      <c r="A508" s="40"/>
      <c r="B508" s="41"/>
      <c r="C508" s="42"/>
      <c r="D508" s="228" t="s">
        <v>153</v>
      </c>
      <c r="E508" s="42"/>
      <c r="F508" s="229" t="s">
        <v>454</v>
      </c>
      <c r="G508" s="42"/>
      <c r="H508" s="42"/>
      <c r="I508" s="230"/>
      <c r="J508" s="42"/>
      <c r="K508" s="42"/>
      <c r="L508" s="46"/>
      <c r="M508" s="231"/>
      <c r="N508" s="232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153</v>
      </c>
      <c r="AU508" s="19" t="s">
        <v>83</v>
      </c>
    </row>
    <row r="509" spans="1:51" s="13" customFormat="1" ht="12">
      <c r="A509" s="13"/>
      <c r="B509" s="233"/>
      <c r="C509" s="234"/>
      <c r="D509" s="235" t="s">
        <v>155</v>
      </c>
      <c r="E509" s="236" t="s">
        <v>21</v>
      </c>
      <c r="F509" s="237" t="s">
        <v>157</v>
      </c>
      <c r="G509" s="234"/>
      <c r="H509" s="236" t="s">
        <v>21</v>
      </c>
      <c r="I509" s="238"/>
      <c r="J509" s="234"/>
      <c r="K509" s="234"/>
      <c r="L509" s="239"/>
      <c r="M509" s="240"/>
      <c r="N509" s="241"/>
      <c r="O509" s="241"/>
      <c r="P509" s="241"/>
      <c r="Q509" s="241"/>
      <c r="R509" s="241"/>
      <c r="S509" s="241"/>
      <c r="T509" s="24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3" t="s">
        <v>155</v>
      </c>
      <c r="AU509" s="243" t="s">
        <v>83</v>
      </c>
      <c r="AV509" s="13" t="s">
        <v>81</v>
      </c>
      <c r="AW509" s="13" t="s">
        <v>34</v>
      </c>
      <c r="AX509" s="13" t="s">
        <v>73</v>
      </c>
      <c r="AY509" s="243" t="s">
        <v>144</v>
      </c>
    </row>
    <row r="510" spans="1:51" s="13" customFormat="1" ht="12">
      <c r="A510" s="13"/>
      <c r="B510" s="233"/>
      <c r="C510" s="234"/>
      <c r="D510" s="235" t="s">
        <v>155</v>
      </c>
      <c r="E510" s="236" t="s">
        <v>21</v>
      </c>
      <c r="F510" s="237" t="s">
        <v>455</v>
      </c>
      <c r="G510" s="234"/>
      <c r="H510" s="236" t="s">
        <v>21</v>
      </c>
      <c r="I510" s="238"/>
      <c r="J510" s="234"/>
      <c r="K510" s="234"/>
      <c r="L510" s="239"/>
      <c r="M510" s="240"/>
      <c r="N510" s="241"/>
      <c r="O510" s="241"/>
      <c r="P510" s="241"/>
      <c r="Q510" s="241"/>
      <c r="R510" s="241"/>
      <c r="S510" s="241"/>
      <c r="T510" s="24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3" t="s">
        <v>155</v>
      </c>
      <c r="AU510" s="243" t="s">
        <v>83</v>
      </c>
      <c r="AV510" s="13" t="s">
        <v>81</v>
      </c>
      <c r="AW510" s="13" t="s">
        <v>34</v>
      </c>
      <c r="AX510" s="13" t="s">
        <v>73</v>
      </c>
      <c r="AY510" s="243" t="s">
        <v>144</v>
      </c>
    </row>
    <row r="511" spans="1:51" s="14" customFormat="1" ht="12">
      <c r="A511" s="14"/>
      <c r="B511" s="244"/>
      <c r="C511" s="245"/>
      <c r="D511" s="235" t="s">
        <v>155</v>
      </c>
      <c r="E511" s="246" t="s">
        <v>21</v>
      </c>
      <c r="F511" s="247" t="s">
        <v>442</v>
      </c>
      <c r="G511" s="245"/>
      <c r="H511" s="248">
        <v>0.74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4" t="s">
        <v>155</v>
      </c>
      <c r="AU511" s="254" t="s">
        <v>83</v>
      </c>
      <c r="AV511" s="14" t="s">
        <v>83</v>
      </c>
      <c r="AW511" s="14" t="s">
        <v>34</v>
      </c>
      <c r="AX511" s="14" t="s">
        <v>73</v>
      </c>
      <c r="AY511" s="254" t="s">
        <v>144</v>
      </c>
    </row>
    <row r="512" spans="1:51" s="15" customFormat="1" ht="12">
      <c r="A512" s="15"/>
      <c r="B512" s="255"/>
      <c r="C512" s="256"/>
      <c r="D512" s="235" t="s">
        <v>155</v>
      </c>
      <c r="E512" s="257" t="s">
        <v>21</v>
      </c>
      <c r="F512" s="258" t="s">
        <v>159</v>
      </c>
      <c r="G512" s="256"/>
      <c r="H512" s="259">
        <v>0.74</v>
      </c>
      <c r="I512" s="260"/>
      <c r="J512" s="256"/>
      <c r="K512" s="256"/>
      <c r="L512" s="261"/>
      <c r="M512" s="262"/>
      <c r="N512" s="263"/>
      <c r="O512" s="263"/>
      <c r="P512" s="263"/>
      <c r="Q512" s="263"/>
      <c r="R512" s="263"/>
      <c r="S512" s="263"/>
      <c r="T512" s="264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5" t="s">
        <v>155</v>
      </c>
      <c r="AU512" s="265" t="s">
        <v>83</v>
      </c>
      <c r="AV512" s="15" t="s">
        <v>151</v>
      </c>
      <c r="AW512" s="15" t="s">
        <v>34</v>
      </c>
      <c r="AX512" s="15" t="s">
        <v>81</v>
      </c>
      <c r="AY512" s="265" t="s">
        <v>144</v>
      </c>
    </row>
    <row r="513" spans="1:65" s="2" customFormat="1" ht="24.15" customHeight="1">
      <c r="A513" s="40"/>
      <c r="B513" s="41"/>
      <c r="C513" s="215" t="s">
        <v>456</v>
      </c>
      <c r="D513" s="215" t="s">
        <v>146</v>
      </c>
      <c r="E513" s="216" t="s">
        <v>457</v>
      </c>
      <c r="F513" s="217" t="s">
        <v>458</v>
      </c>
      <c r="G513" s="218" t="s">
        <v>185</v>
      </c>
      <c r="H513" s="219">
        <v>1.48</v>
      </c>
      <c r="I513" s="220"/>
      <c r="J513" s="221">
        <f>ROUND(I513*H513,2)</f>
        <v>0</v>
      </c>
      <c r="K513" s="217" t="s">
        <v>150</v>
      </c>
      <c r="L513" s="46"/>
      <c r="M513" s="222" t="s">
        <v>21</v>
      </c>
      <c r="N513" s="223" t="s">
        <v>44</v>
      </c>
      <c r="O513" s="86"/>
      <c r="P513" s="224">
        <f>O513*H513</f>
        <v>0</v>
      </c>
      <c r="Q513" s="224">
        <v>0.00687</v>
      </c>
      <c r="R513" s="224">
        <f>Q513*H513</f>
        <v>0.0101676</v>
      </c>
      <c r="S513" s="224">
        <v>0.35</v>
      </c>
      <c r="T513" s="225">
        <f>S513*H513</f>
        <v>0.518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6" t="s">
        <v>151</v>
      </c>
      <c r="AT513" s="226" t="s">
        <v>146</v>
      </c>
      <c r="AU513" s="226" t="s">
        <v>83</v>
      </c>
      <c r="AY513" s="19" t="s">
        <v>144</v>
      </c>
      <c r="BE513" s="227">
        <f>IF(N513="základní",J513,0)</f>
        <v>0</v>
      </c>
      <c r="BF513" s="227">
        <f>IF(N513="snížená",J513,0)</f>
        <v>0</v>
      </c>
      <c r="BG513" s="227">
        <f>IF(N513="zákl. přenesená",J513,0)</f>
        <v>0</v>
      </c>
      <c r="BH513" s="227">
        <f>IF(N513="sníž. přenesená",J513,0)</f>
        <v>0</v>
      </c>
      <c r="BI513" s="227">
        <f>IF(N513="nulová",J513,0)</f>
        <v>0</v>
      </c>
      <c r="BJ513" s="19" t="s">
        <v>81</v>
      </c>
      <c r="BK513" s="227">
        <f>ROUND(I513*H513,2)</f>
        <v>0</v>
      </c>
      <c r="BL513" s="19" t="s">
        <v>151</v>
      </c>
      <c r="BM513" s="226" t="s">
        <v>459</v>
      </c>
    </row>
    <row r="514" spans="1:47" s="2" customFormat="1" ht="12">
      <c r="A514" s="40"/>
      <c r="B514" s="41"/>
      <c r="C514" s="42"/>
      <c r="D514" s="228" t="s">
        <v>153</v>
      </c>
      <c r="E514" s="42"/>
      <c r="F514" s="229" t="s">
        <v>460</v>
      </c>
      <c r="G514" s="42"/>
      <c r="H514" s="42"/>
      <c r="I514" s="230"/>
      <c r="J514" s="42"/>
      <c r="K514" s="42"/>
      <c r="L514" s="46"/>
      <c r="M514" s="231"/>
      <c r="N514" s="232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153</v>
      </c>
      <c r="AU514" s="19" t="s">
        <v>83</v>
      </c>
    </row>
    <row r="515" spans="1:51" s="13" customFormat="1" ht="12">
      <c r="A515" s="13"/>
      <c r="B515" s="233"/>
      <c r="C515" s="234"/>
      <c r="D515" s="235" t="s">
        <v>155</v>
      </c>
      <c r="E515" s="236" t="s">
        <v>21</v>
      </c>
      <c r="F515" s="237" t="s">
        <v>237</v>
      </c>
      <c r="G515" s="234"/>
      <c r="H515" s="236" t="s">
        <v>21</v>
      </c>
      <c r="I515" s="238"/>
      <c r="J515" s="234"/>
      <c r="K515" s="234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155</v>
      </c>
      <c r="AU515" s="243" t="s">
        <v>83</v>
      </c>
      <c r="AV515" s="13" t="s">
        <v>81</v>
      </c>
      <c r="AW515" s="13" t="s">
        <v>34</v>
      </c>
      <c r="AX515" s="13" t="s">
        <v>73</v>
      </c>
      <c r="AY515" s="243" t="s">
        <v>144</v>
      </c>
    </row>
    <row r="516" spans="1:51" s="13" customFormat="1" ht="12">
      <c r="A516" s="13"/>
      <c r="B516" s="233"/>
      <c r="C516" s="234"/>
      <c r="D516" s="235" t="s">
        <v>155</v>
      </c>
      <c r="E516" s="236" t="s">
        <v>21</v>
      </c>
      <c r="F516" s="237" t="s">
        <v>461</v>
      </c>
      <c r="G516" s="234"/>
      <c r="H516" s="236" t="s">
        <v>21</v>
      </c>
      <c r="I516" s="238"/>
      <c r="J516" s="234"/>
      <c r="K516" s="234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155</v>
      </c>
      <c r="AU516" s="243" t="s">
        <v>83</v>
      </c>
      <c r="AV516" s="13" t="s">
        <v>81</v>
      </c>
      <c r="AW516" s="13" t="s">
        <v>34</v>
      </c>
      <c r="AX516" s="13" t="s">
        <v>73</v>
      </c>
      <c r="AY516" s="243" t="s">
        <v>144</v>
      </c>
    </row>
    <row r="517" spans="1:51" s="14" customFormat="1" ht="12">
      <c r="A517" s="14"/>
      <c r="B517" s="244"/>
      <c r="C517" s="245"/>
      <c r="D517" s="235" t="s">
        <v>155</v>
      </c>
      <c r="E517" s="246" t="s">
        <v>21</v>
      </c>
      <c r="F517" s="247" t="s">
        <v>462</v>
      </c>
      <c r="G517" s="245"/>
      <c r="H517" s="248">
        <v>1.48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4" t="s">
        <v>155</v>
      </c>
      <c r="AU517" s="254" t="s">
        <v>83</v>
      </c>
      <c r="AV517" s="14" t="s">
        <v>83</v>
      </c>
      <c r="AW517" s="14" t="s">
        <v>34</v>
      </c>
      <c r="AX517" s="14" t="s">
        <v>73</v>
      </c>
      <c r="AY517" s="254" t="s">
        <v>144</v>
      </c>
    </row>
    <row r="518" spans="1:51" s="15" customFormat="1" ht="12">
      <c r="A518" s="15"/>
      <c r="B518" s="255"/>
      <c r="C518" s="256"/>
      <c r="D518" s="235" t="s">
        <v>155</v>
      </c>
      <c r="E518" s="257" t="s">
        <v>21</v>
      </c>
      <c r="F518" s="258" t="s">
        <v>159</v>
      </c>
      <c r="G518" s="256"/>
      <c r="H518" s="259">
        <v>1.48</v>
      </c>
      <c r="I518" s="260"/>
      <c r="J518" s="256"/>
      <c r="K518" s="256"/>
      <c r="L518" s="261"/>
      <c r="M518" s="262"/>
      <c r="N518" s="263"/>
      <c r="O518" s="263"/>
      <c r="P518" s="263"/>
      <c r="Q518" s="263"/>
      <c r="R518" s="263"/>
      <c r="S518" s="263"/>
      <c r="T518" s="264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5" t="s">
        <v>155</v>
      </c>
      <c r="AU518" s="265" t="s">
        <v>83</v>
      </c>
      <c r="AV518" s="15" t="s">
        <v>151</v>
      </c>
      <c r="AW518" s="15" t="s">
        <v>34</v>
      </c>
      <c r="AX518" s="15" t="s">
        <v>81</v>
      </c>
      <c r="AY518" s="265" t="s">
        <v>144</v>
      </c>
    </row>
    <row r="519" spans="1:65" s="2" customFormat="1" ht="24.15" customHeight="1">
      <c r="A519" s="40"/>
      <c r="B519" s="41"/>
      <c r="C519" s="215" t="s">
        <v>463</v>
      </c>
      <c r="D519" s="215" t="s">
        <v>146</v>
      </c>
      <c r="E519" s="216" t="s">
        <v>464</v>
      </c>
      <c r="F519" s="217" t="s">
        <v>465</v>
      </c>
      <c r="G519" s="218" t="s">
        <v>375</v>
      </c>
      <c r="H519" s="219">
        <v>1</v>
      </c>
      <c r="I519" s="220"/>
      <c r="J519" s="221">
        <f>ROUND(I519*H519,2)</f>
        <v>0</v>
      </c>
      <c r="K519" s="217" t="s">
        <v>21</v>
      </c>
      <c r="L519" s="46"/>
      <c r="M519" s="222" t="s">
        <v>21</v>
      </c>
      <c r="N519" s="223" t="s">
        <v>44</v>
      </c>
      <c r="O519" s="86"/>
      <c r="P519" s="224">
        <f>O519*H519</f>
        <v>0</v>
      </c>
      <c r="Q519" s="224">
        <v>0</v>
      </c>
      <c r="R519" s="224">
        <f>Q519*H519</f>
        <v>0</v>
      </c>
      <c r="S519" s="224">
        <v>0</v>
      </c>
      <c r="T519" s="225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26" t="s">
        <v>151</v>
      </c>
      <c r="AT519" s="226" t="s">
        <v>146</v>
      </c>
      <c r="AU519" s="226" t="s">
        <v>83</v>
      </c>
      <c r="AY519" s="19" t="s">
        <v>144</v>
      </c>
      <c r="BE519" s="227">
        <f>IF(N519="základní",J519,0)</f>
        <v>0</v>
      </c>
      <c r="BF519" s="227">
        <f>IF(N519="snížená",J519,0)</f>
        <v>0</v>
      </c>
      <c r="BG519" s="227">
        <f>IF(N519="zákl. přenesená",J519,0)</f>
        <v>0</v>
      </c>
      <c r="BH519" s="227">
        <f>IF(N519="sníž. přenesená",J519,0)</f>
        <v>0</v>
      </c>
      <c r="BI519" s="227">
        <f>IF(N519="nulová",J519,0)</f>
        <v>0</v>
      </c>
      <c r="BJ519" s="19" t="s">
        <v>81</v>
      </c>
      <c r="BK519" s="227">
        <f>ROUND(I519*H519,2)</f>
        <v>0</v>
      </c>
      <c r="BL519" s="19" t="s">
        <v>151</v>
      </c>
      <c r="BM519" s="226" t="s">
        <v>466</v>
      </c>
    </row>
    <row r="520" spans="1:47" s="2" customFormat="1" ht="12">
      <c r="A520" s="40"/>
      <c r="B520" s="41"/>
      <c r="C520" s="42"/>
      <c r="D520" s="235" t="s">
        <v>467</v>
      </c>
      <c r="E520" s="42"/>
      <c r="F520" s="276" t="s">
        <v>468</v>
      </c>
      <c r="G520" s="42"/>
      <c r="H520" s="42"/>
      <c r="I520" s="230"/>
      <c r="J520" s="42"/>
      <c r="K520" s="42"/>
      <c r="L520" s="46"/>
      <c r="M520" s="231"/>
      <c r="N520" s="232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467</v>
      </c>
      <c r="AU520" s="19" t="s">
        <v>83</v>
      </c>
    </row>
    <row r="521" spans="1:51" s="13" customFormat="1" ht="12">
      <c r="A521" s="13"/>
      <c r="B521" s="233"/>
      <c r="C521" s="234"/>
      <c r="D521" s="235" t="s">
        <v>155</v>
      </c>
      <c r="E521" s="236" t="s">
        <v>21</v>
      </c>
      <c r="F521" s="237" t="s">
        <v>237</v>
      </c>
      <c r="G521" s="234"/>
      <c r="H521" s="236" t="s">
        <v>21</v>
      </c>
      <c r="I521" s="238"/>
      <c r="J521" s="234"/>
      <c r="K521" s="234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155</v>
      </c>
      <c r="AU521" s="243" t="s">
        <v>83</v>
      </c>
      <c r="AV521" s="13" t="s">
        <v>81</v>
      </c>
      <c r="AW521" s="13" t="s">
        <v>34</v>
      </c>
      <c r="AX521" s="13" t="s">
        <v>73</v>
      </c>
      <c r="AY521" s="243" t="s">
        <v>144</v>
      </c>
    </row>
    <row r="522" spans="1:51" s="14" customFormat="1" ht="12">
      <c r="A522" s="14"/>
      <c r="B522" s="244"/>
      <c r="C522" s="245"/>
      <c r="D522" s="235" t="s">
        <v>155</v>
      </c>
      <c r="E522" s="246" t="s">
        <v>21</v>
      </c>
      <c r="F522" s="247" t="s">
        <v>469</v>
      </c>
      <c r="G522" s="245"/>
      <c r="H522" s="248">
        <v>1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4" t="s">
        <v>155</v>
      </c>
      <c r="AU522" s="254" t="s">
        <v>83</v>
      </c>
      <c r="AV522" s="14" t="s">
        <v>83</v>
      </c>
      <c r="AW522" s="14" t="s">
        <v>34</v>
      </c>
      <c r="AX522" s="14" t="s">
        <v>73</v>
      </c>
      <c r="AY522" s="254" t="s">
        <v>144</v>
      </c>
    </row>
    <row r="523" spans="1:51" s="15" customFormat="1" ht="12">
      <c r="A523" s="15"/>
      <c r="B523" s="255"/>
      <c r="C523" s="256"/>
      <c r="D523" s="235" t="s">
        <v>155</v>
      </c>
      <c r="E523" s="257" t="s">
        <v>21</v>
      </c>
      <c r="F523" s="258" t="s">
        <v>159</v>
      </c>
      <c r="G523" s="256"/>
      <c r="H523" s="259">
        <v>1</v>
      </c>
      <c r="I523" s="260"/>
      <c r="J523" s="256"/>
      <c r="K523" s="256"/>
      <c r="L523" s="261"/>
      <c r="M523" s="262"/>
      <c r="N523" s="263"/>
      <c r="O523" s="263"/>
      <c r="P523" s="263"/>
      <c r="Q523" s="263"/>
      <c r="R523" s="263"/>
      <c r="S523" s="263"/>
      <c r="T523" s="264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5" t="s">
        <v>155</v>
      </c>
      <c r="AU523" s="265" t="s">
        <v>83</v>
      </c>
      <c r="AV523" s="15" t="s">
        <v>151</v>
      </c>
      <c r="AW523" s="15" t="s">
        <v>34</v>
      </c>
      <c r="AX523" s="15" t="s">
        <v>81</v>
      </c>
      <c r="AY523" s="265" t="s">
        <v>144</v>
      </c>
    </row>
    <row r="524" spans="1:65" s="2" customFormat="1" ht="24.15" customHeight="1">
      <c r="A524" s="40"/>
      <c r="B524" s="41"/>
      <c r="C524" s="215" t="s">
        <v>470</v>
      </c>
      <c r="D524" s="215" t="s">
        <v>146</v>
      </c>
      <c r="E524" s="216" t="s">
        <v>471</v>
      </c>
      <c r="F524" s="217" t="s">
        <v>472</v>
      </c>
      <c r="G524" s="218" t="s">
        <v>375</v>
      </c>
      <c r="H524" s="219">
        <v>2</v>
      </c>
      <c r="I524" s="220"/>
      <c r="J524" s="221">
        <f>ROUND(I524*H524,2)</f>
        <v>0</v>
      </c>
      <c r="K524" s="217" t="s">
        <v>21</v>
      </c>
      <c r="L524" s="46"/>
      <c r="M524" s="222" t="s">
        <v>21</v>
      </c>
      <c r="N524" s="223" t="s">
        <v>44</v>
      </c>
      <c r="O524" s="86"/>
      <c r="P524" s="224">
        <f>O524*H524</f>
        <v>0</v>
      </c>
      <c r="Q524" s="224">
        <v>0</v>
      </c>
      <c r="R524" s="224">
        <f>Q524*H524</f>
        <v>0</v>
      </c>
      <c r="S524" s="224">
        <v>0</v>
      </c>
      <c r="T524" s="225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26" t="s">
        <v>151</v>
      </c>
      <c r="AT524" s="226" t="s">
        <v>146</v>
      </c>
      <c r="AU524" s="226" t="s">
        <v>83</v>
      </c>
      <c r="AY524" s="19" t="s">
        <v>144</v>
      </c>
      <c r="BE524" s="227">
        <f>IF(N524="základní",J524,0)</f>
        <v>0</v>
      </c>
      <c r="BF524" s="227">
        <f>IF(N524="snížená",J524,0)</f>
        <v>0</v>
      </c>
      <c r="BG524" s="227">
        <f>IF(N524="zákl. přenesená",J524,0)</f>
        <v>0</v>
      </c>
      <c r="BH524" s="227">
        <f>IF(N524="sníž. přenesená",J524,0)</f>
        <v>0</v>
      </c>
      <c r="BI524" s="227">
        <f>IF(N524="nulová",J524,0)</f>
        <v>0</v>
      </c>
      <c r="BJ524" s="19" t="s">
        <v>81</v>
      </c>
      <c r="BK524" s="227">
        <f>ROUND(I524*H524,2)</f>
        <v>0</v>
      </c>
      <c r="BL524" s="19" t="s">
        <v>151</v>
      </c>
      <c r="BM524" s="226" t="s">
        <v>473</v>
      </c>
    </row>
    <row r="525" spans="1:47" s="2" customFormat="1" ht="12">
      <c r="A525" s="40"/>
      <c r="B525" s="41"/>
      <c r="C525" s="42"/>
      <c r="D525" s="235" t="s">
        <v>467</v>
      </c>
      <c r="E525" s="42"/>
      <c r="F525" s="276" t="s">
        <v>468</v>
      </c>
      <c r="G525" s="42"/>
      <c r="H525" s="42"/>
      <c r="I525" s="230"/>
      <c r="J525" s="42"/>
      <c r="K525" s="42"/>
      <c r="L525" s="46"/>
      <c r="M525" s="231"/>
      <c r="N525" s="232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467</v>
      </c>
      <c r="AU525" s="19" t="s">
        <v>83</v>
      </c>
    </row>
    <row r="526" spans="1:51" s="13" customFormat="1" ht="12">
      <c r="A526" s="13"/>
      <c r="B526" s="233"/>
      <c r="C526" s="234"/>
      <c r="D526" s="235" t="s">
        <v>155</v>
      </c>
      <c r="E526" s="236" t="s">
        <v>21</v>
      </c>
      <c r="F526" s="237" t="s">
        <v>246</v>
      </c>
      <c r="G526" s="234"/>
      <c r="H526" s="236" t="s">
        <v>21</v>
      </c>
      <c r="I526" s="238"/>
      <c r="J526" s="234"/>
      <c r="K526" s="234"/>
      <c r="L526" s="239"/>
      <c r="M526" s="240"/>
      <c r="N526" s="241"/>
      <c r="O526" s="241"/>
      <c r="P526" s="241"/>
      <c r="Q526" s="241"/>
      <c r="R526" s="241"/>
      <c r="S526" s="241"/>
      <c r="T526" s="24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3" t="s">
        <v>155</v>
      </c>
      <c r="AU526" s="243" t="s">
        <v>83</v>
      </c>
      <c r="AV526" s="13" t="s">
        <v>81</v>
      </c>
      <c r="AW526" s="13" t="s">
        <v>34</v>
      </c>
      <c r="AX526" s="13" t="s">
        <v>73</v>
      </c>
      <c r="AY526" s="243" t="s">
        <v>144</v>
      </c>
    </row>
    <row r="527" spans="1:51" s="14" customFormat="1" ht="12">
      <c r="A527" s="14"/>
      <c r="B527" s="244"/>
      <c r="C527" s="245"/>
      <c r="D527" s="235" t="s">
        <v>155</v>
      </c>
      <c r="E527" s="246" t="s">
        <v>21</v>
      </c>
      <c r="F527" s="247" t="s">
        <v>469</v>
      </c>
      <c r="G527" s="245"/>
      <c r="H527" s="248">
        <v>1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4" t="s">
        <v>155</v>
      </c>
      <c r="AU527" s="254" t="s">
        <v>83</v>
      </c>
      <c r="AV527" s="14" t="s">
        <v>83</v>
      </c>
      <c r="AW527" s="14" t="s">
        <v>34</v>
      </c>
      <c r="AX527" s="14" t="s">
        <v>73</v>
      </c>
      <c r="AY527" s="254" t="s">
        <v>144</v>
      </c>
    </row>
    <row r="528" spans="1:51" s="13" customFormat="1" ht="12">
      <c r="A528" s="13"/>
      <c r="B528" s="233"/>
      <c r="C528" s="234"/>
      <c r="D528" s="235" t="s">
        <v>155</v>
      </c>
      <c r="E528" s="236" t="s">
        <v>21</v>
      </c>
      <c r="F528" s="237" t="s">
        <v>237</v>
      </c>
      <c r="G528" s="234"/>
      <c r="H528" s="236" t="s">
        <v>21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155</v>
      </c>
      <c r="AU528" s="243" t="s">
        <v>83</v>
      </c>
      <c r="AV528" s="13" t="s">
        <v>81</v>
      </c>
      <c r="AW528" s="13" t="s">
        <v>34</v>
      </c>
      <c r="AX528" s="13" t="s">
        <v>73</v>
      </c>
      <c r="AY528" s="243" t="s">
        <v>144</v>
      </c>
    </row>
    <row r="529" spans="1:51" s="14" customFormat="1" ht="12">
      <c r="A529" s="14"/>
      <c r="B529" s="244"/>
      <c r="C529" s="245"/>
      <c r="D529" s="235" t="s">
        <v>155</v>
      </c>
      <c r="E529" s="246" t="s">
        <v>21</v>
      </c>
      <c r="F529" s="247" t="s">
        <v>469</v>
      </c>
      <c r="G529" s="245"/>
      <c r="H529" s="248">
        <v>1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4" t="s">
        <v>155</v>
      </c>
      <c r="AU529" s="254" t="s">
        <v>83</v>
      </c>
      <c r="AV529" s="14" t="s">
        <v>83</v>
      </c>
      <c r="AW529" s="14" t="s">
        <v>34</v>
      </c>
      <c r="AX529" s="14" t="s">
        <v>73</v>
      </c>
      <c r="AY529" s="254" t="s">
        <v>144</v>
      </c>
    </row>
    <row r="530" spans="1:51" s="15" customFormat="1" ht="12">
      <c r="A530" s="15"/>
      <c r="B530" s="255"/>
      <c r="C530" s="256"/>
      <c r="D530" s="235" t="s">
        <v>155</v>
      </c>
      <c r="E530" s="257" t="s">
        <v>21</v>
      </c>
      <c r="F530" s="258" t="s">
        <v>159</v>
      </c>
      <c r="G530" s="256"/>
      <c r="H530" s="259">
        <v>2</v>
      </c>
      <c r="I530" s="260"/>
      <c r="J530" s="256"/>
      <c r="K530" s="256"/>
      <c r="L530" s="261"/>
      <c r="M530" s="262"/>
      <c r="N530" s="263"/>
      <c r="O530" s="263"/>
      <c r="P530" s="263"/>
      <c r="Q530" s="263"/>
      <c r="R530" s="263"/>
      <c r="S530" s="263"/>
      <c r="T530" s="264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65" t="s">
        <v>155</v>
      </c>
      <c r="AU530" s="265" t="s">
        <v>83</v>
      </c>
      <c r="AV530" s="15" t="s">
        <v>151</v>
      </c>
      <c r="AW530" s="15" t="s">
        <v>34</v>
      </c>
      <c r="AX530" s="15" t="s">
        <v>81</v>
      </c>
      <c r="AY530" s="265" t="s">
        <v>144</v>
      </c>
    </row>
    <row r="531" spans="1:65" s="2" customFormat="1" ht="24.15" customHeight="1">
      <c r="A531" s="40"/>
      <c r="B531" s="41"/>
      <c r="C531" s="215" t="s">
        <v>474</v>
      </c>
      <c r="D531" s="215" t="s">
        <v>146</v>
      </c>
      <c r="E531" s="216" t="s">
        <v>475</v>
      </c>
      <c r="F531" s="217" t="s">
        <v>476</v>
      </c>
      <c r="G531" s="218" t="s">
        <v>375</v>
      </c>
      <c r="H531" s="219">
        <v>1</v>
      </c>
      <c r="I531" s="220"/>
      <c r="J531" s="221">
        <f>ROUND(I531*H531,2)</f>
        <v>0</v>
      </c>
      <c r="K531" s="217" t="s">
        <v>21</v>
      </c>
      <c r="L531" s="46"/>
      <c r="M531" s="222" t="s">
        <v>21</v>
      </c>
      <c r="N531" s="223" t="s">
        <v>44</v>
      </c>
      <c r="O531" s="86"/>
      <c r="P531" s="224">
        <f>O531*H531</f>
        <v>0</v>
      </c>
      <c r="Q531" s="224">
        <v>0</v>
      </c>
      <c r="R531" s="224">
        <f>Q531*H531</f>
        <v>0</v>
      </c>
      <c r="S531" s="224">
        <v>0</v>
      </c>
      <c r="T531" s="225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6" t="s">
        <v>151</v>
      </c>
      <c r="AT531" s="226" t="s">
        <v>146</v>
      </c>
      <c r="AU531" s="226" t="s">
        <v>83</v>
      </c>
      <c r="AY531" s="19" t="s">
        <v>144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9" t="s">
        <v>81</v>
      </c>
      <c r="BK531" s="227">
        <f>ROUND(I531*H531,2)</f>
        <v>0</v>
      </c>
      <c r="BL531" s="19" t="s">
        <v>151</v>
      </c>
      <c r="BM531" s="226" t="s">
        <v>477</v>
      </c>
    </row>
    <row r="532" spans="1:47" s="2" customFormat="1" ht="12">
      <c r="A532" s="40"/>
      <c r="B532" s="41"/>
      <c r="C532" s="42"/>
      <c r="D532" s="235" t="s">
        <v>467</v>
      </c>
      <c r="E532" s="42"/>
      <c r="F532" s="276" t="s">
        <v>468</v>
      </c>
      <c r="G532" s="42"/>
      <c r="H532" s="42"/>
      <c r="I532" s="230"/>
      <c r="J532" s="42"/>
      <c r="K532" s="42"/>
      <c r="L532" s="46"/>
      <c r="M532" s="231"/>
      <c r="N532" s="232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467</v>
      </c>
      <c r="AU532" s="19" t="s">
        <v>83</v>
      </c>
    </row>
    <row r="533" spans="1:51" s="13" customFormat="1" ht="12">
      <c r="A533" s="13"/>
      <c r="B533" s="233"/>
      <c r="C533" s="234"/>
      <c r="D533" s="235" t="s">
        <v>155</v>
      </c>
      <c r="E533" s="236" t="s">
        <v>21</v>
      </c>
      <c r="F533" s="237" t="s">
        <v>157</v>
      </c>
      <c r="G533" s="234"/>
      <c r="H533" s="236" t="s">
        <v>21</v>
      </c>
      <c r="I533" s="238"/>
      <c r="J533" s="234"/>
      <c r="K533" s="234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155</v>
      </c>
      <c r="AU533" s="243" t="s">
        <v>83</v>
      </c>
      <c r="AV533" s="13" t="s">
        <v>81</v>
      </c>
      <c r="AW533" s="13" t="s">
        <v>34</v>
      </c>
      <c r="AX533" s="13" t="s">
        <v>73</v>
      </c>
      <c r="AY533" s="243" t="s">
        <v>144</v>
      </c>
    </row>
    <row r="534" spans="1:51" s="14" customFormat="1" ht="12">
      <c r="A534" s="14"/>
      <c r="B534" s="244"/>
      <c r="C534" s="245"/>
      <c r="D534" s="235" t="s">
        <v>155</v>
      </c>
      <c r="E534" s="246" t="s">
        <v>21</v>
      </c>
      <c r="F534" s="247" t="s">
        <v>469</v>
      </c>
      <c r="G534" s="245"/>
      <c r="H534" s="248">
        <v>1</v>
      </c>
      <c r="I534" s="249"/>
      <c r="J534" s="245"/>
      <c r="K534" s="245"/>
      <c r="L534" s="250"/>
      <c r="M534" s="251"/>
      <c r="N534" s="252"/>
      <c r="O534" s="252"/>
      <c r="P534" s="252"/>
      <c r="Q534" s="252"/>
      <c r="R534" s="252"/>
      <c r="S534" s="252"/>
      <c r="T534" s="25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4" t="s">
        <v>155</v>
      </c>
      <c r="AU534" s="254" t="s">
        <v>83</v>
      </c>
      <c r="AV534" s="14" t="s">
        <v>83</v>
      </c>
      <c r="AW534" s="14" t="s">
        <v>34</v>
      </c>
      <c r="AX534" s="14" t="s">
        <v>73</v>
      </c>
      <c r="AY534" s="254" t="s">
        <v>144</v>
      </c>
    </row>
    <row r="535" spans="1:51" s="15" customFormat="1" ht="12">
      <c r="A535" s="15"/>
      <c r="B535" s="255"/>
      <c r="C535" s="256"/>
      <c r="D535" s="235" t="s">
        <v>155</v>
      </c>
      <c r="E535" s="257" t="s">
        <v>21</v>
      </c>
      <c r="F535" s="258" t="s">
        <v>159</v>
      </c>
      <c r="G535" s="256"/>
      <c r="H535" s="259">
        <v>1</v>
      </c>
      <c r="I535" s="260"/>
      <c r="J535" s="256"/>
      <c r="K535" s="256"/>
      <c r="L535" s="261"/>
      <c r="M535" s="262"/>
      <c r="N535" s="263"/>
      <c r="O535" s="263"/>
      <c r="P535" s="263"/>
      <c r="Q535" s="263"/>
      <c r="R535" s="263"/>
      <c r="S535" s="263"/>
      <c r="T535" s="264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65" t="s">
        <v>155</v>
      </c>
      <c r="AU535" s="265" t="s">
        <v>83</v>
      </c>
      <c r="AV535" s="15" t="s">
        <v>151</v>
      </c>
      <c r="AW535" s="15" t="s">
        <v>34</v>
      </c>
      <c r="AX535" s="15" t="s">
        <v>81</v>
      </c>
      <c r="AY535" s="265" t="s">
        <v>144</v>
      </c>
    </row>
    <row r="536" spans="1:65" s="2" customFormat="1" ht="24.15" customHeight="1">
      <c r="A536" s="40"/>
      <c r="B536" s="41"/>
      <c r="C536" s="215" t="s">
        <v>478</v>
      </c>
      <c r="D536" s="215" t="s">
        <v>146</v>
      </c>
      <c r="E536" s="216" t="s">
        <v>479</v>
      </c>
      <c r="F536" s="217" t="s">
        <v>480</v>
      </c>
      <c r="G536" s="218" t="s">
        <v>375</v>
      </c>
      <c r="H536" s="219">
        <v>2</v>
      </c>
      <c r="I536" s="220"/>
      <c r="J536" s="221">
        <f>ROUND(I536*H536,2)</f>
        <v>0</v>
      </c>
      <c r="K536" s="217" t="s">
        <v>21</v>
      </c>
      <c r="L536" s="46"/>
      <c r="M536" s="222" t="s">
        <v>21</v>
      </c>
      <c r="N536" s="223" t="s">
        <v>44</v>
      </c>
      <c r="O536" s="86"/>
      <c r="P536" s="224">
        <f>O536*H536</f>
        <v>0</v>
      </c>
      <c r="Q536" s="224">
        <v>0</v>
      </c>
      <c r="R536" s="224">
        <f>Q536*H536</f>
        <v>0</v>
      </c>
      <c r="S536" s="224">
        <v>0</v>
      </c>
      <c r="T536" s="225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6" t="s">
        <v>151</v>
      </c>
      <c r="AT536" s="226" t="s">
        <v>146</v>
      </c>
      <c r="AU536" s="226" t="s">
        <v>83</v>
      </c>
      <c r="AY536" s="19" t="s">
        <v>144</v>
      </c>
      <c r="BE536" s="227">
        <f>IF(N536="základní",J536,0)</f>
        <v>0</v>
      </c>
      <c r="BF536" s="227">
        <f>IF(N536="snížená",J536,0)</f>
        <v>0</v>
      </c>
      <c r="BG536" s="227">
        <f>IF(N536="zákl. přenesená",J536,0)</f>
        <v>0</v>
      </c>
      <c r="BH536" s="227">
        <f>IF(N536="sníž. přenesená",J536,0)</f>
        <v>0</v>
      </c>
      <c r="BI536" s="227">
        <f>IF(N536="nulová",J536,0)</f>
        <v>0</v>
      </c>
      <c r="BJ536" s="19" t="s">
        <v>81</v>
      </c>
      <c r="BK536" s="227">
        <f>ROUND(I536*H536,2)</f>
        <v>0</v>
      </c>
      <c r="BL536" s="19" t="s">
        <v>151</v>
      </c>
      <c r="BM536" s="226" t="s">
        <v>481</v>
      </c>
    </row>
    <row r="537" spans="1:51" s="13" customFormat="1" ht="12">
      <c r="A537" s="13"/>
      <c r="B537" s="233"/>
      <c r="C537" s="234"/>
      <c r="D537" s="235" t="s">
        <v>155</v>
      </c>
      <c r="E537" s="236" t="s">
        <v>21</v>
      </c>
      <c r="F537" s="237" t="s">
        <v>157</v>
      </c>
      <c r="G537" s="234"/>
      <c r="H537" s="236" t="s">
        <v>21</v>
      </c>
      <c r="I537" s="238"/>
      <c r="J537" s="234"/>
      <c r="K537" s="234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155</v>
      </c>
      <c r="AU537" s="243" t="s">
        <v>83</v>
      </c>
      <c r="AV537" s="13" t="s">
        <v>81</v>
      </c>
      <c r="AW537" s="13" t="s">
        <v>34</v>
      </c>
      <c r="AX537" s="13" t="s">
        <v>73</v>
      </c>
      <c r="AY537" s="243" t="s">
        <v>144</v>
      </c>
    </row>
    <row r="538" spans="1:51" s="14" customFormat="1" ht="12">
      <c r="A538" s="14"/>
      <c r="B538" s="244"/>
      <c r="C538" s="245"/>
      <c r="D538" s="235" t="s">
        <v>155</v>
      </c>
      <c r="E538" s="246" t="s">
        <v>21</v>
      </c>
      <c r="F538" s="247" t="s">
        <v>469</v>
      </c>
      <c r="G538" s="245"/>
      <c r="H538" s="248">
        <v>1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4" t="s">
        <v>155</v>
      </c>
      <c r="AU538" s="254" t="s">
        <v>83</v>
      </c>
      <c r="AV538" s="14" t="s">
        <v>83</v>
      </c>
      <c r="AW538" s="14" t="s">
        <v>34</v>
      </c>
      <c r="AX538" s="14" t="s">
        <v>73</v>
      </c>
      <c r="AY538" s="254" t="s">
        <v>144</v>
      </c>
    </row>
    <row r="539" spans="1:51" s="13" customFormat="1" ht="12">
      <c r="A539" s="13"/>
      <c r="B539" s="233"/>
      <c r="C539" s="234"/>
      <c r="D539" s="235" t="s">
        <v>155</v>
      </c>
      <c r="E539" s="236" t="s">
        <v>21</v>
      </c>
      <c r="F539" s="237" t="s">
        <v>219</v>
      </c>
      <c r="G539" s="234"/>
      <c r="H539" s="236" t="s">
        <v>21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3" t="s">
        <v>155</v>
      </c>
      <c r="AU539" s="243" t="s">
        <v>83</v>
      </c>
      <c r="AV539" s="13" t="s">
        <v>81</v>
      </c>
      <c r="AW539" s="13" t="s">
        <v>34</v>
      </c>
      <c r="AX539" s="13" t="s">
        <v>73</v>
      </c>
      <c r="AY539" s="243" t="s">
        <v>144</v>
      </c>
    </row>
    <row r="540" spans="1:51" s="14" customFormat="1" ht="12">
      <c r="A540" s="14"/>
      <c r="B540" s="244"/>
      <c r="C540" s="245"/>
      <c r="D540" s="235" t="s">
        <v>155</v>
      </c>
      <c r="E540" s="246" t="s">
        <v>21</v>
      </c>
      <c r="F540" s="247" t="s">
        <v>469</v>
      </c>
      <c r="G540" s="245"/>
      <c r="H540" s="248">
        <v>1</v>
      </c>
      <c r="I540" s="249"/>
      <c r="J540" s="245"/>
      <c r="K540" s="245"/>
      <c r="L540" s="250"/>
      <c r="M540" s="251"/>
      <c r="N540" s="252"/>
      <c r="O540" s="252"/>
      <c r="P540" s="252"/>
      <c r="Q540" s="252"/>
      <c r="R540" s="252"/>
      <c r="S540" s="252"/>
      <c r="T540" s="25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4" t="s">
        <v>155</v>
      </c>
      <c r="AU540" s="254" t="s">
        <v>83</v>
      </c>
      <c r="AV540" s="14" t="s">
        <v>83</v>
      </c>
      <c r="AW540" s="14" t="s">
        <v>34</v>
      </c>
      <c r="AX540" s="14" t="s">
        <v>73</v>
      </c>
      <c r="AY540" s="254" t="s">
        <v>144</v>
      </c>
    </row>
    <row r="541" spans="1:51" s="15" customFormat="1" ht="12">
      <c r="A541" s="15"/>
      <c r="B541" s="255"/>
      <c r="C541" s="256"/>
      <c r="D541" s="235" t="s">
        <v>155</v>
      </c>
      <c r="E541" s="257" t="s">
        <v>21</v>
      </c>
      <c r="F541" s="258" t="s">
        <v>159</v>
      </c>
      <c r="G541" s="256"/>
      <c r="H541" s="259">
        <v>2</v>
      </c>
      <c r="I541" s="260"/>
      <c r="J541" s="256"/>
      <c r="K541" s="256"/>
      <c r="L541" s="261"/>
      <c r="M541" s="262"/>
      <c r="N541" s="263"/>
      <c r="O541" s="263"/>
      <c r="P541" s="263"/>
      <c r="Q541" s="263"/>
      <c r="R541" s="263"/>
      <c r="S541" s="263"/>
      <c r="T541" s="264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5" t="s">
        <v>155</v>
      </c>
      <c r="AU541" s="265" t="s">
        <v>83</v>
      </c>
      <c r="AV541" s="15" t="s">
        <v>151</v>
      </c>
      <c r="AW541" s="15" t="s">
        <v>34</v>
      </c>
      <c r="AX541" s="15" t="s">
        <v>81</v>
      </c>
      <c r="AY541" s="265" t="s">
        <v>144</v>
      </c>
    </row>
    <row r="542" spans="1:65" s="2" customFormat="1" ht="24.15" customHeight="1">
      <c r="A542" s="40"/>
      <c r="B542" s="41"/>
      <c r="C542" s="215" t="s">
        <v>482</v>
      </c>
      <c r="D542" s="215" t="s">
        <v>146</v>
      </c>
      <c r="E542" s="216" t="s">
        <v>483</v>
      </c>
      <c r="F542" s="217" t="s">
        <v>484</v>
      </c>
      <c r="G542" s="218" t="s">
        <v>375</v>
      </c>
      <c r="H542" s="219">
        <v>1</v>
      </c>
      <c r="I542" s="220"/>
      <c r="J542" s="221">
        <f>ROUND(I542*H542,2)</f>
        <v>0</v>
      </c>
      <c r="K542" s="217" t="s">
        <v>21</v>
      </c>
      <c r="L542" s="46"/>
      <c r="M542" s="222" t="s">
        <v>21</v>
      </c>
      <c r="N542" s="223" t="s">
        <v>44</v>
      </c>
      <c r="O542" s="86"/>
      <c r="P542" s="224">
        <f>O542*H542</f>
        <v>0</v>
      </c>
      <c r="Q542" s="224">
        <v>0</v>
      </c>
      <c r="R542" s="224">
        <f>Q542*H542</f>
        <v>0</v>
      </c>
      <c r="S542" s="224">
        <v>0</v>
      </c>
      <c r="T542" s="225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26" t="s">
        <v>151</v>
      </c>
      <c r="AT542" s="226" t="s">
        <v>146</v>
      </c>
      <c r="AU542" s="226" t="s">
        <v>83</v>
      </c>
      <c r="AY542" s="19" t="s">
        <v>144</v>
      </c>
      <c r="BE542" s="227">
        <f>IF(N542="základní",J542,0)</f>
        <v>0</v>
      </c>
      <c r="BF542" s="227">
        <f>IF(N542="snížená",J542,0)</f>
        <v>0</v>
      </c>
      <c r="BG542" s="227">
        <f>IF(N542="zákl. přenesená",J542,0)</f>
        <v>0</v>
      </c>
      <c r="BH542" s="227">
        <f>IF(N542="sníž. přenesená",J542,0)</f>
        <v>0</v>
      </c>
      <c r="BI542" s="227">
        <f>IF(N542="nulová",J542,0)</f>
        <v>0</v>
      </c>
      <c r="BJ542" s="19" t="s">
        <v>81</v>
      </c>
      <c r="BK542" s="227">
        <f>ROUND(I542*H542,2)</f>
        <v>0</v>
      </c>
      <c r="BL542" s="19" t="s">
        <v>151</v>
      </c>
      <c r="BM542" s="226" t="s">
        <v>485</v>
      </c>
    </row>
    <row r="543" spans="1:51" s="13" customFormat="1" ht="12">
      <c r="A543" s="13"/>
      <c r="B543" s="233"/>
      <c r="C543" s="234"/>
      <c r="D543" s="235" t="s">
        <v>155</v>
      </c>
      <c r="E543" s="236" t="s">
        <v>21</v>
      </c>
      <c r="F543" s="237" t="s">
        <v>157</v>
      </c>
      <c r="G543" s="234"/>
      <c r="H543" s="236" t="s">
        <v>21</v>
      </c>
      <c r="I543" s="238"/>
      <c r="J543" s="234"/>
      <c r="K543" s="234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155</v>
      </c>
      <c r="AU543" s="243" t="s">
        <v>83</v>
      </c>
      <c r="AV543" s="13" t="s">
        <v>81</v>
      </c>
      <c r="AW543" s="13" t="s">
        <v>34</v>
      </c>
      <c r="AX543" s="13" t="s">
        <v>73</v>
      </c>
      <c r="AY543" s="243" t="s">
        <v>144</v>
      </c>
    </row>
    <row r="544" spans="1:51" s="14" customFormat="1" ht="12">
      <c r="A544" s="14"/>
      <c r="B544" s="244"/>
      <c r="C544" s="245"/>
      <c r="D544" s="235" t="s">
        <v>155</v>
      </c>
      <c r="E544" s="246" t="s">
        <v>21</v>
      </c>
      <c r="F544" s="247" t="s">
        <v>469</v>
      </c>
      <c r="G544" s="245"/>
      <c r="H544" s="248">
        <v>1</v>
      </c>
      <c r="I544" s="249"/>
      <c r="J544" s="245"/>
      <c r="K544" s="245"/>
      <c r="L544" s="250"/>
      <c r="M544" s="251"/>
      <c r="N544" s="252"/>
      <c r="O544" s="252"/>
      <c r="P544" s="252"/>
      <c r="Q544" s="252"/>
      <c r="R544" s="252"/>
      <c r="S544" s="252"/>
      <c r="T544" s="25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4" t="s">
        <v>155</v>
      </c>
      <c r="AU544" s="254" t="s">
        <v>83</v>
      </c>
      <c r="AV544" s="14" t="s">
        <v>83</v>
      </c>
      <c r="AW544" s="14" t="s">
        <v>34</v>
      </c>
      <c r="AX544" s="14" t="s">
        <v>73</v>
      </c>
      <c r="AY544" s="254" t="s">
        <v>144</v>
      </c>
    </row>
    <row r="545" spans="1:51" s="15" customFormat="1" ht="12">
      <c r="A545" s="15"/>
      <c r="B545" s="255"/>
      <c r="C545" s="256"/>
      <c r="D545" s="235" t="s">
        <v>155</v>
      </c>
      <c r="E545" s="257" t="s">
        <v>21</v>
      </c>
      <c r="F545" s="258" t="s">
        <v>159</v>
      </c>
      <c r="G545" s="256"/>
      <c r="H545" s="259">
        <v>1</v>
      </c>
      <c r="I545" s="260"/>
      <c r="J545" s="256"/>
      <c r="K545" s="256"/>
      <c r="L545" s="261"/>
      <c r="M545" s="262"/>
      <c r="N545" s="263"/>
      <c r="O545" s="263"/>
      <c r="P545" s="263"/>
      <c r="Q545" s="263"/>
      <c r="R545" s="263"/>
      <c r="S545" s="263"/>
      <c r="T545" s="264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65" t="s">
        <v>155</v>
      </c>
      <c r="AU545" s="265" t="s">
        <v>83</v>
      </c>
      <c r="AV545" s="15" t="s">
        <v>151</v>
      </c>
      <c r="AW545" s="15" t="s">
        <v>34</v>
      </c>
      <c r="AX545" s="15" t="s">
        <v>81</v>
      </c>
      <c r="AY545" s="265" t="s">
        <v>144</v>
      </c>
    </row>
    <row r="546" spans="1:63" s="12" customFormat="1" ht="22.8" customHeight="1">
      <c r="A546" s="12"/>
      <c r="B546" s="199"/>
      <c r="C546" s="200"/>
      <c r="D546" s="201" t="s">
        <v>72</v>
      </c>
      <c r="E546" s="213" t="s">
        <v>486</v>
      </c>
      <c r="F546" s="213" t="s">
        <v>487</v>
      </c>
      <c r="G546" s="200"/>
      <c r="H546" s="200"/>
      <c r="I546" s="203"/>
      <c r="J546" s="214">
        <f>BK546</f>
        <v>0</v>
      </c>
      <c r="K546" s="200"/>
      <c r="L546" s="205"/>
      <c r="M546" s="206"/>
      <c r="N546" s="207"/>
      <c r="O546" s="207"/>
      <c r="P546" s="208">
        <f>SUM(P547:P558)</f>
        <v>0</v>
      </c>
      <c r="Q546" s="207"/>
      <c r="R546" s="208">
        <f>SUM(R547:R558)</f>
        <v>0</v>
      </c>
      <c r="S546" s="207"/>
      <c r="T546" s="209">
        <f>SUM(T547:T558)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10" t="s">
        <v>81</v>
      </c>
      <c r="AT546" s="211" t="s">
        <v>72</v>
      </c>
      <c r="AU546" s="211" t="s">
        <v>81</v>
      </c>
      <c r="AY546" s="210" t="s">
        <v>144</v>
      </c>
      <c r="BK546" s="212">
        <f>SUM(BK547:BK558)</f>
        <v>0</v>
      </c>
    </row>
    <row r="547" spans="1:65" s="2" customFormat="1" ht="24.15" customHeight="1">
      <c r="A547" s="40"/>
      <c r="B547" s="41"/>
      <c r="C547" s="215" t="s">
        <v>488</v>
      </c>
      <c r="D547" s="215" t="s">
        <v>146</v>
      </c>
      <c r="E547" s="216" t="s">
        <v>489</v>
      </c>
      <c r="F547" s="217" t="s">
        <v>490</v>
      </c>
      <c r="G547" s="218" t="s">
        <v>163</v>
      </c>
      <c r="H547" s="219">
        <v>7.613</v>
      </c>
      <c r="I547" s="220"/>
      <c r="J547" s="221">
        <f>ROUND(I547*H547,2)</f>
        <v>0</v>
      </c>
      <c r="K547" s="217" t="s">
        <v>150</v>
      </c>
      <c r="L547" s="46"/>
      <c r="M547" s="222" t="s">
        <v>21</v>
      </c>
      <c r="N547" s="223" t="s">
        <v>44</v>
      </c>
      <c r="O547" s="86"/>
      <c r="P547" s="224">
        <f>O547*H547</f>
        <v>0</v>
      </c>
      <c r="Q547" s="224">
        <v>0</v>
      </c>
      <c r="R547" s="224">
        <f>Q547*H547</f>
        <v>0</v>
      </c>
      <c r="S547" s="224">
        <v>0</v>
      </c>
      <c r="T547" s="225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6" t="s">
        <v>151</v>
      </c>
      <c r="AT547" s="226" t="s">
        <v>146</v>
      </c>
      <c r="AU547" s="226" t="s">
        <v>83</v>
      </c>
      <c r="AY547" s="19" t="s">
        <v>144</v>
      </c>
      <c r="BE547" s="227">
        <f>IF(N547="základní",J547,0)</f>
        <v>0</v>
      </c>
      <c r="BF547" s="227">
        <f>IF(N547="snížená",J547,0)</f>
        <v>0</v>
      </c>
      <c r="BG547" s="227">
        <f>IF(N547="zákl. přenesená",J547,0)</f>
        <v>0</v>
      </c>
      <c r="BH547" s="227">
        <f>IF(N547="sníž. přenesená",J547,0)</f>
        <v>0</v>
      </c>
      <c r="BI547" s="227">
        <f>IF(N547="nulová",J547,0)</f>
        <v>0</v>
      </c>
      <c r="BJ547" s="19" t="s">
        <v>81</v>
      </c>
      <c r="BK547" s="227">
        <f>ROUND(I547*H547,2)</f>
        <v>0</v>
      </c>
      <c r="BL547" s="19" t="s">
        <v>151</v>
      </c>
      <c r="BM547" s="226" t="s">
        <v>491</v>
      </c>
    </row>
    <row r="548" spans="1:47" s="2" customFormat="1" ht="12">
      <c r="A548" s="40"/>
      <c r="B548" s="41"/>
      <c r="C548" s="42"/>
      <c r="D548" s="228" t="s">
        <v>153</v>
      </c>
      <c r="E548" s="42"/>
      <c r="F548" s="229" t="s">
        <v>492</v>
      </c>
      <c r="G548" s="42"/>
      <c r="H548" s="42"/>
      <c r="I548" s="230"/>
      <c r="J548" s="42"/>
      <c r="K548" s="42"/>
      <c r="L548" s="46"/>
      <c r="M548" s="231"/>
      <c r="N548" s="232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153</v>
      </c>
      <c r="AU548" s="19" t="s">
        <v>83</v>
      </c>
    </row>
    <row r="549" spans="1:65" s="2" customFormat="1" ht="21.75" customHeight="1">
      <c r="A549" s="40"/>
      <c r="B549" s="41"/>
      <c r="C549" s="215" t="s">
        <v>493</v>
      </c>
      <c r="D549" s="215" t="s">
        <v>146</v>
      </c>
      <c r="E549" s="216" t="s">
        <v>494</v>
      </c>
      <c r="F549" s="217" t="s">
        <v>495</v>
      </c>
      <c r="G549" s="218" t="s">
        <v>163</v>
      </c>
      <c r="H549" s="219">
        <v>7.613</v>
      </c>
      <c r="I549" s="220"/>
      <c r="J549" s="221">
        <f>ROUND(I549*H549,2)</f>
        <v>0</v>
      </c>
      <c r="K549" s="217" t="s">
        <v>150</v>
      </c>
      <c r="L549" s="46"/>
      <c r="M549" s="222" t="s">
        <v>21</v>
      </c>
      <c r="N549" s="223" t="s">
        <v>44</v>
      </c>
      <c r="O549" s="86"/>
      <c r="P549" s="224">
        <f>O549*H549</f>
        <v>0</v>
      </c>
      <c r="Q549" s="224">
        <v>0</v>
      </c>
      <c r="R549" s="224">
        <f>Q549*H549</f>
        <v>0</v>
      </c>
      <c r="S549" s="224">
        <v>0</v>
      </c>
      <c r="T549" s="225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6" t="s">
        <v>151</v>
      </c>
      <c r="AT549" s="226" t="s">
        <v>146</v>
      </c>
      <c r="AU549" s="226" t="s">
        <v>83</v>
      </c>
      <c r="AY549" s="19" t="s">
        <v>144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19" t="s">
        <v>81</v>
      </c>
      <c r="BK549" s="227">
        <f>ROUND(I549*H549,2)</f>
        <v>0</v>
      </c>
      <c r="BL549" s="19" t="s">
        <v>151</v>
      </c>
      <c r="BM549" s="226" t="s">
        <v>496</v>
      </c>
    </row>
    <row r="550" spans="1:47" s="2" customFormat="1" ht="12">
      <c r="A550" s="40"/>
      <c r="B550" s="41"/>
      <c r="C550" s="42"/>
      <c r="D550" s="228" t="s">
        <v>153</v>
      </c>
      <c r="E550" s="42"/>
      <c r="F550" s="229" t="s">
        <v>497</v>
      </c>
      <c r="G550" s="42"/>
      <c r="H550" s="42"/>
      <c r="I550" s="230"/>
      <c r="J550" s="42"/>
      <c r="K550" s="42"/>
      <c r="L550" s="46"/>
      <c r="M550" s="231"/>
      <c r="N550" s="232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153</v>
      </c>
      <c r="AU550" s="19" t="s">
        <v>83</v>
      </c>
    </row>
    <row r="551" spans="1:65" s="2" customFormat="1" ht="16.5" customHeight="1">
      <c r="A551" s="40"/>
      <c r="B551" s="41"/>
      <c r="C551" s="215" t="s">
        <v>498</v>
      </c>
      <c r="D551" s="215" t="s">
        <v>146</v>
      </c>
      <c r="E551" s="216" t="s">
        <v>499</v>
      </c>
      <c r="F551" s="217" t="s">
        <v>500</v>
      </c>
      <c r="G551" s="218" t="s">
        <v>163</v>
      </c>
      <c r="H551" s="219">
        <v>7.613</v>
      </c>
      <c r="I551" s="220"/>
      <c r="J551" s="221">
        <f>ROUND(I551*H551,2)</f>
        <v>0</v>
      </c>
      <c r="K551" s="217" t="s">
        <v>21</v>
      </c>
      <c r="L551" s="46"/>
      <c r="M551" s="222" t="s">
        <v>21</v>
      </c>
      <c r="N551" s="223" t="s">
        <v>44</v>
      </c>
      <c r="O551" s="86"/>
      <c r="P551" s="224">
        <f>O551*H551</f>
        <v>0</v>
      </c>
      <c r="Q551" s="224">
        <v>0</v>
      </c>
      <c r="R551" s="224">
        <f>Q551*H551</f>
        <v>0</v>
      </c>
      <c r="S551" s="224">
        <v>0</v>
      </c>
      <c r="T551" s="225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6" t="s">
        <v>151</v>
      </c>
      <c r="AT551" s="226" t="s">
        <v>146</v>
      </c>
      <c r="AU551" s="226" t="s">
        <v>83</v>
      </c>
      <c r="AY551" s="19" t="s">
        <v>144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19" t="s">
        <v>81</v>
      </c>
      <c r="BK551" s="227">
        <f>ROUND(I551*H551,2)</f>
        <v>0</v>
      </c>
      <c r="BL551" s="19" t="s">
        <v>151</v>
      </c>
      <c r="BM551" s="226" t="s">
        <v>501</v>
      </c>
    </row>
    <row r="552" spans="1:65" s="2" customFormat="1" ht="24.15" customHeight="1">
      <c r="A552" s="40"/>
      <c r="B552" s="41"/>
      <c r="C552" s="215" t="s">
        <v>502</v>
      </c>
      <c r="D552" s="215" t="s">
        <v>146</v>
      </c>
      <c r="E552" s="216" t="s">
        <v>503</v>
      </c>
      <c r="F552" s="217" t="s">
        <v>504</v>
      </c>
      <c r="G552" s="218" t="s">
        <v>163</v>
      </c>
      <c r="H552" s="219">
        <v>5.813</v>
      </c>
      <c r="I552" s="220"/>
      <c r="J552" s="221">
        <f>ROUND(I552*H552,2)</f>
        <v>0</v>
      </c>
      <c r="K552" s="217" t="s">
        <v>150</v>
      </c>
      <c r="L552" s="46"/>
      <c r="M552" s="222" t="s">
        <v>21</v>
      </c>
      <c r="N552" s="223" t="s">
        <v>44</v>
      </c>
      <c r="O552" s="86"/>
      <c r="P552" s="224">
        <f>O552*H552</f>
        <v>0</v>
      </c>
      <c r="Q552" s="224">
        <v>0</v>
      </c>
      <c r="R552" s="224">
        <f>Q552*H552</f>
        <v>0</v>
      </c>
      <c r="S552" s="224">
        <v>0</v>
      </c>
      <c r="T552" s="225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6" t="s">
        <v>151</v>
      </c>
      <c r="AT552" s="226" t="s">
        <v>146</v>
      </c>
      <c r="AU552" s="226" t="s">
        <v>83</v>
      </c>
      <c r="AY552" s="19" t="s">
        <v>144</v>
      </c>
      <c r="BE552" s="227">
        <f>IF(N552="základní",J552,0)</f>
        <v>0</v>
      </c>
      <c r="BF552" s="227">
        <f>IF(N552="snížená",J552,0)</f>
        <v>0</v>
      </c>
      <c r="BG552" s="227">
        <f>IF(N552="zákl. přenesená",J552,0)</f>
        <v>0</v>
      </c>
      <c r="BH552" s="227">
        <f>IF(N552="sníž. přenesená",J552,0)</f>
        <v>0</v>
      </c>
      <c r="BI552" s="227">
        <f>IF(N552="nulová",J552,0)</f>
        <v>0</v>
      </c>
      <c r="BJ552" s="19" t="s">
        <v>81</v>
      </c>
      <c r="BK552" s="227">
        <f>ROUND(I552*H552,2)</f>
        <v>0</v>
      </c>
      <c r="BL552" s="19" t="s">
        <v>151</v>
      </c>
      <c r="BM552" s="226" t="s">
        <v>505</v>
      </c>
    </row>
    <row r="553" spans="1:47" s="2" customFormat="1" ht="12">
      <c r="A553" s="40"/>
      <c r="B553" s="41"/>
      <c r="C553" s="42"/>
      <c r="D553" s="228" t="s">
        <v>153</v>
      </c>
      <c r="E553" s="42"/>
      <c r="F553" s="229" t="s">
        <v>506</v>
      </c>
      <c r="G553" s="42"/>
      <c r="H553" s="42"/>
      <c r="I553" s="230"/>
      <c r="J553" s="42"/>
      <c r="K553" s="42"/>
      <c r="L553" s="46"/>
      <c r="M553" s="231"/>
      <c r="N553" s="232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153</v>
      </c>
      <c r="AU553" s="19" t="s">
        <v>83</v>
      </c>
    </row>
    <row r="554" spans="1:51" s="14" customFormat="1" ht="12">
      <c r="A554" s="14"/>
      <c r="B554" s="244"/>
      <c r="C554" s="245"/>
      <c r="D554" s="235" t="s">
        <v>155</v>
      </c>
      <c r="E554" s="246" t="s">
        <v>21</v>
      </c>
      <c r="F554" s="247" t="s">
        <v>507</v>
      </c>
      <c r="G554" s="245"/>
      <c r="H554" s="248">
        <v>5.813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4" t="s">
        <v>155</v>
      </c>
      <c r="AU554" s="254" t="s">
        <v>83</v>
      </c>
      <c r="AV554" s="14" t="s">
        <v>83</v>
      </c>
      <c r="AW554" s="14" t="s">
        <v>34</v>
      </c>
      <c r="AX554" s="14" t="s">
        <v>73</v>
      </c>
      <c r="AY554" s="254" t="s">
        <v>144</v>
      </c>
    </row>
    <row r="555" spans="1:51" s="15" customFormat="1" ht="12">
      <c r="A555" s="15"/>
      <c r="B555" s="255"/>
      <c r="C555" s="256"/>
      <c r="D555" s="235" t="s">
        <v>155</v>
      </c>
      <c r="E555" s="257" t="s">
        <v>21</v>
      </c>
      <c r="F555" s="258" t="s">
        <v>159</v>
      </c>
      <c r="G555" s="256"/>
      <c r="H555" s="259">
        <v>5.813</v>
      </c>
      <c r="I555" s="260"/>
      <c r="J555" s="256"/>
      <c r="K555" s="256"/>
      <c r="L555" s="261"/>
      <c r="M555" s="262"/>
      <c r="N555" s="263"/>
      <c r="O555" s="263"/>
      <c r="P555" s="263"/>
      <c r="Q555" s="263"/>
      <c r="R555" s="263"/>
      <c r="S555" s="263"/>
      <c r="T555" s="264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5" t="s">
        <v>155</v>
      </c>
      <c r="AU555" s="265" t="s">
        <v>83</v>
      </c>
      <c r="AV555" s="15" t="s">
        <v>151</v>
      </c>
      <c r="AW555" s="15" t="s">
        <v>34</v>
      </c>
      <c r="AX555" s="15" t="s">
        <v>81</v>
      </c>
      <c r="AY555" s="265" t="s">
        <v>144</v>
      </c>
    </row>
    <row r="556" spans="1:65" s="2" customFormat="1" ht="24.15" customHeight="1">
      <c r="A556" s="40"/>
      <c r="B556" s="41"/>
      <c r="C556" s="215" t="s">
        <v>508</v>
      </c>
      <c r="D556" s="215" t="s">
        <v>146</v>
      </c>
      <c r="E556" s="216" t="s">
        <v>509</v>
      </c>
      <c r="F556" s="217" t="s">
        <v>510</v>
      </c>
      <c r="G556" s="218" t="s">
        <v>163</v>
      </c>
      <c r="H556" s="219">
        <v>1.8</v>
      </c>
      <c r="I556" s="220"/>
      <c r="J556" s="221">
        <f>ROUND(I556*H556,2)</f>
        <v>0</v>
      </c>
      <c r="K556" s="217" t="s">
        <v>150</v>
      </c>
      <c r="L556" s="46"/>
      <c r="M556" s="222" t="s">
        <v>21</v>
      </c>
      <c r="N556" s="223" t="s">
        <v>44</v>
      </c>
      <c r="O556" s="86"/>
      <c r="P556" s="224">
        <f>O556*H556</f>
        <v>0</v>
      </c>
      <c r="Q556" s="224">
        <v>0</v>
      </c>
      <c r="R556" s="224">
        <f>Q556*H556</f>
        <v>0</v>
      </c>
      <c r="S556" s="224">
        <v>0</v>
      </c>
      <c r="T556" s="225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26" t="s">
        <v>151</v>
      </c>
      <c r="AT556" s="226" t="s">
        <v>146</v>
      </c>
      <c r="AU556" s="226" t="s">
        <v>83</v>
      </c>
      <c r="AY556" s="19" t="s">
        <v>144</v>
      </c>
      <c r="BE556" s="227">
        <f>IF(N556="základní",J556,0)</f>
        <v>0</v>
      </c>
      <c r="BF556" s="227">
        <f>IF(N556="snížená",J556,0)</f>
        <v>0</v>
      </c>
      <c r="BG556" s="227">
        <f>IF(N556="zákl. přenesená",J556,0)</f>
        <v>0</v>
      </c>
      <c r="BH556" s="227">
        <f>IF(N556="sníž. přenesená",J556,0)</f>
        <v>0</v>
      </c>
      <c r="BI556" s="227">
        <f>IF(N556="nulová",J556,0)</f>
        <v>0</v>
      </c>
      <c r="BJ556" s="19" t="s">
        <v>81</v>
      </c>
      <c r="BK556" s="227">
        <f>ROUND(I556*H556,2)</f>
        <v>0</v>
      </c>
      <c r="BL556" s="19" t="s">
        <v>151</v>
      </c>
      <c r="BM556" s="226" t="s">
        <v>511</v>
      </c>
    </row>
    <row r="557" spans="1:47" s="2" customFormat="1" ht="12">
      <c r="A557" s="40"/>
      <c r="B557" s="41"/>
      <c r="C557" s="42"/>
      <c r="D557" s="228" t="s">
        <v>153</v>
      </c>
      <c r="E557" s="42"/>
      <c r="F557" s="229" t="s">
        <v>512</v>
      </c>
      <c r="G557" s="42"/>
      <c r="H557" s="42"/>
      <c r="I557" s="230"/>
      <c r="J557" s="42"/>
      <c r="K557" s="42"/>
      <c r="L557" s="46"/>
      <c r="M557" s="231"/>
      <c r="N557" s="232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153</v>
      </c>
      <c r="AU557" s="19" t="s">
        <v>83</v>
      </c>
    </row>
    <row r="558" spans="1:51" s="14" customFormat="1" ht="12">
      <c r="A558" s="14"/>
      <c r="B558" s="244"/>
      <c r="C558" s="245"/>
      <c r="D558" s="235" t="s">
        <v>155</v>
      </c>
      <c r="E558" s="246" t="s">
        <v>21</v>
      </c>
      <c r="F558" s="247" t="s">
        <v>513</v>
      </c>
      <c r="G558" s="245"/>
      <c r="H558" s="248">
        <v>1.8</v>
      </c>
      <c r="I558" s="249"/>
      <c r="J558" s="245"/>
      <c r="K558" s="245"/>
      <c r="L558" s="250"/>
      <c r="M558" s="251"/>
      <c r="N558" s="252"/>
      <c r="O558" s="252"/>
      <c r="P558" s="252"/>
      <c r="Q558" s="252"/>
      <c r="R558" s="252"/>
      <c r="S558" s="252"/>
      <c r="T558" s="25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4" t="s">
        <v>155</v>
      </c>
      <c r="AU558" s="254" t="s">
        <v>83</v>
      </c>
      <c r="AV558" s="14" t="s">
        <v>83</v>
      </c>
      <c r="AW558" s="14" t="s">
        <v>34</v>
      </c>
      <c r="AX558" s="14" t="s">
        <v>81</v>
      </c>
      <c r="AY558" s="254" t="s">
        <v>144</v>
      </c>
    </row>
    <row r="559" spans="1:63" s="12" customFormat="1" ht="22.8" customHeight="1">
      <c r="A559" s="12"/>
      <c r="B559" s="199"/>
      <c r="C559" s="200"/>
      <c r="D559" s="201" t="s">
        <v>72</v>
      </c>
      <c r="E559" s="213" t="s">
        <v>514</v>
      </c>
      <c r="F559" s="213" t="s">
        <v>515</v>
      </c>
      <c r="G559" s="200"/>
      <c r="H559" s="200"/>
      <c r="I559" s="203"/>
      <c r="J559" s="214">
        <f>BK559</f>
        <v>0</v>
      </c>
      <c r="K559" s="200"/>
      <c r="L559" s="205"/>
      <c r="M559" s="206"/>
      <c r="N559" s="207"/>
      <c r="O559" s="207"/>
      <c r="P559" s="208">
        <f>SUM(P560:P561)</f>
        <v>0</v>
      </c>
      <c r="Q559" s="207"/>
      <c r="R559" s="208">
        <f>SUM(R560:R561)</f>
        <v>0</v>
      </c>
      <c r="S559" s="207"/>
      <c r="T559" s="209">
        <f>SUM(T560:T561)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10" t="s">
        <v>81</v>
      </c>
      <c r="AT559" s="211" t="s">
        <v>72</v>
      </c>
      <c r="AU559" s="211" t="s">
        <v>81</v>
      </c>
      <c r="AY559" s="210" t="s">
        <v>144</v>
      </c>
      <c r="BK559" s="212">
        <f>SUM(BK560:BK561)</f>
        <v>0</v>
      </c>
    </row>
    <row r="560" spans="1:65" s="2" customFormat="1" ht="33" customHeight="1">
      <c r="A560" s="40"/>
      <c r="B560" s="41"/>
      <c r="C560" s="215" t="s">
        <v>516</v>
      </c>
      <c r="D560" s="215" t="s">
        <v>146</v>
      </c>
      <c r="E560" s="216" t="s">
        <v>517</v>
      </c>
      <c r="F560" s="217" t="s">
        <v>518</v>
      </c>
      <c r="G560" s="218" t="s">
        <v>163</v>
      </c>
      <c r="H560" s="219">
        <v>1.77</v>
      </c>
      <c r="I560" s="220"/>
      <c r="J560" s="221">
        <f>ROUND(I560*H560,2)</f>
        <v>0</v>
      </c>
      <c r="K560" s="217" t="s">
        <v>150</v>
      </c>
      <c r="L560" s="46"/>
      <c r="M560" s="222" t="s">
        <v>21</v>
      </c>
      <c r="N560" s="223" t="s">
        <v>44</v>
      </c>
      <c r="O560" s="86"/>
      <c r="P560" s="224">
        <f>O560*H560</f>
        <v>0</v>
      </c>
      <c r="Q560" s="224">
        <v>0</v>
      </c>
      <c r="R560" s="224">
        <f>Q560*H560</f>
        <v>0</v>
      </c>
      <c r="S560" s="224">
        <v>0</v>
      </c>
      <c r="T560" s="225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6" t="s">
        <v>151</v>
      </c>
      <c r="AT560" s="226" t="s">
        <v>146</v>
      </c>
      <c r="AU560" s="226" t="s">
        <v>83</v>
      </c>
      <c r="AY560" s="19" t="s">
        <v>144</v>
      </c>
      <c r="BE560" s="227">
        <f>IF(N560="základní",J560,0)</f>
        <v>0</v>
      </c>
      <c r="BF560" s="227">
        <f>IF(N560="snížená",J560,0)</f>
        <v>0</v>
      </c>
      <c r="BG560" s="227">
        <f>IF(N560="zákl. přenesená",J560,0)</f>
        <v>0</v>
      </c>
      <c r="BH560" s="227">
        <f>IF(N560="sníž. přenesená",J560,0)</f>
        <v>0</v>
      </c>
      <c r="BI560" s="227">
        <f>IF(N560="nulová",J560,0)</f>
        <v>0</v>
      </c>
      <c r="BJ560" s="19" t="s">
        <v>81</v>
      </c>
      <c r="BK560" s="227">
        <f>ROUND(I560*H560,2)</f>
        <v>0</v>
      </c>
      <c r="BL560" s="19" t="s">
        <v>151</v>
      </c>
      <c r="BM560" s="226" t="s">
        <v>519</v>
      </c>
    </row>
    <row r="561" spans="1:47" s="2" customFormat="1" ht="12">
      <c r="A561" s="40"/>
      <c r="B561" s="41"/>
      <c r="C561" s="42"/>
      <c r="D561" s="228" t="s">
        <v>153</v>
      </c>
      <c r="E561" s="42"/>
      <c r="F561" s="229" t="s">
        <v>520</v>
      </c>
      <c r="G561" s="42"/>
      <c r="H561" s="42"/>
      <c r="I561" s="230"/>
      <c r="J561" s="42"/>
      <c r="K561" s="42"/>
      <c r="L561" s="46"/>
      <c r="M561" s="231"/>
      <c r="N561" s="232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153</v>
      </c>
      <c r="AU561" s="19" t="s">
        <v>83</v>
      </c>
    </row>
    <row r="562" spans="1:63" s="12" customFormat="1" ht="25.9" customHeight="1">
      <c r="A562" s="12"/>
      <c r="B562" s="199"/>
      <c r="C562" s="200"/>
      <c r="D562" s="201" t="s">
        <v>72</v>
      </c>
      <c r="E562" s="202" t="s">
        <v>521</v>
      </c>
      <c r="F562" s="202" t="s">
        <v>522</v>
      </c>
      <c r="G562" s="200"/>
      <c r="H562" s="200"/>
      <c r="I562" s="203"/>
      <c r="J562" s="204">
        <f>BK562</f>
        <v>0</v>
      </c>
      <c r="K562" s="200"/>
      <c r="L562" s="205"/>
      <c r="M562" s="206"/>
      <c r="N562" s="207"/>
      <c r="O562" s="207"/>
      <c r="P562" s="208">
        <f>P563+P585+P597+P845+P850+P859+P876+P901</f>
        <v>0</v>
      </c>
      <c r="Q562" s="207"/>
      <c r="R562" s="208">
        <f>R563+R585+R597+R845+R850+R859+R876+R901</f>
        <v>4.527272440000001</v>
      </c>
      <c r="S562" s="207"/>
      <c r="T562" s="209">
        <f>T563+T585+T597+T845+T850+T859+T876+T901</f>
        <v>0.177666</v>
      </c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R562" s="210" t="s">
        <v>83</v>
      </c>
      <c r="AT562" s="211" t="s">
        <v>72</v>
      </c>
      <c r="AU562" s="211" t="s">
        <v>73</v>
      </c>
      <c r="AY562" s="210" t="s">
        <v>144</v>
      </c>
      <c r="BK562" s="212">
        <f>BK563+BK585+BK597+BK845+BK850+BK859+BK876+BK901</f>
        <v>0</v>
      </c>
    </row>
    <row r="563" spans="1:63" s="12" customFormat="1" ht="22.8" customHeight="1">
      <c r="A563" s="12"/>
      <c r="B563" s="199"/>
      <c r="C563" s="200"/>
      <c r="D563" s="201" t="s">
        <v>72</v>
      </c>
      <c r="E563" s="213" t="s">
        <v>523</v>
      </c>
      <c r="F563" s="213" t="s">
        <v>524</v>
      </c>
      <c r="G563" s="200"/>
      <c r="H563" s="200"/>
      <c r="I563" s="203"/>
      <c r="J563" s="214">
        <f>BK563</f>
        <v>0</v>
      </c>
      <c r="K563" s="200"/>
      <c r="L563" s="205"/>
      <c r="M563" s="206"/>
      <c r="N563" s="207"/>
      <c r="O563" s="207"/>
      <c r="P563" s="208">
        <f>SUM(P564:P584)</f>
        <v>0</v>
      </c>
      <c r="Q563" s="207"/>
      <c r="R563" s="208">
        <f>SUM(R564:R584)</f>
        <v>0.0038013</v>
      </c>
      <c r="S563" s="207"/>
      <c r="T563" s="209">
        <f>SUM(T564:T584)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10" t="s">
        <v>83</v>
      </c>
      <c r="AT563" s="211" t="s">
        <v>72</v>
      </c>
      <c r="AU563" s="211" t="s">
        <v>81</v>
      </c>
      <c r="AY563" s="210" t="s">
        <v>144</v>
      </c>
      <c r="BK563" s="212">
        <f>SUM(BK564:BK584)</f>
        <v>0</v>
      </c>
    </row>
    <row r="564" spans="1:65" s="2" customFormat="1" ht="16.5" customHeight="1">
      <c r="A564" s="40"/>
      <c r="B564" s="41"/>
      <c r="C564" s="215" t="s">
        <v>525</v>
      </c>
      <c r="D564" s="215" t="s">
        <v>146</v>
      </c>
      <c r="E564" s="216" t="s">
        <v>526</v>
      </c>
      <c r="F564" s="217" t="s">
        <v>527</v>
      </c>
      <c r="G564" s="218" t="s">
        <v>177</v>
      </c>
      <c r="H564" s="219">
        <v>0.54</v>
      </c>
      <c r="I564" s="220"/>
      <c r="J564" s="221">
        <f>ROUND(I564*H564,2)</f>
        <v>0</v>
      </c>
      <c r="K564" s="217" t="s">
        <v>150</v>
      </c>
      <c r="L564" s="46"/>
      <c r="M564" s="222" t="s">
        <v>21</v>
      </c>
      <c r="N564" s="223" t="s">
        <v>44</v>
      </c>
      <c r="O564" s="86"/>
      <c r="P564" s="224">
        <f>O564*H564</f>
        <v>0</v>
      </c>
      <c r="Q564" s="224">
        <v>0</v>
      </c>
      <c r="R564" s="224">
        <f>Q564*H564</f>
        <v>0</v>
      </c>
      <c r="S564" s="224">
        <v>0</v>
      </c>
      <c r="T564" s="225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26" t="s">
        <v>279</v>
      </c>
      <c r="AT564" s="226" t="s">
        <v>146</v>
      </c>
      <c r="AU564" s="226" t="s">
        <v>83</v>
      </c>
      <c r="AY564" s="19" t="s">
        <v>144</v>
      </c>
      <c r="BE564" s="227">
        <f>IF(N564="základní",J564,0)</f>
        <v>0</v>
      </c>
      <c r="BF564" s="227">
        <f>IF(N564="snížená",J564,0)</f>
        <v>0</v>
      </c>
      <c r="BG564" s="227">
        <f>IF(N564="zákl. přenesená",J564,0)</f>
        <v>0</v>
      </c>
      <c r="BH564" s="227">
        <f>IF(N564="sníž. přenesená",J564,0)</f>
        <v>0</v>
      </c>
      <c r="BI564" s="227">
        <f>IF(N564="nulová",J564,0)</f>
        <v>0</v>
      </c>
      <c r="BJ564" s="19" t="s">
        <v>81</v>
      </c>
      <c r="BK564" s="227">
        <f>ROUND(I564*H564,2)</f>
        <v>0</v>
      </c>
      <c r="BL564" s="19" t="s">
        <v>279</v>
      </c>
      <c r="BM564" s="226" t="s">
        <v>528</v>
      </c>
    </row>
    <row r="565" spans="1:47" s="2" customFormat="1" ht="12">
      <c r="A565" s="40"/>
      <c r="B565" s="41"/>
      <c r="C565" s="42"/>
      <c r="D565" s="228" t="s">
        <v>153</v>
      </c>
      <c r="E565" s="42"/>
      <c r="F565" s="229" t="s">
        <v>529</v>
      </c>
      <c r="G565" s="42"/>
      <c r="H565" s="42"/>
      <c r="I565" s="230"/>
      <c r="J565" s="42"/>
      <c r="K565" s="42"/>
      <c r="L565" s="46"/>
      <c r="M565" s="231"/>
      <c r="N565" s="232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153</v>
      </c>
      <c r="AU565" s="19" t="s">
        <v>83</v>
      </c>
    </row>
    <row r="566" spans="1:51" s="13" customFormat="1" ht="12">
      <c r="A566" s="13"/>
      <c r="B566" s="233"/>
      <c r="C566" s="234"/>
      <c r="D566" s="235" t="s">
        <v>155</v>
      </c>
      <c r="E566" s="236" t="s">
        <v>21</v>
      </c>
      <c r="F566" s="237" t="s">
        <v>156</v>
      </c>
      <c r="G566" s="234"/>
      <c r="H566" s="236" t="s">
        <v>21</v>
      </c>
      <c r="I566" s="238"/>
      <c r="J566" s="234"/>
      <c r="K566" s="234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155</v>
      </c>
      <c r="AU566" s="243" t="s">
        <v>83</v>
      </c>
      <c r="AV566" s="13" t="s">
        <v>81</v>
      </c>
      <c r="AW566" s="13" t="s">
        <v>34</v>
      </c>
      <c r="AX566" s="13" t="s">
        <v>73</v>
      </c>
      <c r="AY566" s="243" t="s">
        <v>144</v>
      </c>
    </row>
    <row r="567" spans="1:51" s="13" customFormat="1" ht="12">
      <c r="A567" s="13"/>
      <c r="B567" s="233"/>
      <c r="C567" s="234"/>
      <c r="D567" s="235" t="s">
        <v>155</v>
      </c>
      <c r="E567" s="236" t="s">
        <v>21</v>
      </c>
      <c r="F567" s="237" t="s">
        <v>157</v>
      </c>
      <c r="G567" s="234"/>
      <c r="H567" s="236" t="s">
        <v>21</v>
      </c>
      <c r="I567" s="238"/>
      <c r="J567" s="234"/>
      <c r="K567" s="234"/>
      <c r="L567" s="239"/>
      <c r="M567" s="240"/>
      <c r="N567" s="241"/>
      <c r="O567" s="241"/>
      <c r="P567" s="241"/>
      <c r="Q567" s="241"/>
      <c r="R567" s="241"/>
      <c r="S567" s="241"/>
      <c r="T567" s="242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3" t="s">
        <v>155</v>
      </c>
      <c r="AU567" s="243" t="s">
        <v>83</v>
      </c>
      <c r="AV567" s="13" t="s">
        <v>81</v>
      </c>
      <c r="AW567" s="13" t="s">
        <v>34</v>
      </c>
      <c r="AX567" s="13" t="s">
        <v>73</v>
      </c>
      <c r="AY567" s="243" t="s">
        <v>144</v>
      </c>
    </row>
    <row r="568" spans="1:51" s="14" customFormat="1" ht="12">
      <c r="A568" s="14"/>
      <c r="B568" s="244"/>
      <c r="C568" s="245"/>
      <c r="D568" s="235" t="s">
        <v>155</v>
      </c>
      <c r="E568" s="246" t="s">
        <v>21</v>
      </c>
      <c r="F568" s="247" t="s">
        <v>268</v>
      </c>
      <c r="G568" s="245"/>
      <c r="H568" s="248">
        <v>0.54</v>
      </c>
      <c r="I568" s="249"/>
      <c r="J568" s="245"/>
      <c r="K568" s="245"/>
      <c r="L568" s="250"/>
      <c r="M568" s="251"/>
      <c r="N568" s="252"/>
      <c r="O568" s="252"/>
      <c r="P568" s="252"/>
      <c r="Q568" s="252"/>
      <c r="R568" s="252"/>
      <c r="S568" s="252"/>
      <c r="T568" s="253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4" t="s">
        <v>155</v>
      </c>
      <c r="AU568" s="254" t="s">
        <v>83</v>
      </c>
      <c r="AV568" s="14" t="s">
        <v>83</v>
      </c>
      <c r="AW568" s="14" t="s">
        <v>34</v>
      </c>
      <c r="AX568" s="14" t="s">
        <v>73</v>
      </c>
      <c r="AY568" s="254" t="s">
        <v>144</v>
      </c>
    </row>
    <row r="569" spans="1:51" s="15" customFormat="1" ht="12">
      <c r="A569" s="15"/>
      <c r="B569" s="255"/>
      <c r="C569" s="256"/>
      <c r="D569" s="235" t="s">
        <v>155</v>
      </c>
      <c r="E569" s="257" t="s">
        <v>21</v>
      </c>
      <c r="F569" s="258" t="s">
        <v>159</v>
      </c>
      <c r="G569" s="256"/>
      <c r="H569" s="259">
        <v>0.54</v>
      </c>
      <c r="I569" s="260"/>
      <c r="J569" s="256"/>
      <c r="K569" s="256"/>
      <c r="L569" s="261"/>
      <c r="M569" s="262"/>
      <c r="N569" s="263"/>
      <c r="O569" s="263"/>
      <c r="P569" s="263"/>
      <c r="Q569" s="263"/>
      <c r="R569" s="263"/>
      <c r="S569" s="263"/>
      <c r="T569" s="264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65" t="s">
        <v>155</v>
      </c>
      <c r="AU569" s="265" t="s">
        <v>83</v>
      </c>
      <c r="AV569" s="15" t="s">
        <v>151</v>
      </c>
      <c r="AW569" s="15" t="s">
        <v>34</v>
      </c>
      <c r="AX569" s="15" t="s">
        <v>81</v>
      </c>
      <c r="AY569" s="265" t="s">
        <v>144</v>
      </c>
    </row>
    <row r="570" spans="1:65" s="2" customFormat="1" ht="16.5" customHeight="1">
      <c r="A570" s="40"/>
      <c r="B570" s="41"/>
      <c r="C570" s="266" t="s">
        <v>530</v>
      </c>
      <c r="D570" s="266" t="s">
        <v>160</v>
      </c>
      <c r="E570" s="267" t="s">
        <v>531</v>
      </c>
      <c r="F570" s="268" t="s">
        <v>532</v>
      </c>
      <c r="G570" s="269" t="s">
        <v>177</v>
      </c>
      <c r="H570" s="270">
        <v>0.629</v>
      </c>
      <c r="I570" s="271"/>
      <c r="J570" s="272">
        <f>ROUND(I570*H570,2)</f>
        <v>0</v>
      </c>
      <c r="K570" s="268" t="s">
        <v>150</v>
      </c>
      <c r="L570" s="273"/>
      <c r="M570" s="274" t="s">
        <v>21</v>
      </c>
      <c r="N570" s="275" t="s">
        <v>44</v>
      </c>
      <c r="O570" s="86"/>
      <c r="P570" s="224">
        <f>O570*H570</f>
        <v>0</v>
      </c>
      <c r="Q570" s="224">
        <v>0.0003</v>
      </c>
      <c r="R570" s="224">
        <f>Q570*H570</f>
        <v>0.00018869999999999998</v>
      </c>
      <c r="S570" s="224">
        <v>0</v>
      </c>
      <c r="T570" s="225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26" t="s">
        <v>470</v>
      </c>
      <c r="AT570" s="226" t="s">
        <v>160</v>
      </c>
      <c r="AU570" s="226" t="s">
        <v>83</v>
      </c>
      <c r="AY570" s="19" t="s">
        <v>144</v>
      </c>
      <c r="BE570" s="227">
        <f>IF(N570="základní",J570,0)</f>
        <v>0</v>
      </c>
      <c r="BF570" s="227">
        <f>IF(N570="snížená",J570,0)</f>
        <v>0</v>
      </c>
      <c r="BG570" s="227">
        <f>IF(N570="zákl. přenesená",J570,0)</f>
        <v>0</v>
      </c>
      <c r="BH570" s="227">
        <f>IF(N570="sníž. přenesená",J570,0)</f>
        <v>0</v>
      </c>
      <c r="BI570" s="227">
        <f>IF(N570="nulová",J570,0)</f>
        <v>0</v>
      </c>
      <c r="BJ570" s="19" t="s">
        <v>81</v>
      </c>
      <c r="BK570" s="227">
        <f>ROUND(I570*H570,2)</f>
        <v>0</v>
      </c>
      <c r="BL570" s="19" t="s">
        <v>279</v>
      </c>
      <c r="BM570" s="226" t="s">
        <v>533</v>
      </c>
    </row>
    <row r="571" spans="1:51" s="13" customFormat="1" ht="12">
      <c r="A571" s="13"/>
      <c r="B571" s="233"/>
      <c r="C571" s="234"/>
      <c r="D571" s="235" t="s">
        <v>155</v>
      </c>
      <c r="E571" s="236" t="s">
        <v>21</v>
      </c>
      <c r="F571" s="237" t="s">
        <v>156</v>
      </c>
      <c r="G571" s="234"/>
      <c r="H571" s="236" t="s">
        <v>21</v>
      </c>
      <c r="I571" s="238"/>
      <c r="J571" s="234"/>
      <c r="K571" s="234"/>
      <c r="L571" s="239"/>
      <c r="M571" s="240"/>
      <c r="N571" s="241"/>
      <c r="O571" s="241"/>
      <c r="P571" s="241"/>
      <c r="Q571" s="241"/>
      <c r="R571" s="241"/>
      <c r="S571" s="241"/>
      <c r="T571" s="24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3" t="s">
        <v>155</v>
      </c>
      <c r="AU571" s="243" t="s">
        <v>83</v>
      </c>
      <c r="AV571" s="13" t="s">
        <v>81</v>
      </c>
      <c r="AW571" s="13" t="s">
        <v>34</v>
      </c>
      <c r="AX571" s="13" t="s">
        <v>73</v>
      </c>
      <c r="AY571" s="243" t="s">
        <v>144</v>
      </c>
    </row>
    <row r="572" spans="1:51" s="13" customFormat="1" ht="12">
      <c r="A572" s="13"/>
      <c r="B572" s="233"/>
      <c r="C572" s="234"/>
      <c r="D572" s="235" t="s">
        <v>155</v>
      </c>
      <c r="E572" s="236" t="s">
        <v>21</v>
      </c>
      <c r="F572" s="237" t="s">
        <v>157</v>
      </c>
      <c r="G572" s="234"/>
      <c r="H572" s="236" t="s">
        <v>21</v>
      </c>
      <c r="I572" s="238"/>
      <c r="J572" s="234"/>
      <c r="K572" s="234"/>
      <c r="L572" s="239"/>
      <c r="M572" s="240"/>
      <c r="N572" s="241"/>
      <c r="O572" s="241"/>
      <c r="P572" s="241"/>
      <c r="Q572" s="241"/>
      <c r="R572" s="241"/>
      <c r="S572" s="241"/>
      <c r="T572" s="24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3" t="s">
        <v>155</v>
      </c>
      <c r="AU572" s="243" t="s">
        <v>83</v>
      </c>
      <c r="AV572" s="13" t="s">
        <v>81</v>
      </c>
      <c r="AW572" s="13" t="s">
        <v>34</v>
      </c>
      <c r="AX572" s="13" t="s">
        <v>73</v>
      </c>
      <c r="AY572" s="243" t="s">
        <v>144</v>
      </c>
    </row>
    <row r="573" spans="1:51" s="14" customFormat="1" ht="12">
      <c r="A573" s="14"/>
      <c r="B573" s="244"/>
      <c r="C573" s="245"/>
      <c r="D573" s="235" t="s">
        <v>155</v>
      </c>
      <c r="E573" s="246" t="s">
        <v>21</v>
      </c>
      <c r="F573" s="247" t="s">
        <v>534</v>
      </c>
      <c r="G573" s="245"/>
      <c r="H573" s="248">
        <v>0.629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4" t="s">
        <v>155</v>
      </c>
      <c r="AU573" s="254" t="s">
        <v>83</v>
      </c>
      <c r="AV573" s="14" t="s">
        <v>83</v>
      </c>
      <c r="AW573" s="14" t="s">
        <v>34</v>
      </c>
      <c r="AX573" s="14" t="s">
        <v>73</v>
      </c>
      <c r="AY573" s="254" t="s">
        <v>144</v>
      </c>
    </row>
    <row r="574" spans="1:51" s="15" customFormat="1" ht="12">
      <c r="A574" s="15"/>
      <c r="B574" s="255"/>
      <c r="C574" s="256"/>
      <c r="D574" s="235" t="s">
        <v>155</v>
      </c>
      <c r="E574" s="257" t="s">
        <v>21</v>
      </c>
      <c r="F574" s="258" t="s">
        <v>159</v>
      </c>
      <c r="G574" s="256"/>
      <c r="H574" s="259">
        <v>0.629</v>
      </c>
      <c r="I574" s="260"/>
      <c r="J574" s="256"/>
      <c r="K574" s="256"/>
      <c r="L574" s="261"/>
      <c r="M574" s="262"/>
      <c r="N574" s="263"/>
      <c r="O574" s="263"/>
      <c r="P574" s="263"/>
      <c r="Q574" s="263"/>
      <c r="R574" s="263"/>
      <c r="S574" s="263"/>
      <c r="T574" s="264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65" t="s">
        <v>155</v>
      </c>
      <c r="AU574" s="265" t="s">
        <v>83</v>
      </c>
      <c r="AV574" s="15" t="s">
        <v>151</v>
      </c>
      <c r="AW574" s="15" t="s">
        <v>34</v>
      </c>
      <c r="AX574" s="15" t="s">
        <v>81</v>
      </c>
      <c r="AY574" s="265" t="s">
        <v>144</v>
      </c>
    </row>
    <row r="575" spans="1:65" s="2" customFormat="1" ht="16.5" customHeight="1">
      <c r="A575" s="40"/>
      <c r="B575" s="41"/>
      <c r="C575" s="215" t="s">
        <v>535</v>
      </c>
      <c r="D575" s="215" t="s">
        <v>146</v>
      </c>
      <c r="E575" s="216" t="s">
        <v>536</v>
      </c>
      <c r="F575" s="217" t="s">
        <v>537</v>
      </c>
      <c r="G575" s="218" t="s">
        <v>177</v>
      </c>
      <c r="H575" s="219">
        <v>0.54</v>
      </c>
      <c r="I575" s="220"/>
      <c r="J575" s="221">
        <f>ROUND(I575*H575,2)</f>
        <v>0</v>
      </c>
      <c r="K575" s="217" t="s">
        <v>21</v>
      </c>
      <c r="L575" s="46"/>
      <c r="M575" s="222" t="s">
        <v>21</v>
      </c>
      <c r="N575" s="223" t="s">
        <v>44</v>
      </c>
      <c r="O575" s="86"/>
      <c r="P575" s="224">
        <f>O575*H575</f>
        <v>0</v>
      </c>
      <c r="Q575" s="224">
        <v>0.0004</v>
      </c>
      <c r="R575" s="224">
        <f>Q575*H575</f>
        <v>0.00021600000000000002</v>
      </c>
      <c r="S575" s="224">
        <v>0</v>
      </c>
      <c r="T575" s="225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6" t="s">
        <v>279</v>
      </c>
      <c r="AT575" s="226" t="s">
        <v>146</v>
      </c>
      <c r="AU575" s="226" t="s">
        <v>83</v>
      </c>
      <c r="AY575" s="19" t="s">
        <v>144</v>
      </c>
      <c r="BE575" s="227">
        <f>IF(N575="základní",J575,0)</f>
        <v>0</v>
      </c>
      <c r="BF575" s="227">
        <f>IF(N575="snížená",J575,0)</f>
        <v>0</v>
      </c>
      <c r="BG575" s="227">
        <f>IF(N575="zákl. přenesená",J575,0)</f>
        <v>0</v>
      </c>
      <c r="BH575" s="227">
        <f>IF(N575="sníž. přenesená",J575,0)</f>
        <v>0</v>
      </c>
      <c r="BI575" s="227">
        <f>IF(N575="nulová",J575,0)</f>
        <v>0</v>
      </c>
      <c r="BJ575" s="19" t="s">
        <v>81</v>
      </c>
      <c r="BK575" s="227">
        <f>ROUND(I575*H575,2)</f>
        <v>0</v>
      </c>
      <c r="BL575" s="19" t="s">
        <v>279</v>
      </c>
      <c r="BM575" s="226" t="s">
        <v>538</v>
      </c>
    </row>
    <row r="576" spans="1:51" s="13" customFormat="1" ht="12">
      <c r="A576" s="13"/>
      <c r="B576" s="233"/>
      <c r="C576" s="234"/>
      <c r="D576" s="235" t="s">
        <v>155</v>
      </c>
      <c r="E576" s="236" t="s">
        <v>21</v>
      </c>
      <c r="F576" s="237" t="s">
        <v>156</v>
      </c>
      <c r="G576" s="234"/>
      <c r="H576" s="236" t="s">
        <v>21</v>
      </c>
      <c r="I576" s="238"/>
      <c r="J576" s="234"/>
      <c r="K576" s="234"/>
      <c r="L576" s="239"/>
      <c r="M576" s="240"/>
      <c r="N576" s="241"/>
      <c r="O576" s="241"/>
      <c r="P576" s="241"/>
      <c r="Q576" s="241"/>
      <c r="R576" s="241"/>
      <c r="S576" s="241"/>
      <c r="T576" s="24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3" t="s">
        <v>155</v>
      </c>
      <c r="AU576" s="243" t="s">
        <v>83</v>
      </c>
      <c r="AV576" s="13" t="s">
        <v>81</v>
      </c>
      <c r="AW576" s="13" t="s">
        <v>34</v>
      </c>
      <c r="AX576" s="13" t="s">
        <v>73</v>
      </c>
      <c r="AY576" s="243" t="s">
        <v>144</v>
      </c>
    </row>
    <row r="577" spans="1:51" s="13" customFormat="1" ht="12">
      <c r="A577" s="13"/>
      <c r="B577" s="233"/>
      <c r="C577" s="234"/>
      <c r="D577" s="235" t="s">
        <v>155</v>
      </c>
      <c r="E577" s="236" t="s">
        <v>21</v>
      </c>
      <c r="F577" s="237" t="s">
        <v>157</v>
      </c>
      <c r="G577" s="234"/>
      <c r="H577" s="236" t="s">
        <v>21</v>
      </c>
      <c r="I577" s="238"/>
      <c r="J577" s="234"/>
      <c r="K577" s="234"/>
      <c r="L577" s="239"/>
      <c r="M577" s="240"/>
      <c r="N577" s="241"/>
      <c r="O577" s="241"/>
      <c r="P577" s="241"/>
      <c r="Q577" s="241"/>
      <c r="R577" s="241"/>
      <c r="S577" s="241"/>
      <c r="T577" s="24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3" t="s">
        <v>155</v>
      </c>
      <c r="AU577" s="243" t="s">
        <v>83</v>
      </c>
      <c r="AV577" s="13" t="s">
        <v>81</v>
      </c>
      <c r="AW577" s="13" t="s">
        <v>34</v>
      </c>
      <c r="AX577" s="13" t="s">
        <v>73</v>
      </c>
      <c r="AY577" s="243" t="s">
        <v>144</v>
      </c>
    </row>
    <row r="578" spans="1:51" s="14" customFormat="1" ht="12">
      <c r="A578" s="14"/>
      <c r="B578" s="244"/>
      <c r="C578" s="245"/>
      <c r="D578" s="235" t="s">
        <v>155</v>
      </c>
      <c r="E578" s="246" t="s">
        <v>21</v>
      </c>
      <c r="F578" s="247" t="s">
        <v>268</v>
      </c>
      <c r="G578" s="245"/>
      <c r="H578" s="248">
        <v>0.54</v>
      </c>
      <c r="I578" s="249"/>
      <c r="J578" s="245"/>
      <c r="K578" s="245"/>
      <c r="L578" s="250"/>
      <c r="M578" s="251"/>
      <c r="N578" s="252"/>
      <c r="O578" s="252"/>
      <c r="P578" s="252"/>
      <c r="Q578" s="252"/>
      <c r="R578" s="252"/>
      <c r="S578" s="252"/>
      <c r="T578" s="25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4" t="s">
        <v>155</v>
      </c>
      <c r="AU578" s="254" t="s">
        <v>83</v>
      </c>
      <c r="AV578" s="14" t="s">
        <v>83</v>
      </c>
      <c r="AW578" s="14" t="s">
        <v>34</v>
      </c>
      <c r="AX578" s="14" t="s">
        <v>73</v>
      </c>
      <c r="AY578" s="254" t="s">
        <v>144</v>
      </c>
    </row>
    <row r="579" spans="1:51" s="15" customFormat="1" ht="12">
      <c r="A579" s="15"/>
      <c r="B579" s="255"/>
      <c r="C579" s="256"/>
      <c r="D579" s="235" t="s">
        <v>155</v>
      </c>
      <c r="E579" s="257" t="s">
        <v>21</v>
      </c>
      <c r="F579" s="258" t="s">
        <v>159</v>
      </c>
      <c r="G579" s="256"/>
      <c r="H579" s="259">
        <v>0.54</v>
      </c>
      <c r="I579" s="260"/>
      <c r="J579" s="256"/>
      <c r="K579" s="256"/>
      <c r="L579" s="261"/>
      <c r="M579" s="262"/>
      <c r="N579" s="263"/>
      <c r="O579" s="263"/>
      <c r="P579" s="263"/>
      <c r="Q579" s="263"/>
      <c r="R579" s="263"/>
      <c r="S579" s="263"/>
      <c r="T579" s="264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65" t="s">
        <v>155</v>
      </c>
      <c r="AU579" s="265" t="s">
        <v>83</v>
      </c>
      <c r="AV579" s="15" t="s">
        <v>151</v>
      </c>
      <c r="AW579" s="15" t="s">
        <v>34</v>
      </c>
      <c r="AX579" s="15" t="s">
        <v>81</v>
      </c>
      <c r="AY579" s="265" t="s">
        <v>144</v>
      </c>
    </row>
    <row r="580" spans="1:65" s="2" customFormat="1" ht="24.15" customHeight="1">
      <c r="A580" s="40"/>
      <c r="B580" s="41"/>
      <c r="C580" s="266" t="s">
        <v>539</v>
      </c>
      <c r="D580" s="266" t="s">
        <v>160</v>
      </c>
      <c r="E580" s="267" t="s">
        <v>540</v>
      </c>
      <c r="F580" s="268" t="s">
        <v>541</v>
      </c>
      <c r="G580" s="269" t="s">
        <v>177</v>
      </c>
      <c r="H580" s="270">
        <v>0.629</v>
      </c>
      <c r="I580" s="271"/>
      <c r="J580" s="272">
        <f>ROUND(I580*H580,2)</f>
        <v>0</v>
      </c>
      <c r="K580" s="268" t="s">
        <v>21</v>
      </c>
      <c r="L580" s="273"/>
      <c r="M580" s="274" t="s">
        <v>21</v>
      </c>
      <c r="N580" s="275" t="s">
        <v>44</v>
      </c>
      <c r="O580" s="86"/>
      <c r="P580" s="224">
        <f>O580*H580</f>
        <v>0</v>
      </c>
      <c r="Q580" s="224">
        <v>0.0054</v>
      </c>
      <c r="R580" s="224">
        <f>Q580*H580</f>
        <v>0.0033966</v>
      </c>
      <c r="S580" s="224">
        <v>0</v>
      </c>
      <c r="T580" s="225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6" t="s">
        <v>470</v>
      </c>
      <c r="AT580" s="226" t="s">
        <v>160</v>
      </c>
      <c r="AU580" s="226" t="s">
        <v>83</v>
      </c>
      <c r="AY580" s="19" t="s">
        <v>144</v>
      </c>
      <c r="BE580" s="227">
        <f>IF(N580="základní",J580,0)</f>
        <v>0</v>
      </c>
      <c r="BF580" s="227">
        <f>IF(N580="snížená",J580,0)</f>
        <v>0</v>
      </c>
      <c r="BG580" s="227">
        <f>IF(N580="zákl. přenesená",J580,0)</f>
        <v>0</v>
      </c>
      <c r="BH580" s="227">
        <f>IF(N580="sníž. přenesená",J580,0)</f>
        <v>0</v>
      </c>
      <c r="BI580" s="227">
        <f>IF(N580="nulová",J580,0)</f>
        <v>0</v>
      </c>
      <c r="BJ580" s="19" t="s">
        <v>81</v>
      </c>
      <c r="BK580" s="227">
        <f>ROUND(I580*H580,2)</f>
        <v>0</v>
      </c>
      <c r="BL580" s="19" t="s">
        <v>279</v>
      </c>
      <c r="BM580" s="226" t="s">
        <v>542</v>
      </c>
    </row>
    <row r="581" spans="1:51" s="13" customFormat="1" ht="12">
      <c r="A581" s="13"/>
      <c r="B581" s="233"/>
      <c r="C581" s="234"/>
      <c r="D581" s="235" t="s">
        <v>155</v>
      </c>
      <c r="E581" s="236" t="s">
        <v>21</v>
      </c>
      <c r="F581" s="237" t="s">
        <v>156</v>
      </c>
      <c r="G581" s="234"/>
      <c r="H581" s="236" t="s">
        <v>21</v>
      </c>
      <c r="I581" s="238"/>
      <c r="J581" s="234"/>
      <c r="K581" s="234"/>
      <c r="L581" s="239"/>
      <c r="M581" s="240"/>
      <c r="N581" s="241"/>
      <c r="O581" s="241"/>
      <c r="P581" s="241"/>
      <c r="Q581" s="241"/>
      <c r="R581" s="241"/>
      <c r="S581" s="241"/>
      <c r="T581" s="24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3" t="s">
        <v>155</v>
      </c>
      <c r="AU581" s="243" t="s">
        <v>83</v>
      </c>
      <c r="AV581" s="13" t="s">
        <v>81</v>
      </c>
      <c r="AW581" s="13" t="s">
        <v>34</v>
      </c>
      <c r="AX581" s="13" t="s">
        <v>73</v>
      </c>
      <c r="AY581" s="243" t="s">
        <v>144</v>
      </c>
    </row>
    <row r="582" spans="1:51" s="13" customFormat="1" ht="12">
      <c r="A582" s="13"/>
      <c r="B582" s="233"/>
      <c r="C582" s="234"/>
      <c r="D582" s="235" t="s">
        <v>155</v>
      </c>
      <c r="E582" s="236" t="s">
        <v>21</v>
      </c>
      <c r="F582" s="237" t="s">
        <v>157</v>
      </c>
      <c r="G582" s="234"/>
      <c r="H582" s="236" t="s">
        <v>21</v>
      </c>
      <c r="I582" s="238"/>
      <c r="J582" s="234"/>
      <c r="K582" s="234"/>
      <c r="L582" s="239"/>
      <c r="M582" s="240"/>
      <c r="N582" s="241"/>
      <c r="O582" s="241"/>
      <c r="P582" s="241"/>
      <c r="Q582" s="241"/>
      <c r="R582" s="241"/>
      <c r="S582" s="241"/>
      <c r="T582" s="24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3" t="s">
        <v>155</v>
      </c>
      <c r="AU582" s="243" t="s">
        <v>83</v>
      </c>
      <c r="AV582" s="13" t="s">
        <v>81</v>
      </c>
      <c r="AW582" s="13" t="s">
        <v>34</v>
      </c>
      <c r="AX582" s="13" t="s">
        <v>73</v>
      </c>
      <c r="AY582" s="243" t="s">
        <v>144</v>
      </c>
    </row>
    <row r="583" spans="1:51" s="14" customFormat="1" ht="12">
      <c r="A583" s="14"/>
      <c r="B583" s="244"/>
      <c r="C583" s="245"/>
      <c r="D583" s="235" t="s">
        <v>155</v>
      </c>
      <c r="E583" s="246" t="s">
        <v>21</v>
      </c>
      <c r="F583" s="247" t="s">
        <v>534</v>
      </c>
      <c r="G583" s="245"/>
      <c r="H583" s="248">
        <v>0.629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4" t="s">
        <v>155</v>
      </c>
      <c r="AU583" s="254" t="s">
        <v>83</v>
      </c>
      <c r="AV583" s="14" t="s">
        <v>83</v>
      </c>
      <c r="AW583" s="14" t="s">
        <v>34</v>
      </c>
      <c r="AX583" s="14" t="s">
        <v>73</v>
      </c>
      <c r="AY583" s="254" t="s">
        <v>144</v>
      </c>
    </row>
    <row r="584" spans="1:51" s="15" customFormat="1" ht="12">
      <c r="A584" s="15"/>
      <c r="B584" s="255"/>
      <c r="C584" s="256"/>
      <c r="D584" s="235" t="s">
        <v>155</v>
      </c>
      <c r="E584" s="257" t="s">
        <v>21</v>
      </c>
      <c r="F584" s="258" t="s">
        <v>159</v>
      </c>
      <c r="G584" s="256"/>
      <c r="H584" s="259">
        <v>0.629</v>
      </c>
      <c r="I584" s="260"/>
      <c r="J584" s="256"/>
      <c r="K584" s="256"/>
      <c r="L584" s="261"/>
      <c r="M584" s="262"/>
      <c r="N584" s="263"/>
      <c r="O584" s="263"/>
      <c r="P584" s="263"/>
      <c r="Q584" s="263"/>
      <c r="R584" s="263"/>
      <c r="S584" s="263"/>
      <c r="T584" s="264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65" t="s">
        <v>155</v>
      </c>
      <c r="AU584" s="265" t="s">
        <v>83</v>
      </c>
      <c r="AV584" s="15" t="s">
        <v>151</v>
      </c>
      <c r="AW584" s="15" t="s">
        <v>34</v>
      </c>
      <c r="AX584" s="15" t="s">
        <v>81</v>
      </c>
      <c r="AY584" s="265" t="s">
        <v>144</v>
      </c>
    </row>
    <row r="585" spans="1:63" s="12" customFormat="1" ht="22.8" customHeight="1">
      <c r="A585" s="12"/>
      <c r="B585" s="199"/>
      <c r="C585" s="200"/>
      <c r="D585" s="201" t="s">
        <v>72</v>
      </c>
      <c r="E585" s="213" t="s">
        <v>543</v>
      </c>
      <c r="F585" s="213" t="s">
        <v>544</v>
      </c>
      <c r="G585" s="200"/>
      <c r="H585" s="200"/>
      <c r="I585" s="203"/>
      <c r="J585" s="214">
        <f>BK585</f>
        <v>0</v>
      </c>
      <c r="K585" s="200"/>
      <c r="L585" s="205"/>
      <c r="M585" s="206"/>
      <c r="N585" s="207"/>
      <c r="O585" s="207"/>
      <c r="P585" s="208">
        <f>SUM(P586:P596)</f>
        <v>0</v>
      </c>
      <c r="Q585" s="207"/>
      <c r="R585" s="208">
        <f>SUM(R586:R596)</f>
        <v>0.0008504999999999999</v>
      </c>
      <c r="S585" s="207"/>
      <c r="T585" s="209">
        <f>SUM(T586:T596)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10" t="s">
        <v>83</v>
      </c>
      <c r="AT585" s="211" t="s">
        <v>72</v>
      </c>
      <c r="AU585" s="211" t="s">
        <v>81</v>
      </c>
      <c r="AY585" s="210" t="s">
        <v>144</v>
      </c>
      <c r="BK585" s="212">
        <f>SUM(BK586:BK596)</f>
        <v>0</v>
      </c>
    </row>
    <row r="586" spans="1:65" s="2" customFormat="1" ht="24.15" customHeight="1">
      <c r="A586" s="40"/>
      <c r="B586" s="41"/>
      <c r="C586" s="215" t="s">
        <v>545</v>
      </c>
      <c r="D586" s="215" t="s">
        <v>146</v>
      </c>
      <c r="E586" s="216" t="s">
        <v>546</v>
      </c>
      <c r="F586" s="217" t="s">
        <v>547</v>
      </c>
      <c r="G586" s="218" t="s">
        <v>177</v>
      </c>
      <c r="H586" s="219">
        <v>0.54</v>
      </c>
      <c r="I586" s="220"/>
      <c r="J586" s="221">
        <f>ROUND(I586*H586,2)</f>
        <v>0</v>
      </c>
      <c r="K586" s="217" t="s">
        <v>150</v>
      </c>
      <c r="L586" s="46"/>
      <c r="M586" s="222" t="s">
        <v>21</v>
      </c>
      <c r="N586" s="223" t="s">
        <v>44</v>
      </c>
      <c r="O586" s="86"/>
      <c r="P586" s="224">
        <f>O586*H586</f>
        <v>0</v>
      </c>
      <c r="Q586" s="224">
        <v>0</v>
      </c>
      <c r="R586" s="224">
        <f>Q586*H586</f>
        <v>0</v>
      </c>
      <c r="S586" s="224">
        <v>0</v>
      </c>
      <c r="T586" s="225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26" t="s">
        <v>279</v>
      </c>
      <c r="AT586" s="226" t="s">
        <v>146</v>
      </c>
      <c r="AU586" s="226" t="s">
        <v>83</v>
      </c>
      <c r="AY586" s="19" t="s">
        <v>144</v>
      </c>
      <c r="BE586" s="227">
        <f>IF(N586="základní",J586,0)</f>
        <v>0</v>
      </c>
      <c r="BF586" s="227">
        <f>IF(N586="snížená",J586,0)</f>
        <v>0</v>
      </c>
      <c r="BG586" s="227">
        <f>IF(N586="zákl. přenesená",J586,0)</f>
        <v>0</v>
      </c>
      <c r="BH586" s="227">
        <f>IF(N586="sníž. přenesená",J586,0)</f>
        <v>0</v>
      </c>
      <c r="BI586" s="227">
        <f>IF(N586="nulová",J586,0)</f>
        <v>0</v>
      </c>
      <c r="BJ586" s="19" t="s">
        <v>81</v>
      </c>
      <c r="BK586" s="227">
        <f>ROUND(I586*H586,2)</f>
        <v>0</v>
      </c>
      <c r="BL586" s="19" t="s">
        <v>279</v>
      </c>
      <c r="BM586" s="226" t="s">
        <v>548</v>
      </c>
    </row>
    <row r="587" spans="1:47" s="2" customFormat="1" ht="12">
      <c r="A587" s="40"/>
      <c r="B587" s="41"/>
      <c r="C587" s="42"/>
      <c r="D587" s="228" t="s">
        <v>153</v>
      </c>
      <c r="E587" s="42"/>
      <c r="F587" s="229" t="s">
        <v>549</v>
      </c>
      <c r="G587" s="42"/>
      <c r="H587" s="42"/>
      <c r="I587" s="230"/>
      <c r="J587" s="42"/>
      <c r="K587" s="42"/>
      <c r="L587" s="46"/>
      <c r="M587" s="231"/>
      <c r="N587" s="232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153</v>
      </c>
      <c r="AU587" s="19" t="s">
        <v>83</v>
      </c>
    </row>
    <row r="588" spans="1:51" s="13" customFormat="1" ht="12">
      <c r="A588" s="13"/>
      <c r="B588" s="233"/>
      <c r="C588" s="234"/>
      <c r="D588" s="235" t="s">
        <v>155</v>
      </c>
      <c r="E588" s="236" t="s">
        <v>21</v>
      </c>
      <c r="F588" s="237" t="s">
        <v>156</v>
      </c>
      <c r="G588" s="234"/>
      <c r="H588" s="236" t="s">
        <v>21</v>
      </c>
      <c r="I588" s="238"/>
      <c r="J588" s="234"/>
      <c r="K588" s="234"/>
      <c r="L588" s="239"/>
      <c r="M588" s="240"/>
      <c r="N588" s="241"/>
      <c r="O588" s="241"/>
      <c r="P588" s="241"/>
      <c r="Q588" s="241"/>
      <c r="R588" s="241"/>
      <c r="S588" s="241"/>
      <c r="T588" s="24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3" t="s">
        <v>155</v>
      </c>
      <c r="AU588" s="243" t="s">
        <v>83</v>
      </c>
      <c r="AV588" s="13" t="s">
        <v>81</v>
      </c>
      <c r="AW588" s="13" t="s">
        <v>34</v>
      </c>
      <c r="AX588" s="13" t="s">
        <v>73</v>
      </c>
      <c r="AY588" s="243" t="s">
        <v>144</v>
      </c>
    </row>
    <row r="589" spans="1:51" s="13" customFormat="1" ht="12">
      <c r="A589" s="13"/>
      <c r="B589" s="233"/>
      <c r="C589" s="234"/>
      <c r="D589" s="235" t="s">
        <v>155</v>
      </c>
      <c r="E589" s="236" t="s">
        <v>21</v>
      </c>
      <c r="F589" s="237" t="s">
        <v>157</v>
      </c>
      <c r="G589" s="234"/>
      <c r="H589" s="236" t="s">
        <v>21</v>
      </c>
      <c r="I589" s="238"/>
      <c r="J589" s="234"/>
      <c r="K589" s="234"/>
      <c r="L589" s="239"/>
      <c r="M589" s="240"/>
      <c r="N589" s="241"/>
      <c r="O589" s="241"/>
      <c r="P589" s="241"/>
      <c r="Q589" s="241"/>
      <c r="R589" s="241"/>
      <c r="S589" s="241"/>
      <c r="T589" s="24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3" t="s">
        <v>155</v>
      </c>
      <c r="AU589" s="243" t="s">
        <v>83</v>
      </c>
      <c r="AV589" s="13" t="s">
        <v>81</v>
      </c>
      <c r="AW589" s="13" t="s">
        <v>34</v>
      </c>
      <c r="AX589" s="13" t="s">
        <v>73</v>
      </c>
      <c r="AY589" s="243" t="s">
        <v>144</v>
      </c>
    </row>
    <row r="590" spans="1:51" s="14" customFormat="1" ht="12">
      <c r="A590" s="14"/>
      <c r="B590" s="244"/>
      <c r="C590" s="245"/>
      <c r="D590" s="235" t="s">
        <v>155</v>
      </c>
      <c r="E590" s="246" t="s">
        <v>21</v>
      </c>
      <c r="F590" s="247" t="s">
        <v>268</v>
      </c>
      <c r="G590" s="245"/>
      <c r="H590" s="248">
        <v>0.54</v>
      </c>
      <c r="I590" s="249"/>
      <c r="J590" s="245"/>
      <c r="K590" s="245"/>
      <c r="L590" s="250"/>
      <c r="M590" s="251"/>
      <c r="N590" s="252"/>
      <c r="O590" s="252"/>
      <c r="P590" s="252"/>
      <c r="Q590" s="252"/>
      <c r="R590" s="252"/>
      <c r="S590" s="252"/>
      <c r="T590" s="253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4" t="s">
        <v>155</v>
      </c>
      <c r="AU590" s="254" t="s">
        <v>83</v>
      </c>
      <c r="AV590" s="14" t="s">
        <v>83</v>
      </c>
      <c r="AW590" s="14" t="s">
        <v>34</v>
      </c>
      <c r="AX590" s="14" t="s">
        <v>73</v>
      </c>
      <c r="AY590" s="254" t="s">
        <v>144</v>
      </c>
    </row>
    <row r="591" spans="1:51" s="15" customFormat="1" ht="12">
      <c r="A591" s="15"/>
      <c r="B591" s="255"/>
      <c r="C591" s="256"/>
      <c r="D591" s="235" t="s">
        <v>155</v>
      </c>
      <c r="E591" s="257" t="s">
        <v>21</v>
      </c>
      <c r="F591" s="258" t="s">
        <v>159</v>
      </c>
      <c r="G591" s="256"/>
      <c r="H591" s="259">
        <v>0.54</v>
      </c>
      <c r="I591" s="260"/>
      <c r="J591" s="256"/>
      <c r="K591" s="256"/>
      <c r="L591" s="261"/>
      <c r="M591" s="262"/>
      <c r="N591" s="263"/>
      <c r="O591" s="263"/>
      <c r="P591" s="263"/>
      <c r="Q591" s="263"/>
      <c r="R591" s="263"/>
      <c r="S591" s="263"/>
      <c r="T591" s="264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65" t="s">
        <v>155</v>
      </c>
      <c r="AU591" s="265" t="s">
        <v>83</v>
      </c>
      <c r="AV591" s="15" t="s">
        <v>151</v>
      </c>
      <c r="AW591" s="15" t="s">
        <v>34</v>
      </c>
      <c r="AX591" s="15" t="s">
        <v>81</v>
      </c>
      <c r="AY591" s="265" t="s">
        <v>144</v>
      </c>
    </row>
    <row r="592" spans="1:65" s="2" customFormat="1" ht="16.5" customHeight="1">
      <c r="A592" s="40"/>
      <c r="B592" s="41"/>
      <c r="C592" s="266" t="s">
        <v>550</v>
      </c>
      <c r="D592" s="266" t="s">
        <v>160</v>
      </c>
      <c r="E592" s="267" t="s">
        <v>551</v>
      </c>
      <c r="F592" s="268" t="s">
        <v>552</v>
      </c>
      <c r="G592" s="269" t="s">
        <v>177</v>
      </c>
      <c r="H592" s="270">
        <v>0.567</v>
      </c>
      <c r="I592" s="271"/>
      <c r="J592" s="272">
        <f>ROUND(I592*H592,2)</f>
        <v>0</v>
      </c>
      <c r="K592" s="268" t="s">
        <v>150</v>
      </c>
      <c r="L592" s="273"/>
      <c r="M592" s="274" t="s">
        <v>21</v>
      </c>
      <c r="N592" s="275" t="s">
        <v>44</v>
      </c>
      <c r="O592" s="86"/>
      <c r="P592" s="224">
        <f>O592*H592</f>
        <v>0</v>
      </c>
      <c r="Q592" s="224">
        <v>0.0015</v>
      </c>
      <c r="R592" s="224">
        <f>Q592*H592</f>
        <v>0.0008504999999999999</v>
      </c>
      <c r="S592" s="224">
        <v>0</v>
      </c>
      <c r="T592" s="225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6" t="s">
        <v>470</v>
      </c>
      <c r="AT592" s="226" t="s">
        <v>160</v>
      </c>
      <c r="AU592" s="226" t="s">
        <v>83</v>
      </c>
      <c r="AY592" s="19" t="s">
        <v>144</v>
      </c>
      <c r="BE592" s="227">
        <f>IF(N592="základní",J592,0)</f>
        <v>0</v>
      </c>
      <c r="BF592" s="227">
        <f>IF(N592="snížená",J592,0)</f>
        <v>0</v>
      </c>
      <c r="BG592" s="227">
        <f>IF(N592="zákl. přenesená",J592,0)</f>
        <v>0</v>
      </c>
      <c r="BH592" s="227">
        <f>IF(N592="sníž. přenesená",J592,0)</f>
        <v>0</v>
      </c>
      <c r="BI592" s="227">
        <f>IF(N592="nulová",J592,0)</f>
        <v>0</v>
      </c>
      <c r="BJ592" s="19" t="s">
        <v>81</v>
      </c>
      <c r="BK592" s="227">
        <f>ROUND(I592*H592,2)</f>
        <v>0</v>
      </c>
      <c r="BL592" s="19" t="s">
        <v>279</v>
      </c>
      <c r="BM592" s="226" t="s">
        <v>553</v>
      </c>
    </row>
    <row r="593" spans="1:51" s="13" customFormat="1" ht="12">
      <c r="A593" s="13"/>
      <c r="B593" s="233"/>
      <c r="C593" s="234"/>
      <c r="D593" s="235" t="s">
        <v>155</v>
      </c>
      <c r="E593" s="236" t="s">
        <v>21</v>
      </c>
      <c r="F593" s="237" t="s">
        <v>156</v>
      </c>
      <c r="G593" s="234"/>
      <c r="H593" s="236" t="s">
        <v>21</v>
      </c>
      <c r="I593" s="238"/>
      <c r="J593" s="234"/>
      <c r="K593" s="234"/>
      <c r="L593" s="239"/>
      <c r="M593" s="240"/>
      <c r="N593" s="241"/>
      <c r="O593" s="241"/>
      <c r="P593" s="241"/>
      <c r="Q593" s="241"/>
      <c r="R593" s="241"/>
      <c r="S593" s="241"/>
      <c r="T593" s="24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3" t="s">
        <v>155</v>
      </c>
      <c r="AU593" s="243" t="s">
        <v>83</v>
      </c>
      <c r="AV593" s="13" t="s">
        <v>81</v>
      </c>
      <c r="AW593" s="13" t="s">
        <v>34</v>
      </c>
      <c r="AX593" s="13" t="s">
        <v>73</v>
      </c>
      <c r="AY593" s="243" t="s">
        <v>144</v>
      </c>
    </row>
    <row r="594" spans="1:51" s="13" customFormat="1" ht="12">
      <c r="A594" s="13"/>
      <c r="B594" s="233"/>
      <c r="C594" s="234"/>
      <c r="D594" s="235" t="s">
        <v>155</v>
      </c>
      <c r="E594" s="236" t="s">
        <v>21</v>
      </c>
      <c r="F594" s="237" t="s">
        <v>157</v>
      </c>
      <c r="G594" s="234"/>
      <c r="H594" s="236" t="s">
        <v>21</v>
      </c>
      <c r="I594" s="238"/>
      <c r="J594" s="234"/>
      <c r="K594" s="234"/>
      <c r="L594" s="239"/>
      <c r="M594" s="240"/>
      <c r="N594" s="241"/>
      <c r="O594" s="241"/>
      <c r="P594" s="241"/>
      <c r="Q594" s="241"/>
      <c r="R594" s="241"/>
      <c r="S594" s="241"/>
      <c r="T594" s="24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3" t="s">
        <v>155</v>
      </c>
      <c r="AU594" s="243" t="s">
        <v>83</v>
      </c>
      <c r="AV594" s="13" t="s">
        <v>81</v>
      </c>
      <c r="AW594" s="13" t="s">
        <v>34</v>
      </c>
      <c r="AX594" s="13" t="s">
        <v>73</v>
      </c>
      <c r="AY594" s="243" t="s">
        <v>144</v>
      </c>
    </row>
    <row r="595" spans="1:51" s="14" customFormat="1" ht="12">
      <c r="A595" s="14"/>
      <c r="B595" s="244"/>
      <c r="C595" s="245"/>
      <c r="D595" s="235" t="s">
        <v>155</v>
      </c>
      <c r="E595" s="246" t="s">
        <v>21</v>
      </c>
      <c r="F595" s="247" t="s">
        <v>554</v>
      </c>
      <c r="G595" s="245"/>
      <c r="H595" s="248">
        <v>0.567</v>
      </c>
      <c r="I595" s="249"/>
      <c r="J595" s="245"/>
      <c r="K595" s="245"/>
      <c r="L595" s="250"/>
      <c r="M595" s="251"/>
      <c r="N595" s="252"/>
      <c r="O595" s="252"/>
      <c r="P595" s="252"/>
      <c r="Q595" s="252"/>
      <c r="R595" s="252"/>
      <c r="S595" s="252"/>
      <c r="T595" s="25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4" t="s">
        <v>155</v>
      </c>
      <c r="AU595" s="254" t="s">
        <v>83</v>
      </c>
      <c r="AV595" s="14" t="s">
        <v>83</v>
      </c>
      <c r="AW595" s="14" t="s">
        <v>34</v>
      </c>
      <c r="AX595" s="14" t="s">
        <v>73</v>
      </c>
      <c r="AY595" s="254" t="s">
        <v>144</v>
      </c>
    </row>
    <row r="596" spans="1:51" s="15" customFormat="1" ht="12">
      <c r="A596" s="15"/>
      <c r="B596" s="255"/>
      <c r="C596" s="256"/>
      <c r="D596" s="235" t="s">
        <v>155</v>
      </c>
      <c r="E596" s="257" t="s">
        <v>21</v>
      </c>
      <c r="F596" s="258" t="s">
        <v>159</v>
      </c>
      <c r="G596" s="256"/>
      <c r="H596" s="259">
        <v>0.567</v>
      </c>
      <c r="I596" s="260"/>
      <c r="J596" s="256"/>
      <c r="K596" s="256"/>
      <c r="L596" s="261"/>
      <c r="M596" s="262"/>
      <c r="N596" s="263"/>
      <c r="O596" s="263"/>
      <c r="P596" s="263"/>
      <c r="Q596" s="263"/>
      <c r="R596" s="263"/>
      <c r="S596" s="263"/>
      <c r="T596" s="264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65" t="s">
        <v>155</v>
      </c>
      <c r="AU596" s="265" t="s">
        <v>83</v>
      </c>
      <c r="AV596" s="15" t="s">
        <v>151</v>
      </c>
      <c r="AW596" s="15" t="s">
        <v>34</v>
      </c>
      <c r="AX596" s="15" t="s">
        <v>81</v>
      </c>
      <c r="AY596" s="265" t="s">
        <v>144</v>
      </c>
    </row>
    <row r="597" spans="1:63" s="12" customFormat="1" ht="22.8" customHeight="1">
      <c r="A597" s="12"/>
      <c r="B597" s="199"/>
      <c r="C597" s="200"/>
      <c r="D597" s="201" t="s">
        <v>72</v>
      </c>
      <c r="E597" s="213" t="s">
        <v>555</v>
      </c>
      <c r="F597" s="213" t="s">
        <v>556</v>
      </c>
      <c r="G597" s="200"/>
      <c r="H597" s="200"/>
      <c r="I597" s="203"/>
      <c r="J597" s="214">
        <f>BK597</f>
        <v>0</v>
      </c>
      <c r="K597" s="200"/>
      <c r="L597" s="205"/>
      <c r="M597" s="206"/>
      <c r="N597" s="207"/>
      <c r="O597" s="207"/>
      <c r="P597" s="208">
        <f>SUM(P598:P844)</f>
        <v>0</v>
      </c>
      <c r="Q597" s="207"/>
      <c r="R597" s="208">
        <f>SUM(R598:R844)</f>
        <v>4.0856502</v>
      </c>
      <c r="S597" s="207"/>
      <c r="T597" s="209">
        <f>SUM(T598:T844)</f>
        <v>0.177666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210" t="s">
        <v>83</v>
      </c>
      <c r="AT597" s="211" t="s">
        <v>72</v>
      </c>
      <c r="AU597" s="211" t="s">
        <v>81</v>
      </c>
      <c r="AY597" s="210" t="s">
        <v>144</v>
      </c>
      <c r="BK597" s="212">
        <f>SUM(BK598:BK844)</f>
        <v>0</v>
      </c>
    </row>
    <row r="598" spans="1:65" s="2" customFormat="1" ht="16.5" customHeight="1">
      <c r="A598" s="40"/>
      <c r="B598" s="41"/>
      <c r="C598" s="215" t="s">
        <v>557</v>
      </c>
      <c r="D598" s="215" t="s">
        <v>146</v>
      </c>
      <c r="E598" s="216" t="s">
        <v>558</v>
      </c>
      <c r="F598" s="217" t="s">
        <v>559</v>
      </c>
      <c r="G598" s="218" t="s">
        <v>177</v>
      </c>
      <c r="H598" s="219">
        <v>2.7</v>
      </c>
      <c r="I598" s="220"/>
      <c r="J598" s="221">
        <f>ROUND(I598*H598,2)</f>
        <v>0</v>
      </c>
      <c r="K598" s="217" t="s">
        <v>21</v>
      </c>
      <c r="L598" s="46"/>
      <c r="M598" s="222" t="s">
        <v>21</v>
      </c>
      <c r="N598" s="223" t="s">
        <v>44</v>
      </c>
      <c r="O598" s="86"/>
      <c r="P598" s="224">
        <f>O598*H598</f>
        <v>0</v>
      </c>
      <c r="Q598" s="224">
        <v>0</v>
      </c>
      <c r="R598" s="224">
        <f>Q598*H598</f>
        <v>0</v>
      </c>
      <c r="S598" s="224">
        <v>0.05638</v>
      </c>
      <c r="T598" s="225">
        <f>S598*H598</f>
        <v>0.152226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6" t="s">
        <v>279</v>
      </c>
      <c r="AT598" s="226" t="s">
        <v>146</v>
      </c>
      <c r="AU598" s="226" t="s">
        <v>83</v>
      </c>
      <c r="AY598" s="19" t="s">
        <v>144</v>
      </c>
      <c r="BE598" s="227">
        <f>IF(N598="základní",J598,0)</f>
        <v>0</v>
      </c>
      <c r="BF598" s="227">
        <f>IF(N598="snížená",J598,0)</f>
        <v>0</v>
      </c>
      <c r="BG598" s="227">
        <f>IF(N598="zákl. přenesená",J598,0)</f>
        <v>0</v>
      </c>
      <c r="BH598" s="227">
        <f>IF(N598="sníž. přenesená",J598,0)</f>
        <v>0</v>
      </c>
      <c r="BI598" s="227">
        <f>IF(N598="nulová",J598,0)</f>
        <v>0</v>
      </c>
      <c r="BJ598" s="19" t="s">
        <v>81</v>
      </c>
      <c r="BK598" s="227">
        <f>ROUND(I598*H598,2)</f>
        <v>0</v>
      </c>
      <c r="BL598" s="19" t="s">
        <v>279</v>
      </c>
      <c r="BM598" s="226" t="s">
        <v>560</v>
      </c>
    </row>
    <row r="599" spans="1:51" s="13" customFormat="1" ht="12">
      <c r="A599" s="13"/>
      <c r="B599" s="233"/>
      <c r="C599" s="234"/>
      <c r="D599" s="235" t="s">
        <v>155</v>
      </c>
      <c r="E599" s="236" t="s">
        <v>21</v>
      </c>
      <c r="F599" s="237" t="s">
        <v>157</v>
      </c>
      <c r="G599" s="234"/>
      <c r="H599" s="236" t="s">
        <v>21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3" t="s">
        <v>155</v>
      </c>
      <c r="AU599" s="243" t="s">
        <v>83</v>
      </c>
      <c r="AV599" s="13" t="s">
        <v>81</v>
      </c>
      <c r="AW599" s="13" t="s">
        <v>34</v>
      </c>
      <c r="AX599" s="13" t="s">
        <v>73</v>
      </c>
      <c r="AY599" s="243" t="s">
        <v>144</v>
      </c>
    </row>
    <row r="600" spans="1:51" s="13" customFormat="1" ht="12">
      <c r="A600" s="13"/>
      <c r="B600" s="233"/>
      <c r="C600" s="234"/>
      <c r="D600" s="235" t="s">
        <v>155</v>
      </c>
      <c r="E600" s="236" t="s">
        <v>21</v>
      </c>
      <c r="F600" s="237" t="s">
        <v>233</v>
      </c>
      <c r="G600" s="234"/>
      <c r="H600" s="236" t="s">
        <v>21</v>
      </c>
      <c r="I600" s="238"/>
      <c r="J600" s="234"/>
      <c r="K600" s="234"/>
      <c r="L600" s="239"/>
      <c r="M600" s="240"/>
      <c r="N600" s="241"/>
      <c r="O600" s="241"/>
      <c r="P600" s="241"/>
      <c r="Q600" s="241"/>
      <c r="R600" s="241"/>
      <c r="S600" s="241"/>
      <c r="T600" s="24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3" t="s">
        <v>155</v>
      </c>
      <c r="AU600" s="243" t="s">
        <v>83</v>
      </c>
      <c r="AV600" s="13" t="s">
        <v>81</v>
      </c>
      <c r="AW600" s="13" t="s">
        <v>34</v>
      </c>
      <c r="AX600" s="13" t="s">
        <v>73</v>
      </c>
      <c r="AY600" s="243" t="s">
        <v>144</v>
      </c>
    </row>
    <row r="601" spans="1:51" s="14" customFormat="1" ht="12">
      <c r="A601" s="14"/>
      <c r="B601" s="244"/>
      <c r="C601" s="245"/>
      <c r="D601" s="235" t="s">
        <v>155</v>
      </c>
      <c r="E601" s="246" t="s">
        <v>21</v>
      </c>
      <c r="F601" s="247" t="s">
        <v>561</v>
      </c>
      <c r="G601" s="245"/>
      <c r="H601" s="248">
        <v>2.7</v>
      </c>
      <c r="I601" s="249"/>
      <c r="J601" s="245"/>
      <c r="K601" s="245"/>
      <c r="L601" s="250"/>
      <c r="M601" s="251"/>
      <c r="N601" s="252"/>
      <c r="O601" s="252"/>
      <c r="P601" s="252"/>
      <c r="Q601" s="252"/>
      <c r="R601" s="252"/>
      <c r="S601" s="252"/>
      <c r="T601" s="25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4" t="s">
        <v>155</v>
      </c>
      <c r="AU601" s="254" t="s">
        <v>83</v>
      </c>
      <c r="AV601" s="14" t="s">
        <v>83</v>
      </c>
      <c r="AW601" s="14" t="s">
        <v>34</v>
      </c>
      <c r="AX601" s="14" t="s">
        <v>73</v>
      </c>
      <c r="AY601" s="254" t="s">
        <v>144</v>
      </c>
    </row>
    <row r="602" spans="1:51" s="15" customFormat="1" ht="12">
      <c r="A602" s="15"/>
      <c r="B602" s="255"/>
      <c r="C602" s="256"/>
      <c r="D602" s="235" t="s">
        <v>155</v>
      </c>
      <c r="E602" s="257" t="s">
        <v>21</v>
      </c>
      <c r="F602" s="258" t="s">
        <v>159</v>
      </c>
      <c r="G602" s="256"/>
      <c r="H602" s="259">
        <v>2.7</v>
      </c>
      <c r="I602" s="260"/>
      <c r="J602" s="256"/>
      <c r="K602" s="256"/>
      <c r="L602" s="261"/>
      <c r="M602" s="262"/>
      <c r="N602" s="263"/>
      <c r="O602" s="263"/>
      <c r="P602" s="263"/>
      <c r="Q602" s="263"/>
      <c r="R602" s="263"/>
      <c r="S602" s="263"/>
      <c r="T602" s="264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65" t="s">
        <v>155</v>
      </c>
      <c r="AU602" s="265" t="s">
        <v>83</v>
      </c>
      <c r="AV602" s="15" t="s">
        <v>151</v>
      </c>
      <c r="AW602" s="15" t="s">
        <v>34</v>
      </c>
      <c r="AX602" s="15" t="s">
        <v>81</v>
      </c>
      <c r="AY602" s="265" t="s">
        <v>144</v>
      </c>
    </row>
    <row r="603" spans="1:65" s="2" customFormat="1" ht="33" customHeight="1">
      <c r="A603" s="40"/>
      <c r="B603" s="41"/>
      <c r="C603" s="215" t="s">
        <v>562</v>
      </c>
      <c r="D603" s="215" t="s">
        <v>146</v>
      </c>
      <c r="E603" s="216" t="s">
        <v>563</v>
      </c>
      <c r="F603" s="217" t="s">
        <v>564</v>
      </c>
      <c r="G603" s="218" t="s">
        <v>177</v>
      </c>
      <c r="H603" s="219">
        <v>2.565</v>
      </c>
      <c r="I603" s="220"/>
      <c r="J603" s="221">
        <f>ROUND(I603*H603,2)</f>
        <v>0</v>
      </c>
      <c r="K603" s="217" t="s">
        <v>150</v>
      </c>
      <c r="L603" s="46"/>
      <c r="M603" s="222" t="s">
        <v>21</v>
      </c>
      <c r="N603" s="223" t="s">
        <v>44</v>
      </c>
      <c r="O603" s="86"/>
      <c r="P603" s="224">
        <f>O603*H603</f>
        <v>0</v>
      </c>
      <c r="Q603" s="224">
        <v>0.0457</v>
      </c>
      <c r="R603" s="224">
        <f>Q603*H603</f>
        <v>0.11722049999999999</v>
      </c>
      <c r="S603" s="224">
        <v>0</v>
      </c>
      <c r="T603" s="225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6" t="s">
        <v>279</v>
      </c>
      <c r="AT603" s="226" t="s">
        <v>146</v>
      </c>
      <c r="AU603" s="226" t="s">
        <v>83</v>
      </c>
      <c r="AY603" s="19" t="s">
        <v>144</v>
      </c>
      <c r="BE603" s="227">
        <f>IF(N603="základní",J603,0)</f>
        <v>0</v>
      </c>
      <c r="BF603" s="227">
        <f>IF(N603="snížená",J603,0)</f>
        <v>0</v>
      </c>
      <c r="BG603" s="227">
        <f>IF(N603="zákl. přenesená",J603,0)</f>
        <v>0</v>
      </c>
      <c r="BH603" s="227">
        <f>IF(N603="sníž. přenesená",J603,0)</f>
        <v>0</v>
      </c>
      <c r="BI603" s="227">
        <f>IF(N603="nulová",J603,0)</f>
        <v>0</v>
      </c>
      <c r="BJ603" s="19" t="s">
        <v>81</v>
      </c>
      <c r="BK603" s="227">
        <f>ROUND(I603*H603,2)</f>
        <v>0</v>
      </c>
      <c r="BL603" s="19" t="s">
        <v>279</v>
      </c>
      <c r="BM603" s="226" t="s">
        <v>565</v>
      </c>
    </row>
    <row r="604" spans="1:47" s="2" customFormat="1" ht="12">
      <c r="A604" s="40"/>
      <c r="B604" s="41"/>
      <c r="C604" s="42"/>
      <c r="D604" s="228" t="s">
        <v>153</v>
      </c>
      <c r="E604" s="42"/>
      <c r="F604" s="229" t="s">
        <v>566</v>
      </c>
      <c r="G604" s="42"/>
      <c r="H604" s="42"/>
      <c r="I604" s="230"/>
      <c r="J604" s="42"/>
      <c r="K604" s="42"/>
      <c r="L604" s="46"/>
      <c r="M604" s="231"/>
      <c r="N604" s="232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153</v>
      </c>
      <c r="AU604" s="19" t="s">
        <v>83</v>
      </c>
    </row>
    <row r="605" spans="1:51" s="13" customFormat="1" ht="12">
      <c r="A605" s="13"/>
      <c r="B605" s="233"/>
      <c r="C605" s="234"/>
      <c r="D605" s="235" t="s">
        <v>155</v>
      </c>
      <c r="E605" s="236" t="s">
        <v>21</v>
      </c>
      <c r="F605" s="237" t="s">
        <v>361</v>
      </c>
      <c r="G605" s="234"/>
      <c r="H605" s="236" t="s">
        <v>21</v>
      </c>
      <c r="I605" s="238"/>
      <c r="J605" s="234"/>
      <c r="K605" s="234"/>
      <c r="L605" s="239"/>
      <c r="M605" s="240"/>
      <c r="N605" s="241"/>
      <c r="O605" s="241"/>
      <c r="P605" s="241"/>
      <c r="Q605" s="241"/>
      <c r="R605" s="241"/>
      <c r="S605" s="241"/>
      <c r="T605" s="24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3" t="s">
        <v>155</v>
      </c>
      <c r="AU605" s="243" t="s">
        <v>83</v>
      </c>
      <c r="AV605" s="13" t="s">
        <v>81</v>
      </c>
      <c r="AW605" s="13" t="s">
        <v>34</v>
      </c>
      <c r="AX605" s="13" t="s">
        <v>73</v>
      </c>
      <c r="AY605" s="243" t="s">
        <v>144</v>
      </c>
    </row>
    <row r="606" spans="1:51" s="13" customFormat="1" ht="12">
      <c r="A606" s="13"/>
      <c r="B606" s="233"/>
      <c r="C606" s="234"/>
      <c r="D606" s="235" t="s">
        <v>155</v>
      </c>
      <c r="E606" s="236" t="s">
        <v>21</v>
      </c>
      <c r="F606" s="237" t="s">
        <v>362</v>
      </c>
      <c r="G606" s="234"/>
      <c r="H606" s="236" t="s">
        <v>21</v>
      </c>
      <c r="I606" s="238"/>
      <c r="J606" s="234"/>
      <c r="K606" s="234"/>
      <c r="L606" s="239"/>
      <c r="M606" s="240"/>
      <c r="N606" s="241"/>
      <c r="O606" s="241"/>
      <c r="P606" s="241"/>
      <c r="Q606" s="241"/>
      <c r="R606" s="241"/>
      <c r="S606" s="241"/>
      <c r="T606" s="24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3" t="s">
        <v>155</v>
      </c>
      <c r="AU606" s="243" t="s">
        <v>83</v>
      </c>
      <c r="AV606" s="13" t="s">
        <v>81</v>
      </c>
      <c r="AW606" s="13" t="s">
        <v>34</v>
      </c>
      <c r="AX606" s="13" t="s">
        <v>73</v>
      </c>
      <c r="AY606" s="243" t="s">
        <v>144</v>
      </c>
    </row>
    <row r="607" spans="1:51" s="14" customFormat="1" ht="12">
      <c r="A607" s="14"/>
      <c r="B607" s="244"/>
      <c r="C607" s="245"/>
      <c r="D607" s="235" t="s">
        <v>155</v>
      </c>
      <c r="E607" s="246" t="s">
        <v>21</v>
      </c>
      <c r="F607" s="247" t="s">
        <v>567</v>
      </c>
      <c r="G607" s="245"/>
      <c r="H607" s="248">
        <v>2.565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4" t="s">
        <v>155</v>
      </c>
      <c r="AU607" s="254" t="s">
        <v>83</v>
      </c>
      <c r="AV607" s="14" t="s">
        <v>83</v>
      </c>
      <c r="AW607" s="14" t="s">
        <v>34</v>
      </c>
      <c r="AX607" s="14" t="s">
        <v>73</v>
      </c>
      <c r="AY607" s="254" t="s">
        <v>144</v>
      </c>
    </row>
    <row r="608" spans="1:51" s="15" customFormat="1" ht="12">
      <c r="A608" s="15"/>
      <c r="B608" s="255"/>
      <c r="C608" s="256"/>
      <c r="D608" s="235" t="s">
        <v>155</v>
      </c>
      <c r="E608" s="257" t="s">
        <v>21</v>
      </c>
      <c r="F608" s="258" t="s">
        <v>159</v>
      </c>
      <c r="G608" s="256"/>
      <c r="H608" s="259">
        <v>2.565</v>
      </c>
      <c r="I608" s="260"/>
      <c r="J608" s="256"/>
      <c r="K608" s="256"/>
      <c r="L608" s="261"/>
      <c r="M608" s="262"/>
      <c r="N608" s="263"/>
      <c r="O608" s="263"/>
      <c r="P608" s="263"/>
      <c r="Q608" s="263"/>
      <c r="R608" s="263"/>
      <c r="S608" s="263"/>
      <c r="T608" s="264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65" t="s">
        <v>155</v>
      </c>
      <c r="AU608" s="265" t="s">
        <v>83</v>
      </c>
      <c r="AV608" s="15" t="s">
        <v>151</v>
      </c>
      <c r="AW608" s="15" t="s">
        <v>34</v>
      </c>
      <c r="AX608" s="15" t="s">
        <v>81</v>
      </c>
      <c r="AY608" s="265" t="s">
        <v>144</v>
      </c>
    </row>
    <row r="609" spans="1:65" s="2" customFormat="1" ht="24.15" customHeight="1">
      <c r="A609" s="40"/>
      <c r="B609" s="41"/>
      <c r="C609" s="215" t="s">
        <v>568</v>
      </c>
      <c r="D609" s="215" t="s">
        <v>146</v>
      </c>
      <c r="E609" s="216" t="s">
        <v>569</v>
      </c>
      <c r="F609" s="217" t="s">
        <v>570</v>
      </c>
      <c r="G609" s="218" t="s">
        <v>177</v>
      </c>
      <c r="H609" s="219">
        <v>2.565</v>
      </c>
      <c r="I609" s="220"/>
      <c r="J609" s="221">
        <f>ROUND(I609*H609,2)</f>
        <v>0</v>
      </c>
      <c r="K609" s="217" t="s">
        <v>21</v>
      </c>
      <c r="L609" s="46"/>
      <c r="M609" s="222" t="s">
        <v>21</v>
      </c>
      <c r="N609" s="223" t="s">
        <v>44</v>
      </c>
      <c r="O609" s="86"/>
      <c r="P609" s="224">
        <f>O609*H609</f>
        <v>0</v>
      </c>
      <c r="Q609" s="224">
        <v>0.0002</v>
      </c>
      <c r="R609" s="224">
        <f>Q609*H609</f>
        <v>0.000513</v>
      </c>
      <c r="S609" s="224">
        <v>0</v>
      </c>
      <c r="T609" s="225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6" t="s">
        <v>279</v>
      </c>
      <c r="AT609" s="226" t="s">
        <v>146</v>
      </c>
      <c r="AU609" s="226" t="s">
        <v>83</v>
      </c>
      <c r="AY609" s="19" t="s">
        <v>144</v>
      </c>
      <c r="BE609" s="227">
        <f>IF(N609="základní",J609,0)</f>
        <v>0</v>
      </c>
      <c r="BF609" s="227">
        <f>IF(N609="snížená",J609,0)</f>
        <v>0</v>
      </c>
      <c r="BG609" s="227">
        <f>IF(N609="zákl. přenesená",J609,0)</f>
        <v>0</v>
      </c>
      <c r="BH609" s="227">
        <f>IF(N609="sníž. přenesená",J609,0)</f>
        <v>0</v>
      </c>
      <c r="BI609" s="227">
        <f>IF(N609="nulová",J609,0)</f>
        <v>0</v>
      </c>
      <c r="BJ609" s="19" t="s">
        <v>81</v>
      </c>
      <c r="BK609" s="227">
        <f>ROUND(I609*H609,2)</f>
        <v>0</v>
      </c>
      <c r="BL609" s="19" t="s">
        <v>279</v>
      </c>
      <c r="BM609" s="226" t="s">
        <v>571</v>
      </c>
    </row>
    <row r="610" spans="1:47" s="2" customFormat="1" ht="12">
      <c r="A610" s="40"/>
      <c r="B610" s="41"/>
      <c r="C610" s="42"/>
      <c r="D610" s="235" t="s">
        <v>467</v>
      </c>
      <c r="E610" s="42"/>
      <c r="F610" s="276" t="s">
        <v>572</v>
      </c>
      <c r="G610" s="42"/>
      <c r="H610" s="42"/>
      <c r="I610" s="230"/>
      <c r="J610" s="42"/>
      <c r="K610" s="42"/>
      <c r="L610" s="46"/>
      <c r="M610" s="231"/>
      <c r="N610" s="232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467</v>
      </c>
      <c r="AU610" s="19" t="s">
        <v>83</v>
      </c>
    </row>
    <row r="611" spans="1:51" s="14" customFormat="1" ht="12">
      <c r="A611" s="14"/>
      <c r="B611" s="244"/>
      <c r="C611" s="245"/>
      <c r="D611" s="235" t="s">
        <v>155</v>
      </c>
      <c r="E611" s="246" t="s">
        <v>21</v>
      </c>
      <c r="F611" s="247" t="s">
        <v>105</v>
      </c>
      <c r="G611" s="245"/>
      <c r="H611" s="248">
        <v>2.565</v>
      </c>
      <c r="I611" s="249"/>
      <c r="J611" s="245"/>
      <c r="K611" s="245"/>
      <c r="L611" s="250"/>
      <c r="M611" s="251"/>
      <c r="N611" s="252"/>
      <c r="O611" s="252"/>
      <c r="P611" s="252"/>
      <c r="Q611" s="252"/>
      <c r="R611" s="252"/>
      <c r="S611" s="252"/>
      <c r="T611" s="25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4" t="s">
        <v>155</v>
      </c>
      <c r="AU611" s="254" t="s">
        <v>83</v>
      </c>
      <c r="AV611" s="14" t="s">
        <v>83</v>
      </c>
      <c r="AW611" s="14" t="s">
        <v>34</v>
      </c>
      <c r="AX611" s="14" t="s">
        <v>73</v>
      </c>
      <c r="AY611" s="254" t="s">
        <v>144</v>
      </c>
    </row>
    <row r="612" spans="1:51" s="15" customFormat="1" ht="12">
      <c r="A612" s="15"/>
      <c r="B612" s="255"/>
      <c r="C612" s="256"/>
      <c r="D612" s="235" t="s">
        <v>155</v>
      </c>
      <c r="E612" s="257" t="s">
        <v>104</v>
      </c>
      <c r="F612" s="258" t="s">
        <v>159</v>
      </c>
      <c r="G612" s="256"/>
      <c r="H612" s="259">
        <v>2.565</v>
      </c>
      <c r="I612" s="260"/>
      <c r="J612" s="256"/>
      <c r="K612" s="256"/>
      <c r="L612" s="261"/>
      <c r="M612" s="262"/>
      <c r="N612" s="263"/>
      <c r="O612" s="263"/>
      <c r="P612" s="263"/>
      <c r="Q612" s="263"/>
      <c r="R612" s="263"/>
      <c r="S612" s="263"/>
      <c r="T612" s="264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65" t="s">
        <v>155</v>
      </c>
      <c r="AU612" s="265" t="s">
        <v>83</v>
      </c>
      <c r="AV612" s="15" t="s">
        <v>151</v>
      </c>
      <c r="AW612" s="15" t="s">
        <v>34</v>
      </c>
      <c r="AX612" s="15" t="s">
        <v>81</v>
      </c>
      <c r="AY612" s="265" t="s">
        <v>144</v>
      </c>
    </row>
    <row r="613" spans="1:65" s="2" customFormat="1" ht="33" customHeight="1">
      <c r="A613" s="40"/>
      <c r="B613" s="41"/>
      <c r="C613" s="215" t="s">
        <v>573</v>
      </c>
      <c r="D613" s="215" t="s">
        <v>146</v>
      </c>
      <c r="E613" s="216" t="s">
        <v>574</v>
      </c>
      <c r="F613" s="217" t="s">
        <v>575</v>
      </c>
      <c r="G613" s="218" t="s">
        <v>171</v>
      </c>
      <c r="H613" s="219">
        <v>8</v>
      </c>
      <c r="I613" s="220"/>
      <c r="J613" s="221">
        <f>ROUND(I613*H613,2)</f>
        <v>0</v>
      </c>
      <c r="K613" s="217" t="s">
        <v>150</v>
      </c>
      <c r="L613" s="46"/>
      <c r="M613" s="222" t="s">
        <v>21</v>
      </c>
      <c r="N613" s="223" t="s">
        <v>44</v>
      </c>
      <c r="O613" s="86"/>
      <c r="P613" s="224">
        <f>O613*H613</f>
        <v>0</v>
      </c>
      <c r="Q613" s="224">
        <v>0.00201</v>
      </c>
      <c r="R613" s="224">
        <f>Q613*H613</f>
        <v>0.01608</v>
      </c>
      <c r="S613" s="224">
        <v>0.00318</v>
      </c>
      <c r="T613" s="225">
        <f>S613*H613</f>
        <v>0.02544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26" t="s">
        <v>279</v>
      </c>
      <c r="AT613" s="226" t="s">
        <v>146</v>
      </c>
      <c r="AU613" s="226" t="s">
        <v>83</v>
      </c>
      <c r="AY613" s="19" t="s">
        <v>144</v>
      </c>
      <c r="BE613" s="227">
        <f>IF(N613="základní",J613,0)</f>
        <v>0</v>
      </c>
      <c r="BF613" s="227">
        <f>IF(N613="snížená",J613,0)</f>
        <v>0</v>
      </c>
      <c r="BG613" s="227">
        <f>IF(N613="zákl. přenesená",J613,0)</f>
        <v>0</v>
      </c>
      <c r="BH613" s="227">
        <f>IF(N613="sníž. přenesená",J613,0)</f>
        <v>0</v>
      </c>
      <c r="BI613" s="227">
        <f>IF(N613="nulová",J613,0)</f>
        <v>0</v>
      </c>
      <c r="BJ613" s="19" t="s">
        <v>81</v>
      </c>
      <c r="BK613" s="227">
        <f>ROUND(I613*H613,2)</f>
        <v>0</v>
      </c>
      <c r="BL613" s="19" t="s">
        <v>279</v>
      </c>
      <c r="BM613" s="226" t="s">
        <v>576</v>
      </c>
    </row>
    <row r="614" spans="1:47" s="2" customFormat="1" ht="12">
      <c r="A614" s="40"/>
      <c r="B614" s="41"/>
      <c r="C614" s="42"/>
      <c r="D614" s="228" t="s">
        <v>153</v>
      </c>
      <c r="E614" s="42"/>
      <c r="F614" s="229" t="s">
        <v>577</v>
      </c>
      <c r="G614" s="42"/>
      <c r="H614" s="42"/>
      <c r="I614" s="230"/>
      <c r="J614" s="42"/>
      <c r="K614" s="42"/>
      <c r="L614" s="46"/>
      <c r="M614" s="231"/>
      <c r="N614" s="232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153</v>
      </c>
      <c r="AU614" s="19" t="s">
        <v>83</v>
      </c>
    </row>
    <row r="615" spans="1:51" s="13" customFormat="1" ht="12">
      <c r="A615" s="13"/>
      <c r="B615" s="233"/>
      <c r="C615" s="234"/>
      <c r="D615" s="235" t="s">
        <v>155</v>
      </c>
      <c r="E615" s="236" t="s">
        <v>21</v>
      </c>
      <c r="F615" s="237" t="s">
        <v>157</v>
      </c>
      <c r="G615" s="234"/>
      <c r="H615" s="236" t="s">
        <v>21</v>
      </c>
      <c r="I615" s="238"/>
      <c r="J615" s="234"/>
      <c r="K615" s="234"/>
      <c r="L615" s="239"/>
      <c r="M615" s="240"/>
      <c r="N615" s="241"/>
      <c r="O615" s="241"/>
      <c r="P615" s="241"/>
      <c r="Q615" s="241"/>
      <c r="R615" s="241"/>
      <c r="S615" s="241"/>
      <c r="T615" s="24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3" t="s">
        <v>155</v>
      </c>
      <c r="AU615" s="243" t="s">
        <v>83</v>
      </c>
      <c r="AV615" s="13" t="s">
        <v>81</v>
      </c>
      <c r="AW615" s="13" t="s">
        <v>34</v>
      </c>
      <c r="AX615" s="13" t="s">
        <v>73</v>
      </c>
      <c r="AY615" s="243" t="s">
        <v>144</v>
      </c>
    </row>
    <row r="616" spans="1:51" s="13" customFormat="1" ht="12">
      <c r="A616" s="13"/>
      <c r="B616" s="233"/>
      <c r="C616" s="234"/>
      <c r="D616" s="235" t="s">
        <v>155</v>
      </c>
      <c r="E616" s="236" t="s">
        <v>21</v>
      </c>
      <c r="F616" s="237" t="s">
        <v>231</v>
      </c>
      <c r="G616" s="234"/>
      <c r="H616" s="236" t="s">
        <v>21</v>
      </c>
      <c r="I616" s="238"/>
      <c r="J616" s="234"/>
      <c r="K616" s="234"/>
      <c r="L616" s="239"/>
      <c r="M616" s="240"/>
      <c r="N616" s="241"/>
      <c r="O616" s="241"/>
      <c r="P616" s="241"/>
      <c r="Q616" s="241"/>
      <c r="R616" s="241"/>
      <c r="S616" s="241"/>
      <c r="T616" s="242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3" t="s">
        <v>155</v>
      </c>
      <c r="AU616" s="243" t="s">
        <v>83</v>
      </c>
      <c r="AV616" s="13" t="s">
        <v>81</v>
      </c>
      <c r="AW616" s="13" t="s">
        <v>34</v>
      </c>
      <c r="AX616" s="13" t="s">
        <v>73</v>
      </c>
      <c r="AY616" s="243" t="s">
        <v>144</v>
      </c>
    </row>
    <row r="617" spans="1:51" s="14" customFormat="1" ht="12">
      <c r="A617" s="14"/>
      <c r="B617" s="244"/>
      <c r="C617" s="245"/>
      <c r="D617" s="235" t="s">
        <v>155</v>
      </c>
      <c r="E617" s="246" t="s">
        <v>21</v>
      </c>
      <c r="F617" s="247" t="s">
        <v>81</v>
      </c>
      <c r="G617" s="245"/>
      <c r="H617" s="248">
        <v>1</v>
      </c>
      <c r="I617" s="249"/>
      <c r="J617" s="245"/>
      <c r="K617" s="245"/>
      <c r="L617" s="250"/>
      <c r="M617" s="251"/>
      <c r="N617" s="252"/>
      <c r="O617" s="252"/>
      <c r="P617" s="252"/>
      <c r="Q617" s="252"/>
      <c r="R617" s="252"/>
      <c r="S617" s="252"/>
      <c r="T617" s="253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4" t="s">
        <v>155</v>
      </c>
      <c r="AU617" s="254" t="s">
        <v>83</v>
      </c>
      <c r="AV617" s="14" t="s">
        <v>83</v>
      </c>
      <c r="AW617" s="14" t="s">
        <v>34</v>
      </c>
      <c r="AX617" s="14" t="s">
        <v>73</v>
      </c>
      <c r="AY617" s="254" t="s">
        <v>144</v>
      </c>
    </row>
    <row r="618" spans="1:51" s="13" customFormat="1" ht="12">
      <c r="A618" s="13"/>
      <c r="B618" s="233"/>
      <c r="C618" s="234"/>
      <c r="D618" s="235" t="s">
        <v>155</v>
      </c>
      <c r="E618" s="236" t="s">
        <v>21</v>
      </c>
      <c r="F618" s="237" t="s">
        <v>237</v>
      </c>
      <c r="G618" s="234"/>
      <c r="H618" s="236" t="s">
        <v>21</v>
      </c>
      <c r="I618" s="238"/>
      <c r="J618" s="234"/>
      <c r="K618" s="234"/>
      <c r="L618" s="239"/>
      <c r="M618" s="240"/>
      <c r="N618" s="241"/>
      <c r="O618" s="241"/>
      <c r="P618" s="241"/>
      <c r="Q618" s="241"/>
      <c r="R618" s="241"/>
      <c r="S618" s="241"/>
      <c r="T618" s="24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3" t="s">
        <v>155</v>
      </c>
      <c r="AU618" s="243" t="s">
        <v>83</v>
      </c>
      <c r="AV618" s="13" t="s">
        <v>81</v>
      </c>
      <c r="AW618" s="13" t="s">
        <v>34</v>
      </c>
      <c r="AX618" s="13" t="s">
        <v>73</v>
      </c>
      <c r="AY618" s="243" t="s">
        <v>144</v>
      </c>
    </row>
    <row r="619" spans="1:51" s="13" customFormat="1" ht="12">
      <c r="A619" s="13"/>
      <c r="B619" s="233"/>
      <c r="C619" s="234"/>
      <c r="D619" s="235" t="s">
        <v>155</v>
      </c>
      <c r="E619" s="236" t="s">
        <v>21</v>
      </c>
      <c r="F619" s="237" t="s">
        <v>231</v>
      </c>
      <c r="G619" s="234"/>
      <c r="H619" s="236" t="s">
        <v>21</v>
      </c>
      <c r="I619" s="238"/>
      <c r="J619" s="234"/>
      <c r="K619" s="234"/>
      <c r="L619" s="239"/>
      <c r="M619" s="240"/>
      <c r="N619" s="241"/>
      <c r="O619" s="241"/>
      <c r="P619" s="241"/>
      <c r="Q619" s="241"/>
      <c r="R619" s="241"/>
      <c r="S619" s="241"/>
      <c r="T619" s="24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3" t="s">
        <v>155</v>
      </c>
      <c r="AU619" s="243" t="s">
        <v>83</v>
      </c>
      <c r="AV619" s="13" t="s">
        <v>81</v>
      </c>
      <c r="AW619" s="13" t="s">
        <v>34</v>
      </c>
      <c r="AX619" s="13" t="s">
        <v>73</v>
      </c>
      <c r="AY619" s="243" t="s">
        <v>144</v>
      </c>
    </row>
    <row r="620" spans="1:51" s="14" customFormat="1" ht="12">
      <c r="A620" s="14"/>
      <c r="B620" s="244"/>
      <c r="C620" s="245"/>
      <c r="D620" s="235" t="s">
        <v>155</v>
      </c>
      <c r="E620" s="246" t="s">
        <v>21</v>
      </c>
      <c r="F620" s="247" t="s">
        <v>83</v>
      </c>
      <c r="G620" s="245"/>
      <c r="H620" s="248">
        <v>2</v>
      </c>
      <c r="I620" s="249"/>
      <c r="J620" s="245"/>
      <c r="K620" s="245"/>
      <c r="L620" s="250"/>
      <c r="M620" s="251"/>
      <c r="N620" s="252"/>
      <c r="O620" s="252"/>
      <c r="P620" s="252"/>
      <c r="Q620" s="252"/>
      <c r="R620" s="252"/>
      <c r="S620" s="252"/>
      <c r="T620" s="25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4" t="s">
        <v>155</v>
      </c>
      <c r="AU620" s="254" t="s">
        <v>83</v>
      </c>
      <c r="AV620" s="14" t="s">
        <v>83</v>
      </c>
      <c r="AW620" s="14" t="s">
        <v>34</v>
      </c>
      <c r="AX620" s="14" t="s">
        <v>73</v>
      </c>
      <c r="AY620" s="254" t="s">
        <v>144</v>
      </c>
    </row>
    <row r="621" spans="1:51" s="13" customFormat="1" ht="12">
      <c r="A621" s="13"/>
      <c r="B621" s="233"/>
      <c r="C621" s="234"/>
      <c r="D621" s="235" t="s">
        <v>155</v>
      </c>
      <c r="E621" s="236" t="s">
        <v>21</v>
      </c>
      <c r="F621" s="237" t="s">
        <v>241</v>
      </c>
      <c r="G621" s="234"/>
      <c r="H621" s="236" t="s">
        <v>21</v>
      </c>
      <c r="I621" s="238"/>
      <c r="J621" s="234"/>
      <c r="K621" s="234"/>
      <c r="L621" s="239"/>
      <c r="M621" s="240"/>
      <c r="N621" s="241"/>
      <c r="O621" s="241"/>
      <c r="P621" s="241"/>
      <c r="Q621" s="241"/>
      <c r="R621" s="241"/>
      <c r="S621" s="241"/>
      <c r="T621" s="24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3" t="s">
        <v>155</v>
      </c>
      <c r="AU621" s="243" t="s">
        <v>83</v>
      </c>
      <c r="AV621" s="13" t="s">
        <v>81</v>
      </c>
      <c r="AW621" s="13" t="s">
        <v>34</v>
      </c>
      <c r="AX621" s="13" t="s">
        <v>73</v>
      </c>
      <c r="AY621" s="243" t="s">
        <v>144</v>
      </c>
    </row>
    <row r="622" spans="1:51" s="14" customFormat="1" ht="12">
      <c r="A622" s="14"/>
      <c r="B622" s="244"/>
      <c r="C622" s="245"/>
      <c r="D622" s="235" t="s">
        <v>155</v>
      </c>
      <c r="E622" s="246" t="s">
        <v>21</v>
      </c>
      <c r="F622" s="247" t="s">
        <v>81</v>
      </c>
      <c r="G622" s="245"/>
      <c r="H622" s="248">
        <v>1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4" t="s">
        <v>155</v>
      </c>
      <c r="AU622" s="254" t="s">
        <v>83</v>
      </c>
      <c r="AV622" s="14" t="s">
        <v>83</v>
      </c>
      <c r="AW622" s="14" t="s">
        <v>34</v>
      </c>
      <c r="AX622" s="14" t="s">
        <v>73</v>
      </c>
      <c r="AY622" s="254" t="s">
        <v>144</v>
      </c>
    </row>
    <row r="623" spans="1:51" s="13" customFormat="1" ht="12">
      <c r="A623" s="13"/>
      <c r="B623" s="233"/>
      <c r="C623" s="234"/>
      <c r="D623" s="235" t="s">
        <v>155</v>
      </c>
      <c r="E623" s="236" t="s">
        <v>21</v>
      </c>
      <c r="F623" s="237" t="s">
        <v>243</v>
      </c>
      <c r="G623" s="234"/>
      <c r="H623" s="236" t="s">
        <v>21</v>
      </c>
      <c r="I623" s="238"/>
      <c r="J623" s="234"/>
      <c r="K623" s="234"/>
      <c r="L623" s="239"/>
      <c r="M623" s="240"/>
      <c r="N623" s="241"/>
      <c r="O623" s="241"/>
      <c r="P623" s="241"/>
      <c r="Q623" s="241"/>
      <c r="R623" s="241"/>
      <c r="S623" s="241"/>
      <c r="T623" s="24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3" t="s">
        <v>155</v>
      </c>
      <c r="AU623" s="243" t="s">
        <v>83</v>
      </c>
      <c r="AV623" s="13" t="s">
        <v>81</v>
      </c>
      <c r="AW623" s="13" t="s">
        <v>34</v>
      </c>
      <c r="AX623" s="13" t="s">
        <v>73</v>
      </c>
      <c r="AY623" s="243" t="s">
        <v>144</v>
      </c>
    </row>
    <row r="624" spans="1:51" s="14" customFormat="1" ht="12">
      <c r="A624" s="14"/>
      <c r="B624" s="244"/>
      <c r="C624" s="245"/>
      <c r="D624" s="235" t="s">
        <v>155</v>
      </c>
      <c r="E624" s="246" t="s">
        <v>21</v>
      </c>
      <c r="F624" s="247" t="s">
        <v>83</v>
      </c>
      <c r="G624" s="245"/>
      <c r="H624" s="248">
        <v>2</v>
      </c>
      <c r="I624" s="249"/>
      <c r="J624" s="245"/>
      <c r="K624" s="245"/>
      <c r="L624" s="250"/>
      <c r="M624" s="251"/>
      <c r="N624" s="252"/>
      <c r="O624" s="252"/>
      <c r="P624" s="252"/>
      <c r="Q624" s="252"/>
      <c r="R624" s="252"/>
      <c r="S624" s="252"/>
      <c r="T624" s="253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4" t="s">
        <v>155</v>
      </c>
      <c r="AU624" s="254" t="s">
        <v>83</v>
      </c>
      <c r="AV624" s="14" t="s">
        <v>83</v>
      </c>
      <c r="AW624" s="14" t="s">
        <v>34</v>
      </c>
      <c r="AX624" s="14" t="s">
        <v>73</v>
      </c>
      <c r="AY624" s="254" t="s">
        <v>144</v>
      </c>
    </row>
    <row r="625" spans="1:51" s="13" customFormat="1" ht="12">
      <c r="A625" s="13"/>
      <c r="B625" s="233"/>
      <c r="C625" s="234"/>
      <c r="D625" s="235" t="s">
        <v>155</v>
      </c>
      <c r="E625" s="236" t="s">
        <v>21</v>
      </c>
      <c r="F625" s="237" t="s">
        <v>578</v>
      </c>
      <c r="G625" s="234"/>
      <c r="H625" s="236" t="s">
        <v>21</v>
      </c>
      <c r="I625" s="238"/>
      <c r="J625" s="234"/>
      <c r="K625" s="234"/>
      <c r="L625" s="239"/>
      <c r="M625" s="240"/>
      <c r="N625" s="241"/>
      <c r="O625" s="241"/>
      <c r="P625" s="241"/>
      <c r="Q625" s="241"/>
      <c r="R625" s="241"/>
      <c r="S625" s="241"/>
      <c r="T625" s="24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3" t="s">
        <v>155</v>
      </c>
      <c r="AU625" s="243" t="s">
        <v>83</v>
      </c>
      <c r="AV625" s="13" t="s">
        <v>81</v>
      </c>
      <c r="AW625" s="13" t="s">
        <v>34</v>
      </c>
      <c r="AX625" s="13" t="s">
        <v>73</v>
      </c>
      <c r="AY625" s="243" t="s">
        <v>144</v>
      </c>
    </row>
    <row r="626" spans="1:51" s="14" customFormat="1" ht="12">
      <c r="A626" s="14"/>
      <c r="B626" s="244"/>
      <c r="C626" s="245"/>
      <c r="D626" s="235" t="s">
        <v>155</v>
      </c>
      <c r="E626" s="246" t="s">
        <v>21</v>
      </c>
      <c r="F626" s="247" t="s">
        <v>81</v>
      </c>
      <c r="G626" s="245"/>
      <c r="H626" s="248">
        <v>1</v>
      </c>
      <c r="I626" s="249"/>
      <c r="J626" s="245"/>
      <c r="K626" s="245"/>
      <c r="L626" s="250"/>
      <c r="M626" s="251"/>
      <c r="N626" s="252"/>
      <c r="O626" s="252"/>
      <c r="P626" s="252"/>
      <c r="Q626" s="252"/>
      <c r="R626" s="252"/>
      <c r="S626" s="252"/>
      <c r="T626" s="25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4" t="s">
        <v>155</v>
      </c>
      <c r="AU626" s="254" t="s">
        <v>83</v>
      </c>
      <c r="AV626" s="14" t="s">
        <v>83</v>
      </c>
      <c r="AW626" s="14" t="s">
        <v>34</v>
      </c>
      <c r="AX626" s="14" t="s">
        <v>73</v>
      </c>
      <c r="AY626" s="254" t="s">
        <v>144</v>
      </c>
    </row>
    <row r="627" spans="1:51" s="13" customFormat="1" ht="12">
      <c r="A627" s="13"/>
      <c r="B627" s="233"/>
      <c r="C627" s="234"/>
      <c r="D627" s="235" t="s">
        <v>155</v>
      </c>
      <c r="E627" s="236" t="s">
        <v>21</v>
      </c>
      <c r="F627" s="237" t="s">
        <v>246</v>
      </c>
      <c r="G627" s="234"/>
      <c r="H627" s="236" t="s">
        <v>21</v>
      </c>
      <c r="I627" s="238"/>
      <c r="J627" s="234"/>
      <c r="K627" s="234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155</v>
      </c>
      <c r="AU627" s="243" t="s">
        <v>83</v>
      </c>
      <c r="AV627" s="13" t="s">
        <v>81</v>
      </c>
      <c r="AW627" s="13" t="s">
        <v>34</v>
      </c>
      <c r="AX627" s="13" t="s">
        <v>73</v>
      </c>
      <c r="AY627" s="243" t="s">
        <v>144</v>
      </c>
    </row>
    <row r="628" spans="1:51" s="13" customFormat="1" ht="12">
      <c r="A628" s="13"/>
      <c r="B628" s="233"/>
      <c r="C628" s="234"/>
      <c r="D628" s="235" t="s">
        <v>155</v>
      </c>
      <c r="E628" s="236" t="s">
        <v>21</v>
      </c>
      <c r="F628" s="237" t="s">
        <v>250</v>
      </c>
      <c r="G628" s="234"/>
      <c r="H628" s="236" t="s">
        <v>21</v>
      </c>
      <c r="I628" s="238"/>
      <c r="J628" s="234"/>
      <c r="K628" s="234"/>
      <c r="L628" s="239"/>
      <c r="M628" s="240"/>
      <c r="N628" s="241"/>
      <c r="O628" s="241"/>
      <c r="P628" s="241"/>
      <c r="Q628" s="241"/>
      <c r="R628" s="241"/>
      <c r="S628" s="241"/>
      <c r="T628" s="24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3" t="s">
        <v>155</v>
      </c>
      <c r="AU628" s="243" t="s">
        <v>83</v>
      </c>
      <c r="AV628" s="13" t="s">
        <v>81</v>
      </c>
      <c r="AW628" s="13" t="s">
        <v>34</v>
      </c>
      <c r="AX628" s="13" t="s">
        <v>73</v>
      </c>
      <c r="AY628" s="243" t="s">
        <v>144</v>
      </c>
    </row>
    <row r="629" spans="1:51" s="14" customFormat="1" ht="12">
      <c r="A629" s="14"/>
      <c r="B629" s="244"/>
      <c r="C629" s="245"/>
      <c r="D629" s="235" t="s">
        <v>155</v>
      </c>
      <c r="E629" s="246" t="s">
        <v>21</v>
      </c>
      <c r="F629" s="247" t="s">
        <v>81</v>
      </c>
      <c r="G629" s="245"/>
      <c r="H629" s="248">
        <v>1</v>
      </c>
      <c r="I629" s="249"/>
      <c r="J629" s="245"/>
      <c r="K629" s="245"/>
      <c r="L629" s="250"/>
      <c r="M629" s="251"/>
      <c r="N629" s="252"/>
      <c r="O629" s="252"/>
      <c r="P629" s="252"/>
      <c r="Q629" s="252"/>
      <c r="R629" s="252"/>
      <c r="S629" s="252"/>
      <c r="T629" s="25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4" t="s">
        <v>155</v>
      </c>
      <c r="AU629" s="254" t="s">
        <v>83</v>
      </c>
      <c r="AV629" s="14" t="s">
        <v>83</v>
      </c>
      <c r="AW629" s="14" t="s">
        <v>34</v>
      </c>
      <c r="AX629" s="14" t="s">
        <v>73</v>
      </c>
      <c r="AY629" s="254" t="s">
        <v>144</v>
      </c>
    </row>
    <row r="630" spans="1:51" s="15" customFormat="1" ht="12">
      <c r="A630" s="15"/>
      <c r="B630" s="255"/>
      <c r="C630" s="256"/>
      <c r="D630" s="235" t="s">
        <v>155</v>
      </c>
      <c r="E630" s="257" t="s">
        <v>21</v>
      </c>
      <c r="F630" s="258" t="s">
        <v>159</v>
      </c>
      <c r="G630" s="256"/>
      <c r="H630" s="259">
        <v>8</v>
      </c>
      <c r="I630" s="260"/>
      <c r="J630" s="256"/>
      <c r="K630" s="256"/>
      <c r="L630" s="261"/>
      <c r="M630" s="262"/>
      <c r="N630" s="263"/>
      <c r="O630" s="263"/>
      <c r="P630" s="263"/>
      <c r="Q630" s="263"/>
      <c r="R630" s="263"/>
      <c r="S630" s="263"/>
      <c r="T630" s="264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65" t="s">
        <v>155</v>
      </c>
      <c r="AU630" s="265" t="s">
        <v>83</v>
      </c>
      <c r="AV630" s="15" t="s">
        <v>151</v>
      </c>
      <c r="AW630" s="15" t="s">
        <v>34</v>
      </c>
      <c r="AX630" s="15" t="s">
        <v>81</v>
      </c>
      <c r="AY630" s="265" t="s">
        <v>144</v>
      </c>
    </row>
    <row r="631" spans="1:65" s="2" customFormat="1" ht="24.15" customHeight="1">
      <c r="A631" s="40"/>
      <c r="B631" s="41"/>
      <c r="C631" s="215" t="s">
        <v>579</v>
      </c>
      <c r="D631" s="215" t="s">
        <v>146</v>
      </c>
      <c r="E631" s="216" t="s">
        <v>580</v>
      </c>
      <c r="F631" s="217" t="s">
        <v>581</v>
      </c>
      <c r="G631" s="218" t="s">
        <v>177</v>
      </c>
      <c r="H631" s="219">
        <v>320.538</v>
      </c>
      <c r="I631" s="220"/>
      <c r="J631" s="221">
        <f>ROUND(I631*H631,2)</f>
        <v>0</v>
      </c>
      <c r="K631" s="217" t="s">
        <v>150</v>
      </c>
      <c r="L631" s="46"/>
      <c r="M631" s="222" t="s">
        <v>21</v>
      </c>
      <c r="N631" s="223" t="s">
        <v>44</v>
      </c>
      <c r="O631" s="86"/>
      <c r="P631" s="224">
        <f>O631*H631</f>
        <v>0</v>
      </c>
      <c r="Q631" s="224">
        <v>0.0001</v>
      </c>
      <c r="R631" s="224">
        <f>Q631*H631</f>
        <v>0.0320538</v>
      </c>
      <c r="S631" s="224">
        <v>0</v>
      </c>
      <c r="T631" s="225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6" t="s">
        <v>279</v>
      </c>
      <c r="AT631" s="226" t="s">
        <v>146</v>
      </c>
      <c r="AU631" s="226" t="s">
        <v>83</v>
      </c>
      <c r="AY631" s="19" t="s">
        <v>144</v>
      </c>
      <c r="BE631" s="227">
        <f>IF(N631="základní",J631,0)</f>
        <v>0</v>
      </c>
      <c r="BF631" s="227">
        <f>IF(N631="snížená",J631,0)</f>
        <v>0</v>
      </c>
      <c r="BG631" s="227">
        <f>IF(N631="zákl. přenesená",J631,0)</f>
        <v>0</v>
      </c>
      <c r="BH631" s="227">
        <f>IF(N631="sníž. přenesená",J631,0)</f>
        <v>0</v>
      </c>
      <c r="BI631" s="227">
        <f>IF(N631="nulová",J631,0)</f>
        <v>0</v>
      </c>
      <c r="BJ631" s="19" t="s">
        <v>81</v>
      </c>
      <c r="BK631" s="227">
        <f>ROUND(I631*H631,2)</f>
        <v>0</v>
      </c>
      <c r="BL631" s="19" t="s">
        <v>279</v>
      </c>
      <c r="BM631" s="226" t="s">
        <v>582</v>
      </c>
    </row>
    <row r="632" spans="1:47" s="2" customFormat="1" ht="12">
      <c r="A632" s="40"/>
      <c r="B632" s="41"/>
      <c r="C632" s="42"/>
      <c r="D632" s="228" t="s">
        <v>153</v>
      </c>
      <c r="E632" s="42"/>
      <c r="F632" s="229" t="s">
        <v>583</v>
      </c>
      <c r="G632" s="42"/>
      <c r="H632" s="42"/>
      <c r="I632" s="230"/>
      <c r="J632" s="42"/>
      <c r="K632" s="42"/>
      <c r="L632" s="46"/>
      <c r="M632" s="231"/>
      <c r="N632" s="232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153</v>
      </c>
      <c r="AU632" s="19" t="s">
        <v>83</v>
      </c>
    </row>
    <row r="633" spans="1:51" s="14" customFormat="1" ht="12">
      <c r="A633" s="14"/>
      <c r="B633" s="244"/>
      <c r="C633" s="245"/>
      <c r="D633" s="235" t="s">
        <v>155</v>
      </c>
      <c r="E633" s="246" t="s">
        <v>21</v>
      </c>
      <c r="F633" s="247" t="s">
        <v>584</v>
      </c>
      <c r="G633" s="245"/>
      <c r="H633" s="248">
        <v>320.538</v>
      </c>
      <c r="I633" s="249"/>
      <c r="J633" s="245"/>
      <c r="K633" s="245"/>
      <c r="L633" s="250"/>
      <c r="M633" s="251"/>
      <c r="N633" s="252"/>
      <c r="O633" s="252"/>
      <c r="P633" s="252"/>
      <c r="Q633" s="252"/>
      <c r="R633" s="252"/>
      <c r="S633" s="252"/>
      <c r="T633" s="253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4" t="s">
        <v>155</v>
      </c>
      <c r="AU633" s="254" t="s">
        <v>83</v>
      </c>
      <c r="AV633" s="14" t="s">
        <v>83</v>
      </c>
      <c r="AW633" s="14" t="s">
        <v>34</v>
      </c>
      <c r="AX633" s="14" t="s">
        <v>73</v>
      </c>
      <c r="AY633" s="254" t="s">
        <v>144</v>
      </c>
    </row>
    <row r="634" spans="1:51" s="15" customFormat="1" ht="12">
      <c r="A634" s="15"/>
      <c r="B634" s="255"/>
      <c r="C634" s="256"/>
      <c r="D634" s="235" t="s">
        <v>155</v>
      </c>
      <c r="E634" s="257" t="s">
        <v>102</v>
      </c>
      <c r="F634" s="258" t="s">
        <v>159</v>
      </c>
      <c r="G634" s="256"/>
      <c r="H634" s="259">
        <v>320.538</v>
      </c>
      <c r="I634" s="260"/>
      <c r="J634" s="256"/>
      <c r="K634" s="256"/>
      <c r="L634" s="261"/>
      <c r="M634" s="262"/>
      <c r="N634" s="263"/>
      <c r="O634" s="263"/>
      <c r="P634" s="263"/>
      <c r="Q634" s="263"/>
      <c r="R634" s="263"/>
      <c r="S634" s="263"/>
      <c r="T634" s="264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5" t="s">
        <v>155</v>
      </c>
      <c r="AU634" s="265" t="s">
        <v>83</v>
      </c>
      <c r="AV634" s="15" t="s">
        <v>151</v>
      </c>
      <c r="AW634" s="15" t="s">
        <v>34</v>
      </c>
      <c r="AX634" s="15" t="s">
        <v>81</v>
      </c>
      <c r="AY634" s="265" t="s">
        <v>144</v>
      </c>
    </row>
    <row r="635" spans="1:65" s="2" customFormat="1" ht="33" customHeight="1">
      <c r="A635" s="40"/>
      <c r="B635" s="41"/>
      <c r="C635" s="215" t="s">
        <v>585</v>
      </c>
      <c r="D635" s="215" t="s">
        <v>146</v>
      </c>
      <c r="E635" s="216" t="s">
        <v>586</v>
      </c>
      <c r="F635" s="217" t="s">
        <v>587</v>
      </c>
      <c r="G635" s="218" t="s">
        <v>177</v>
      </c>
      <c r="H635" s="219">
        <v>267.301</v>
      </c>
      <c r="I635" s="220"/>
      <c r="J635" s="221">
        <f>ROUND(I635*H635,2)</f>
        <v>0</v>
      </c>
      <c r="K635" s="217" t="s">
        <v>21</v>
      </c>
      <c r="L635" s="46"/>
      <c r="M635" s="222" t="s">
        <v>21</v>
      </c>
      <c r="N635" s="223" t="s">
        <v>44</v>
      </c>
      <c r="O635" s="86"/>
      <c r="P635" s="224">
        <f>O635*H635</f>
        <v>0</v>
      </c>
      <c r="Q635" s="224">
        <v>0.01221</v>
      </c>
      <c r="R635" s="224">
        <f>Q635*H635</f>
        <v>3.2637452099999997</v>
      </c>
      <c r="S635" s="224">
        <v>0</v>
      </c>
      <c r="T635" s="225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6" t="s">
        <v>279</v>
      </c>
      <c r="AT635" s="226" t="s">
        <v>146</v>
      </c>
      <c r="AU635" s="226" t="s">
        <v>83</v>
      </c>
      <c r="AY635" s="19" t="s">
        <v>144</v>
      </c>
      <c r="BE635" s="227">
        <f>IF(N635="základní",J635,0)</f>
        <v>0</v>
      </c>
      <c r="BF635" s="227">
        <f>IF(N635="snížená",J635,0)</f>
        <v>0</v>
      </c>
      <c r="BG635" s="227">
        <f>IF(N635="zákl. přenesená",J635,0)</f>
        <v>0</v>
      </c>
      <c r="BH635" s="227">
        <f>IF(N635="sníž. přenesená",J635,0)</f>
        <v>0</v>
      </c>
      <c r="BI635" s="227">
        <f>IF(N635="nulová",J635,0)</f>
        <v>0</v>
      </c>
      <c r="BJ635" s="19" t="s">
        <v>81</v>
      </c>
      <c r="BK635" s="227">
        <f>ROUND(I635*H635,2)</f>
        <v>0</v>
      </c>
      <c r="BL635" s="19" t="s">
        <v>279</v>
      </c>
      <c r="BM635" s="226" t="s">
        <v>588</v>
      </c>
    </row>
    <row r="636" spans="1:47" s="2" customFormat="1" ht="12">
      <c r="A636" s="40"/>
      <c r="B636" s="41"/>
      <c r="C636" s="42"/>
      <c r="D636" s="235" t="s">
        <v>467</v>
      </c>
      <c r="E636" s="42"/>
      <c r="F636" s="276" t="s">
        <v>572</v>
      </c>
      <c r="G636" s="42"/>
      <c r="H636" s="42"/>
      <c r="I636" s="230"/>
      <c r="J636" s="42"/>
      <c r="K636" s="42"/>
      <c r="L636" s="46"/>
      <c r="M636" s="231"/>
      <c r="N636" s="232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467</v>
      </c>
      <c r="AU636" s="19" t="s">
        <v>83</v>
      </c>
    </row>
    <row r="637" spans="1:51" s="13" customFormat="1" ht="12">
      <c r="A637" s="13"/>
      <c r="B637" s="233"/>
      <c r="C637" s="234"/>
      <c r="D637" s="235" t="s">
        <v>155</v>
      </c>
      <c r="E637" s="236" t="s">
        <v>21</v>
      </c>
      <c r="F637" s="237" t="s">
        <v>285</v>
      </c>
      <c r="G637" s="234"/>
      <c r="H637" s="236" t="s">
        <v>21</v>
      </c>
      <c r="I637" s="238"/>
      <c r="J637" s="234"/>
      <c r="K637" s="234"/>
      <c r="L637" s="239"/>
      <c r="M637" s="240"/>
      <c r="N637" s="241"/>
      <c r="O637" s="241"/>
      <c r="P637" s="241"/>
      <c r="Q637" s="241"/>
      <c r="R637" s="241"/>
      <c r="S637" s="241"/>
      <c r="T637" s="24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3" t="s">
        <v>155</v>
      </c>
      <c r="AU637" s="243" t="s">
        <v>83</v>
      </c>
      <c r="AV637" s="13" t="s">
        <v>81</v>
      </c>
      <c r="AW637" s="13" t="s">
        <v>34</v>
      </c>
      <c r="AX637" s="13" t="s">
        <v>73</v>
      </c>
      <c r="AY637" s="243" t="s">
        <v>144</v>
      </c>
    </row>
    <row r="638" spans="1:51" s="13" customFormat="1" ht="12">
      <c r="A638" s="13"/>
      <c r="B638" s="233"/>
      <c r="C638" s="234"/>
      <c r="D638" s="235" t="s">
        <v>155</v>
      </c>
      <c r="E638" s="236" t="s">
        <v>21</v>
      </c>
      <c r="F638" s="237" t="s">
        <v>286</v>
      </c>
      <c r="G638" s="234"/>
      <c r="H638" s="236" t="s">
        <v>21</v>
      </c>
      <c r="I638" s="238"/>
      <c r="J638" s="234"/>
      <c r="K638" s="234"/>
      <c r="L638" s="239"/>
      <c r="M638" s="240"/>
      <c r="N638" s="241"/>
      <c r="O638" s="241"/>
      <c r="P638" s="241"/>
      <c r="Q638" s="241"/>
      <c r="R638" s="241"/>
      <c r="S638" s="241"/>
      <c r="T638" s="24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3" t="s">
        <v>155</v>
      </c>
      <c r="AU638" s="243" t="s">
        <v>83</v>
      </c>
      <c r="AV638" s="13" t="s">
        <v>81</v>
      </c>
      <c r="AW638" s="13" t="s">
        <v>34</v>
      </c>
      <c r="AX638" s="13" t="s">
        <v>73</v>
      </c>
      <c r="AY638" s="243" t="s">
        <v>144</v>
      </c>
    </row>
    <row r="639" spans="1:51" s="14" customFormat="1" ht="12">
      <c r="A639" s="14"/>
      <c r="B639" s="244"/>
      <c r="C639" s="245"/>
      <c r="D639" s="235" t="s">
        <v>155</v>
      </c>
      <c r="E639" s="246" t="s">
        <v>21</v>
      </c>
      <c r="F639" s="247" t="s">
        <v>589</v>
      </c>
      <c r="G639" s="245"/>
      <c r="H639" s="248">
        <v>2.859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4" t="s">
        <v>155</v>
      </c>
      <c r="AU639" s="254" t="s">
        <v>83</v>
      </c>
      <c r="AV639" s="14" t="s">
        <v>83</v>
      </c>
      <c r="AW639" s="14" t="s">
        <v>34</v>
      </c>
      <c r="AX639" s="14" t="s">
        <v>73</v>
      </c>
      <c r="AY639" s="254" t="s">
        <v>144</v>
      </c>
    </row>
    <row r="640" spans="1:51" s="14" customFormat="1" ht="12">
      <c r="A640" s="14"/>
      <c r="B640" s="244"/>
      <c r="C640" s="245"/>
      <c r="D640" s="235" t="s">
        <v>155</v>
      </c>
      <c r="E640" s="246" t="s">
        <v>21</v>
      </c>
      <c r="F640" s="247" t="s">
        <v>590</v>
      </c>
      <c r="G640" s="245"/>
      <c r="H640" s="248">
        <v>1.264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4" t="s">
        <v>155</v>
      </c>
      <c r="AU640" s="254" t="s">
        <v>83</v>
      </c>
      <c r="AV640" s="14" t="s">
        <v>83</v>
      </c>
      <c r="AW640" s="14" t="s">
        <v>34</v>
      </c>
      <c r="AX640" s="14" t="s">
        <v>73</v>
      </c>
      <c r="AY640" s="254" t="s">
        <v>144</v>
      </c>
    </row>
    <row r="641" spans="1:51" s="13" customFormat="1" ht="12">
      <c r="A641" s="13"/>
      <c r="B641" s="233"/>
      <c r="C641" s="234"/>
      <c r="D641" s="235" t="s">
        <v>155</v>
      </c>
      <c r="E641" s="236" t="s">
        <v>21</v>
      </c>
      <c r="F641" s="237" t="s">
        <v>289</v>
      </c>
      <c r="G641" s="234"/>
      <c r="H641" s="236" t="s">
        <v>21</v>
      </c>
      <c r="I641" s="238"/>
      <c r="J641" s="234"/>
      <c r="K641" s="234"/>
      <c r="L641" s="239"/>
      <c r="M641" s="240"/>
      <c r="N641" s="241"/>
      <c r="O641" s="241"/>
      <c r="P641" s="241"/>
      <c r="Q641" s="241"/>
      <c r="R641" s="241"/>
      <c r="S641" s="241"/>
      <c r="T641" s="24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3" t="s">
        <v>155</v>
      </c>
      <c r="AU641" s="243" t="s">
        <v>83</v>
      </c>
      <c r="AV641" s="13" t="s">
        <v>81</v>
      </c>
      <c r="AW641" s="13" t="s">
        <v>34</v>
      </c>
      <c r="AX641" s="13" t="s">
        <v>73</v>
      </c>
      <c r="AY641" s="243" t="s">
        <v>144</v>
      </c>
    </row>
    <row r="642" spans="1:51" s="14" customFormat="1" ht="12">
      <c r="A642" s="14"/>
      <c r="B642" s="244"/>
      <c r="C642" s="245"/>
      <c r="D642" s="235" t="s">
        <v>155</v>
      </c>
      <c r="E642" s="246" t="s">
        <v>21</v>
      </c>
      <c r="F642" s="247" t="s">
        <v>591</v>
      </c>
      <c r="G642" s="245"/>
      <c r="H642" s="248">
        <v>16.804</v>
      </c>
      <c r="I642" s="249"/>
      <c r="J642" s="245"/>
      <c r="K642" s="245"/>
      <c r="L642" s="250"/>
      <c r="M642" s="251"/>
      <c r="N642" s="252"/>
      <c r="O642" s="252"/>
      <c r="P642" s="252"/>
      <c r="Q642" s="252"/>
      <c r="R642" s="252"/>
      <c r="S642" s="252"/>
      <c r="T642" s="253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4" t="s">
        <v>155</v>
      </c>
      <c r="AU642" s="254" t="s">
        <v>83</v>
      </c>
      <c r="AV642" s="14" t="s">
        <v>83</v>
      </c>
      <c r="AW642" s="14" t="s">
        <v>34</v>
      </c>
      <c r="AX642" s="14" t="s">
        <v>73</v>
      </c>
      <c r="AY642" s="254" t="s">
        <v>144</v>
      </c>
    </row>
    <row r="643" spans="1:51" s="14" customFormat="1" ht="12">
      <c r="A643" s="14"/>
      <c r="B643" s="244"/>
      <c r="C643" s="245"/>
      <c r="D643" s="235" t="s">
        <v>155</v>
      </c>
      <c r="E643" s="246" t="s">
        <v>21</v>
      </c>
      <c r="F643" s="247" t="s">
        <v>592</v>
      </c>
      <c r="G643" s="245"/>
      <c r="H643" s="248">
        <v>0.904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4" t="s">
        <v>155</v>
      </c>
      <c r="AU643" s="254" t="s">
        <v>83</v>
      </c>
      <c r="AV643" s="14" t="s">
        <v>83</v>
      </c>
      <c r="AW643" s="14" t="s">
        <v>34</v>
      </c>
      <c r="AX643" s="14" t="s">
        <v>73</v>
      </c>
      <c r="AY643" s="254" t="s">
        <v>144</v>
      </c>
    </row>
    <row r="644" spans="1:51" s="13" customFormat="1" ht="12">
      <c r="A644" s="13"/>
      <c r="B644" s="233"/>
      <c r="C644" s="234"/>
      <c r="D644" s="235" t="s">
        <v>155</v>
      </c>
      <c r="E644" s="236" t="s">
        <v>21</v>
      </c>
      <c r="F644" s="237" t="s">
        <v>291</v>
      </c>
      <c r="G644" s="234"/>
      <c r="H644" s="236" t="s">
        <v>21</v>
      </c>
      <c r="I644" s="238"/>
      <c r="J644" s="234"/>
      <c r="K644" s="234"/>
      <c r="L644" s="239"/>
      <c r="M644" s="240"/>
      <c r="N644" s="241"/>
      <c r="O644" s="241"/>
      <c r="P644" s="241"/>
      <c r="Q644" s="241"/>
      <c r="R644" s="241"/>
      <c r="S644" s="241"/>
      <c r="T644" s="24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3" t="s">
        <v>155</v>
      </c>
      <c r="AU644" s="243" t="s">
        <v>83</v>
      </c>
      <c r="AV644" s="13" t="s">
        <v>81</v>
      </c>
      <c r="AW644" s="13" t="s">
        <v>34</v>
      </c>
      <c r="AX644" s="13" t="s">
        <v>73</v>
      </c>
      <c r="AY644" s="243" t="s">
        <v>144</v>
      </c>
    </row>
    <row r="645" spans="1:51" s="14" customFormat="1" ht="12">
      <c r="A645" s="14"/>
      <c r="B645" s="244"/>
      <c r="C645" s="245"/>
      <c r="D645" s="235" t="s">
        <v>155</v>
      </c>
      <c r="E645" s="246" t="s">
        <v>21</v>
      </c>
      <c r="F645" s="247" t="s">
        <v>593</v>
      </c>
      <c r="G645" s="245"/>
      <c r="H645" s="248">
        <v>0.745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4" t="s">
        <v>155</v>
      </c>
      <c r="AU645" s="254" t="s">
        <v>83</v>
      </c>
      <c r="AV645" s="14" t="s">
        <v>83</v>
      </c>
      <c r="AW645" s="14" t="s">
        <v>34</v>
      </c>
      <c r="AX645" s="14" t="s">
        <v>73</v>
      </c>
      <c r="AY645" s="254" t="s">
        <v>144</v>
      </c>
    </row>
    <row r="646" spans="1:51" s="14" customFormat="1" ht="12">
      <c r="A646" s="14"/>
      <c r="B646" s="244"/>
      <c r="C646" s="245"/>
      <c r="D646" s="235" t="s">
        <v>155</v>
      </c>
      <c r="E646" s="246" t="s">
        <v>21</v>
      </c>
      <c r="F646" s="247" t="s">
        <v>594</v>
      </c>
      <c r="G646" s="245"/>
      <c r="H646" s="248">
        <v>0.653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4" t="s">
        <v>155</v>
      </c>
      <c r="AU646" s="254" t="s">
        <v>83</v>
      </c>
      <c r="AV646" s="14" t="s">
        <v>83</v>
      </c>
      <c r="AW646" s="14" t="s">
        <v>34</v>
      </c>
      <c r="AX646" s="14" t="s">
        <v>73</v>
      </c>
      <c r="AY646" s="254" t="s">
        <v>144</v>
      </c>
    </row>
    <row r="647" spans="1:51" s="13" customFormat="1" ht="12">
      <c r="A647" s="13"/>
      <c r="B647" s="233"/>
      <c r="C647" s="234"/>
      <c r="D647" s="235" t="s">
        <v>155</v>
      </c>
      <c r="E647" s="236" t="s">
        <v>21</v>
      </c>
      <c r="F647" s="237" t="s">
        <v>293</v>
      </c>
      <c r="G647" s="234"/>
      <c r="H647" s="236" t="s">
        <v>21</v>
      </c>
      <c r="I647" s="238"/>
      <c r="J647" s="234"/>
      <c r="K647" s="234"/>
      <c r="L647" s="239"/>
      <c r="M647" s="240"/>
      <c r="N647" s="241"/>
      <c r="O647" s="241"/>
      <c r="P647" s="241"/>
      <c r="Q647" s="241"/>
      <c r="R647" s="241"/>
      <c r="S647" s="241"/>
      <c r="T647" s="24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3" t="s">
        <v>155</v>
      </c>
      <c r="AU647" s="243" t="s">
        <v>83</v>
      </c>
      <c r="AV647" s="13" t="s">
        <v>81</v>
      </c>
      <c r="AW647" s="13" t="s">
        <v>34</v>
      </c>
      <c r="AX647" s="13" t="s">
        <v>73</v>
      </c>
      <c r="AY647" s="243" t="s">
        <v>144</v>
      </c>
    </row>
    <row r="648" spans="1:51" s="14" customFormat="1" ht="12">
      <c r="A648" s="14"/>
      <c r="B648" s="244"/>
      <c r="C648" s="245"/>
      <c r="D648" s="235" t="s">
        <v>155</v>
      </c>
      <c r="E648" s="246" t="s">
        <v>21</v>
      </c>
      <c r="F648" s="247" t="s">
        <v>595</v>
      </c>
      <c r="G648" s="245"/>
      <c r="H648" s="248">
        <v>0.365</v>
      </c>
      <c r="I648" s="249"/>
      <c r="J648" s="245"/>
      <c r="K648" s="245"/>
      <c r="L648" s="250"/>
      <c r="M648" s="251"/>
      <c r="N648" s="252"/>
      <c r="O648" s="252"/>
      <c r="P648" s="252"/>
      <c r="Q648" s="252"/>
      <c r="R648" s="252"/>
      <c r="S648" s="252"/>
      <c r="T648" s="25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4" t="s">
        <v>155</v>
      </c>
      <c r="AU648" s="254" t="s">
        <v>83</v>
      </c>
      <c r="AV648" s="14" t="s">
        <v>83</v>
      </c>
      <c r="AW648" s="14" t="s">
        <v>34</v>
      </c>
      <c r="AX648" s="14" t="s">
        <v>73</v>
      </c>
      <c r="AY648" s="254" t="s">
        <v>144</v>
      </c>
    </row>
    <row r="649" spans="1:51" s="14" customFormat="1" ht="12">
      <c r="A649" s="14"/>
      <c r="B649" s="244"/>
      <c r="C649" s="245"/>
      <c r="D649" s="235" t="s">
        <v>155</v>
      </c>
      <c r="E649" s="246" t="s">
        <v>21</v>
      </c>
      <c r="F649" s="247" t="s">
        <v>596</v>
      </c>
      <c r="G649" s="245"/>
      <c r="H649" s="248">
        <v>0.572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4" t="s">
        <v>155</v>
      </c>
      <c r="AU649" s="254" t="s">
        <v>83</v>
      </c>
      <c r="AV649" s="14" t="s">
        <v>83</v>
      </c>
      <c r="AW649" s="14" t="s">
        <v>34</v>
      </c>
      <c r="AX649" s="14" t="s">
        <v>73</v>
      </c>
      <c r="AY649" s="254" t="s">
        <v>144</v>
      </c>
    </row>
    <row r="650" spans="1:51" s="13" customFormat="1" ht="12">
      <c r="A650" s="13"/>
      <c r="B650" s="233"/>
      <c r="C650" s="234"/>
      <c r="D650" s="235" t="s">
        <v>155</v>
      </c>
      <c r="E650" s="236" t="s">
        <v>21</v>
      </c>
      <c r="F650" s="237" t="s">
        <v>597</v>
      </c>
      <c r="G650" s="234"/>
      <c r="H650" s="236" t="s">
        <v>21</v>
      </c>
      <c r="I650" s="238"/>
      <c r="J650" s="234"/>
      <c r="K650" s="234"/>
      <c r="L650" s="239"/>
      <c r="M650" s="240"/>
      <c r="N650" s="241"/>
      <c r="O650" s="241"/>
      <c r="P650" s="241"/>
      <c r="Q650" s="241"/>
      <c r="R650" s="241"/>
      <c r="S650" s="241"/>
      <c r="T650" s="24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3" t="s">
        <v>155</v>
      </c>
      <c r="AU650" s="243" t="s">
        <v>83</v>
      </c>
      <c r="AV650" s="13" t="s">
        <v>81</v>
      </c>
      <c r="AW650" s="13" t="s">
        <v>34</v>
      </c>
      <c r="AX650" s="13" t="s">
        <v>73</v>
      </c>
      <c r="AY650" s="243" t="s">
        <v>144</v>
      </c>
    </row>
    <row r="651" spans="1:51" s="14" customFormat="1" ht="12">
      <c r="A651" s="14"/>
      <c r="B651" s="244"/>
      <c r="C651" s="245"/>
      <c r="D651" s="235" t="s">
        <v>155</v>
      </c>
      <c r="E651" s="246" t="s">
        <v>21</v>
      </c>
      <c r="F651" s="247" t="s">
        <v>598</v>
      </c>
      <c r="G651" s="245"/>
      <c r="H651" s="248">
        <v>9.008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4" t="s">
        <v>155</v>
      </c>
      <c r="AU651" s="254" t="s">
        <v>83</v>
      </c>
      <c r="AV651" s="14" t="s">
        <v>83</v>
      </c>
      <c r="AW651" s="14" t="s">
        <v>34</v>
      </c>
      <c r="AX651" s="14" t="s">
        <v>73</v>
      </c>
      <c r="AY651" s="254" t="s">
        <v>144</v>
      </c>
    </row>
    <row r="652" spans="1:51" s="14" customFormat="1" ht="12">
      <c r="A652" s="14"/>
      <c r="B652" s="244"/>
      <c r="C652" s="245"/>
      <c r="D652" s="235" t="s">
        <v>155</v>
      </c>
      <c r="E652" s="246" t="s">
        <v>21</v>
      </c>
      <c r="F652" s="247" t="s">
        <v>599</v>
      </c>
      <c r="G652" s="245"/>
      <c r="H652" s="248">
        <v>4.134</v>
      </c>
      <c r="I652" s="249"/>
      <c r="J652" s="245"/>
      <c r="K652" s="245"/>
      <c r="L652" s="250"/>
      <c r="M652" s="251"/>
      <c r="N652" s="252"/>
      <c r="O652" s="252"/>
      <c r="P652" s="252"/>
      <c r="Q652" s="252"/>
      <c r="R652" s="252"/>
      <c r="S652" s="252"/>
      <c r="T652" s="253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4" t="s">
        <v>155</v>
      </c>
      <c r="AU652" s="254" t="s">
        <v>83</v>
      </c>
      <c r="AV652" s="14" t="s">
        <v>83</v>
      </c>
      <c r="AW652" s="14" t="s">
        <v>34</v>
      </c>
      <c r="AX652" s="14" t="s">
        <v>73</v>
      </c>
      <c r="AY652" s="254" t="s">
        <v>144</v>
      </c>
    </row>
    <row r="653" spans="1:51" s="14" customFormat="1" ht="12">
      <c r="A653" s="14"/>
      <c r="B653" s="244"/>
      <c r="C653" s="245"/>
      <c r="D653" s="235" t="s">
        <v>155</v>
      </c>
      <c r="E653" s="246" t="s">
        <v>21</v>
      </c>
      <c r="F653" s="247" t="s">
        <v>600</v>
      </c>
      <c r="G653" s="245"/>
      <c r="H653" s="248">
        <v>1.874</v>
      </c>
      <c r="I653" s="249"/>
      <c r="J653" s="245"/>
      <c r="K653" s="245"/>
      <c r="L653" s="250"/>
      <c r="M653" s="251"/>
      <c r="N653" s="252"/>
      <c r="O653" s="252"/>
      <c r="P653" s="252"/>
      <c r="Q653" s="252"/>
      <c r="R653" s="252"/>
      <c r="S653" s="252"/>
      <c r="T653" s="253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4" t="s">
        <v>155</v>
      </c>
      <c r="AU653" s="254" t="s">
        <v>83</v>
      </c>
      <c r="AV653" s="14" t="s">
        <v>83</v>
      </c>
      <c r="AW653" s="14" t="s">
        <v>34</v>
      </c>
      <c r="AX653" s="14" t="s">
        <v>73</v>
      </c>
      <c r="AY653" s="254" t="s">
        <v>144</v>
      </c>
    </row>
    <row r="654" spans="1:51" s="14" customFormat="1" ht="12">
      <c r="A654" s="14"/>
      <c r="B654" s="244"/>
      <c r="C654" s="245"/>
      <c r="D654" s="235" t="s">
        <v>155</v>
      </c>
      <c r="E654" s="246" t="s">
        <v>21</v>
      </c>
      <c r="F654" s="247" t="s">
        <v>601</v>
      </c>
      <c r="G654" s="245"/>
      <c r="H654" s="248">
        <v>1.83</v>
      </c>
      <c r="I654" s="249"/>
      <c r="J654" s="245"/>
      <c r="K654" s="245"/>
      <c r="L654" s="250"/>
      <c r="M654" s="251"/>
      <c r="N654" s="252"/>
      <c r="O654" s="252"/>
      <c r="P654" s="252"/>
      <c r="Q654" s="252"/>
      <c r="R654" s="252"/>
      <c r="S654" s="252"/>
      <c r="T654" s="253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4" t="s">
        <v>155</v>
      </c>
      <c r="AU654" s="254" t="s">
        <v>83</v>
      </c>
      <c r="AV654" s="14" t="s">
        <v>83</v>
      </c>
      <c r="AW654" s="14" t="s">
        <v>34</v>
      </c>
      <c r="AX654" s="14" t="s">
        <v>73</v>
      </c>
      <c r="AY654" s="254" t="s">
        <v>144</v>
      </c>
    </row>
    <row r="655" spans="1:51" s="13" customFormat="1" ht="12">
      <c r="A655" s="13"/>
      <c r="B655" s="233"/>
      <c r="C655" s="234"/>
      <c r="D655" s="235" t="s">
        <v>155</v>
      </c>
      <c r="E655" s="236" t="s">
        <v>21</v>
      </c>
      <c r="F655" s="237" t="s">
        <v>297</v>
      </c>
      <c r="G655" s="234"/>
      <c r="H655" s="236" t="s">
        <v>21</v>
      </c>
      <c r="I655" s="238"/>
      <c r="J655" s="234"/>
      <c r="K655" s="234"/>
      <c r="L655" s="239"/>
      <c r="M655" s="240"/>
      <c r="N655" s="241"/>
      <c r="O655" s="241"/>
      <c r="P655" s="241"/>
      <c r="Q655" s="241"/>
      <c r="R655" s="241"/>
      <c r="S655" s="241"/>
      <c r="T655" s="24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3" t="s">
        <v>155</v>
      </c>
      <c r="AU655" s="243" t="s">
        <v>83</v>
      </c>
      <c r="AV655" s="13" t="s">
        <v>81</v>
      </c>
      <c r="AW655" s="13" t="s">
        <v>34</v>
      </c>
      <c r="AX655" s="13" t="s">
        <v>73</v>
      </c>
      <c r="AY655" s="243" t="s">
        <v>144</v>
      </c>
    </row>
    <row r="656" spans="1:51" s="13" customFormat="1" ht="12">
      <c r="A656" s="13"/>
      <c r="B656" s="233"/>
      <c r="C656" s="234"/>
      <c r="D656" s="235" t="s">
        <v>155</v>
      </c>
      <c r="E656" s="236" t="s">
        <v>21</v>
      </c>
      <c r="F656" s="237" t="s">
        <v>298</v>
      </c>
      <c r="G656" s="234"/>
      <c r="H656" s="236" t="s">
        <v>21</v>
      </c>
      <c r="I656" s="238"/>
      <c r="J656" s="234"/>
      <c r="K656" s="234"/>
      <c r="L656" s="239"/>
      <c r="M656" s="240"/>
      <c r="N656" s="241"/>
      <c r="O656" s="241"/>
      <c r="P656" s="241"/>
      <c r="Q656" s="241"/>
      <c r="R656" s="241"/>
      <c r="S656" s="241"/>
      <c r="T656" s="24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3" t="s">
        <v>155</v>
      </c>
      <c r="AU656" s="243" t="s">
        <v>83</v>
      </c>
      <c r="AV656" s="13" t="s">
        <v>81</v>
      </c>
      <c r="AW656" s="13" t="s">
        <v>34</v>
      </c>
      <c r="AX656" s="13" t="s">
        <v>73</v>
      </c>
      <c r="AY656" s="243" t="s">
        <v>144</v>
      </c>
    </row>
    <row r="657" spans="1:51" s="14" customFormat="1" ht="12">
      <c r="A657" s="14"/>
      <c r="B657" s="244"/>
      <c r="C657" s="245"/>
      <c r="D657" s="235" t="s">
        <v>155</v>
      </c>
      <c r="E657" s="246" t="s">
        <v>21</v>
      </c>
      <c r="F657" s="247" t="s">
        <v>602</v>
      </c>
      <c r="G657" s="245"/>
      <c r="H657" s="248">
        <v>9.187</v>
      </c>
      <c r="I657" s="249"/>
      <c r="J657" s="245"/>
      <c r="K657" s="245"/>
      <c r="L657" s="250"/>
      <c r="M657" s="251"/>
      <c r="N657" s="252"/>
      <c r="O657" s="252"/>
      <c r="P657" s="252"/>
      <c r="Q657" s="252"/>
      <c r="R657" s="252"/>
      <c r="S657" s="252"/>
      <c r="T657" s="253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4" t="s">
        <v>155</v>
      </c>
      <c r="AU657" s="254" t="s">
        <v>83</v>
      </c>
      <c r="AV657" s="14" t="s">
        <v>83</v>
      </c>
      <c r="AW657" s="14" t="s">
        <v>34</v>
      </c>
      <c r="AX657" s="14" t="s">
        <v>73</v>
      </c>
      <c r="AY657" s="254" t="s">
        <v>144</v>
      </c>
    </row>
    <row r="658" spans="1:51" s="14" customFormat="1" ht="12">
      <c r="A658" s="14"/>
      <c r="B658" s="244"/>
      <c r="C658" s="245"/>
      <c r="D658" s="235" t="s">
        <v>155</v>
      </c>
      <c r="E658" s="246" t="s">
        <v>21</v>
      </c>
      <c r="F658" s="247" t="s">
        <v>603</v>
      </c>
      <c r="G658" s="245"/>
      <c r="H658" s="248">
        <v>0.497</v>
      </c>
      <c r="I658" s="249"/>
      <c r="J658" s="245"/>
      <c r="K658" s="245"/>
      <c r="L658" s="250"/>
      <c r="M658" s="251"/>
      <c r="N658" s="252"/>
      <c r="O658" s="252"/>
      <c r="P658" s="252"/>
      <c r="Q658" s="252"/>
      <c r="R658" s="252"/>
      <c r="S658" s="252"/>
      <c r="T658" s="25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4" t="s">
        <v>155</v>
      </c>
      <c r="AU658" s="254" t="s">
        <v>83</v>
      </c>
      <c r="AV658" s="14" t="s">
        <v>83</v>
      </c>
      <c r="AW658" s="14" t="s">
        <v>34</v>
      </c>
      <c r="AX658" s="14" t="s">
        <v>73</v>
      </c>
      <c r="AY658" s="254" t="s">
        <v>144</v>
      </c>
    </row>
    <row r="659" spans="1:51" s="13" customFormat="1" ht="12">
      <c r="A659" s="13"/>
      <c r="B659" s="233"/>
      <c r="C659" s="234"/>
      <c r="D659" s="235" t="s">
        <v>155</v>
      </c>
      <c r="E659" s="236" t="s">
        <v>21</v>
      </c>
      <c r="F659" s="237" t="s">
        <v>301</v>
      </c>
      <c r="G659" s="234"/>
      <c r="H659" s="236" t="s">
        <v>21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3" t="s">
        <v>155</v>
      </c>
      <c r="AU659" s="243" t="s">
        <v>83</v>
      </c>
      <c r="AV659" s="13" t="s">
        <v>81</v>
      </c>
      <c r="AW659" s="13" t="s">
        <v>34</v>
      </c>
      <c r="AX659" s="13" t="s">
        <v>73</v>
      </c>
      <c r="AY659" s="243" t="s">
        <v>144</v>
      </c>
    </row>
    <row r="660" spans="1:51" s="14" customFormat="1" ht="12">
      <c r="A660" s="14"/>
      <c r="B660" s="244"/>
      <c r="C660" s="245"/>
      <c r="D660" s="235" t="s">
        <v>155</v>
      </c>
      <c r="E660" s="246" t="s">
        <v>21</v>
      </c>
      <c r="F660" s="247" t="s">
        <v>604</v>
      </c>
      <c r="G660" s="245"/>
      <c r="H660" s="248">
        <v>10.579</v>
      </c>
      <c r="I660" s="249"/>
      <c r="J660" s="245"/>
      <c r="K660" s="245"/>
      <c r="L660" s="250"/>
      <c r="M660" s="251"/>
      <c r="N660" s="252"/>
      <c r="O660" s="252"/>
      <c r="P660" s="252"/>
      <c r="Q660" s="252"/>
      <c r="R660" s="252"/>
      <c r="S660" s="252"/>
      <c r="T660" s="253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4" t="s">
        <v>155</v>
      </c>
      <c r="AU660" s="254" t="s">
        <v>83</v>
      </c>
      <c r="AV660" s="14" t="s">
        <v>83</v>
      </c>
      <c r="AW660" s="14" t="s">
        <v>34</v>
      </c>
      <c r="AX660" s="14" t="s">
        <v>73</v>
      </c>
      <c r="AY660" s="254" t="s">
        <v>144</v>
      </c>
    </row>
    <row r="661" spans="1:51" s="14" customFormat="1" ht="12">
      <c r="A661" s="14"/>
      <c r="B661" s="244"/>
      <c r="C661" s="245"/>
      <c r="D661" s="235" t="s">
        <v>155</v>
      </c>
      <c r="E661" s="246" t="s">
        <v>21</v>
      </c>
      <c r="F661" s="247" t="s">
        <v>605</v>
      </c>
      <c r="G661" s="245"/>
      <c r="H661" s="248">
        <v>0.513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4" t="s">
        <v>155</v>
      </c>
      <c r="AU661" s="254" t="s">
        <v>83</v>
      </c>
      <c r="AV661" s="14" t="s">
        <v>83</v>
      </c>
      <c r="AW661" s="14" t="s">
        <v>34</v>
      </c>
      <c r="AX661" s="14" t="s">
        <v>73</v>
      </c>
      <c r="AY661" s="254" t="s">
        <v>144</v>
      </c>
    </row>
    <row r="662" spans="1:51" s="13" customFormat="1" ht="12">
      <c r="A662" s="13"/>
      <c r="B662" s="233"/>
      <c r="C662" s="234"/>
      <c r="D662" s="235" t="s">
        <v>155</v>
      </c>
      <c r="E662" s="236" t="s">
        <v>21</v>
      </c>
      <c r="F662" s="237" t="s">
        <v>303</v>
      </c>
      <c r="G662" s="234"/>
      <c r="H662" s="236" t="s">
        <v>21</v>
      </c>
      <c r="I662" s="238"/>
      <c r="J662" s="234"/>
      <c r="K662" s="234"/>
      <c r="L662" s="239"/>
      <c r="M662" s="240"/>
      <c r="N662" s="241"/>
      <c r="O662" s="241"/>
      <c r="P662" s="241"/>
      <c r="Q662" s="241"/>
      <c r="R662" s="241"/>
      <c r="S662" s="241"/>
      <c r="T662" s="24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3" t="s">
        <v>155</v>
      </c>
      <c r="AU662" s="243" t="s">
        <v>83</v>
      </c>
      <c r="AV662" s="13" t="s">
        <v>81</v>
      </c>
      <c r="AW662" s="13" t="s">
        <v>34</v>
      </c>
      <c r="AX662" s="13" t="s">
        <v>73</v>
      </c>
      <c r="AY662" s="243" t="s">
        <v>144</v>
      </c>
    </row>
    <row r="663" spans="1:51" s="14" customFormat="1" ht="12">
      <c r="A663" s="14"/>
      <c r="B663" s="244"/>
      <c r="C663" s="245"/>
      <c r="D663" s="235" t="s">
        <v>155</v>
      </c>
      <c r="E663" s="246" t="s">
        <v>21</v>
      </c>
      <c r="F663" s="247" t="s">
        <v>606</v>
      </c>
      <c r="G663" s="245"/>
      <c r="H663" s="248">
        <v>0.441</v>
      </c>
      <c r="I663" s="249"/>
      <c r="J663" s="245"/>
      <c r="K663" s="245"/>
      <c r="L663" s="250"/>
      <c r="M663" s="251"/>
      <c r="N663" s="252"/>
      <c r="O663" s="252"/>
      <c r="P663" s="252"/>
      <c r="Q663" s="252"/>
      <c r="R663" s="252"/>
      <c r="S663" s="252"/>
      <c r="T663" s="253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4" t="s">
        <v>155</v>
      </c>
      <c r="AU663" s="254" t="s">
        <v>83</v>
      </c>
      <c r="AV663" s="14" t="s">
        <v>83</v>
      </c>
      <c r="AW663" s="14" t="s">
        <v>34</v>
      </c>
      <c r="AX663" s="14" t="s">
        <v>73</v>
      </c>
      <c r="AY663" s="254" t="s">
        <v>144</v>
      </c>
    </row>
    <row r="664" spans="1:51" s="14" customFormat="1" ht="12">
      <c r="A664" s="14"/>
      <c r="B664" s="244"/>
      <c r="C664" s="245"/>
      <c r="D664" s="235" t="s">
        <v>155</v>
      </c>
      <c r="E664" s="246" t="s">
        <v>21</v>
      </c>
      <c r="F664" s="247" t="s">
        <v>607</v>
      </c>
      <c r="G664" s="245"/>
      <c r="H664" s="248">
        <v>0.683</v>
      </c>
      <c r="I664" s="249"/>
      <c r="J664" s="245"/>
      <c r="K664" s="245"/>
      <c r="L664" s="250"/>
      <c r="M664" s="251"/>
      <c r="N664" s="252"/>
      <c r="O664" s="252"/>
      <c r="P664" s="252"/>
      <c r="Q664" s="252"/>
      <c r="R664" s="252"/>
      <c r="S664" s="252"/>
      <c r="T664" s="253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4" t="s">
        <v>155</v>
      </c>
      <c r="AU664" s="254" t="s">
        <v>83</v>
      </c>
      <c r="AV664" s="14" t="s">
        <v>83</v>
      </c>
      <c r="AW664" s="14" t="s">
        <v>34</v>
      </c>
      <c r="AX664" s="14" t="s">
        <v>73</v>
      </c>
      <c r="AY664" s="254" t="s">
        <v>144</v>
      </c>
    </row>
    <row r="665" spans="1:51" s="13" customFormat="1" ht="12">
      <c r="A665" s="13"/>
      <c r="B665" s="233"/>
      <c r="C665" s="234"/>
      <c r="D665" s="235" t="s">
        <v>155</v>
      </c>
      <c r="E665" s="236" t="s">
        <v>21</v>
      </c>
      <c r="F665" s="237" t="s">
        <v>304</v>
      </c>
      <c r="G665" s="234"/>
      <c r="H665" s="236" t="s">
        <v>21</v>
      </c>
      <c r="I665" s="238"/>
      <c r="J665" s="234"/>
      <c r="K665" s="234"/>
      <c r="L665" s="239"/>
      <c r="M665" s="240"/>
      <c r="N665" s="241"/>
      <c r="O665" s="241"/>
      <c r="P665" s="241"/>
      <c r="Q665" s="241"/>
      <c r="R665" s="241"/>
      <c r="S665" s="241"/>
      <c r="T665" s="242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3" t="s">
        <v>155</v>
      </c>
      <c r="AU665" s="243" t="s">
        <v>83</v>
      </c>
      <c r="AV665" s="13" t="s">
        <v>81</v>
      </c>
      <c r="AW665" s="13" t="s">
        <v>34</v>
      </c>
      <c r="AX665" s="13" t="s">
        <v>73</v>
      </c>
      <c r="AY665" s="243" t="s">
        <v>144</v>
      </c>
    </row>
    <row r="666" spans="1:51" s="14" customFormat="1" ht="12">
      <c r="A666" s="14"/>
      <c r="B666" s="244"/>
      <c r="C666" s="245"/>
      <c r="D666" s="235" t="s">
        <v>155</v>
      </c>
      <c r="E666" s="246" t="s">
        <v>21</v>
      </c>
      <c r="F666" s="247" t="s">
        <v>608</v>
      </c>
      <c r="G666" s="245"/>
      <c r="H666" s="248">
        <v>0.398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4" t="s">
        <v>155</v>
      </c>
      <c r="AU666" s="254" t="s">
        <v>83</v>
      </c>
      <c r="AV666" s="14" t="s">
        <v>83</v>
      </c>
      <c r="AW666" s="14" t="s">
        <v>34</v>
      </c>
      <c r="AX666" s="14" t="s">
        <v>73</v>
      </c>
      <c r="AY666" s="254" t="s">
        <v>144</v>
      </c>
    </row>
    <row r="667" spans="1:51" s="14" customFormat="1" ht="12">
      <c r="A667" s="14"/>
      <c r="B667" s="244"/>
      <c r="C667" s="245"/>
      <c r="D667" s="235" t="s">
        <v>155</v>
      </c>
      <c r="E667" s="246" t="s">
        <v>21</v>
      </c>
      <c r="F667" s="247" t="s">
        <v>609</v>
      </c>
      <c r="G667" s="245"/>
      <c r="H667" s="248">
        <v>0.696</v>
      </c>
      <c r="I667" s="249"/>
      <c r="J667" s="245"/>
      <c r="K667" s="245"/>
      <c r="L667" s="250"/>
      <c r="M667" s="251"/>
      <c r="N667" s="252"/>
      <c r="O667" s="252"/>
      <c r="P667" s="252"/>
      <c r="Q667" s="252"/>
      <c r="R667" s="252"/>
      <c r="S667" s="252"/>
      <c r="T667" s="253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4" t="s">
        <v>155</v>
      </c>
      <c r="AU667" s="254" t="s">
        <v>83</v>
      </c>
      <c r="AV667" s="14" t="s">
        <v>83</v>
      </c>
      <c r="AW667" s="14" t="s">
        <v>34</v>
      </c>
      <c r="AX667" s="14" t="s">
        <v>73</v>
      </c>
      <c r="AY667" s="254" t="s">
        <v>144</v>
      </c>
    </row>
    <row r="668" spans="1:51" s="13" customFormat="1" ht="12">
      <c r="A668" s="13"/>
      <c r="B668" s="233"/>
      <c r="C668" s="234"/>
      <c r="D668" s="235" t="s">
        <v>155</v>
      </c>
      <c r="E668" s="236" t="s">
        <v>21</v>
      </c>
      <c r="F668" s="237" t="s">
        <v>306</v>
      </c>
      <c r="G668" s="234"/>
      <c r="H668" s="236" t="s">
        <v>21</v>
      </c>
      <c r="I668" s="238"/>
      <c r="J668" s="234"/>
      <c r="K668" s="234"/>
      <c r="L668" s="239"/>
      <c r="M668" s="240"/>
      <c r="N668" s="241"/>
      <c r="O668" s="241"/>
      <c r="P668" s="241"/>
      <c r="Q668" s="241"/>
      <c r="R668" s="241"/>
      <c r="S668" s="241"/>
      <c r="T668" s="24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3" t="s">
        <v>155</v>
      </c>
      <c r="AU668" s="243" t="s">
        <v>83</v>
      </c>
      <c r="AV668" s="13" t="s">
        <v>81</v>
      </c>
      <c r="AW668" s="13" t="s">
        <v>34</v>
      </c>
      <c r="AX668" s="13" t="s">
        <v>73</v>
      </c>
      <c r="AY668" s="243" t="s">
        <v>144</v>
      </c>
    </row>
    <row r="669" spans="1:51" s="14" customFormat="1" ht="12">
      <c r="A669" s="14"/>
      <c r="B669" s="244"/>
      <c r="C669" s="245"/>
      <c r="D669" s="235" t="s">
        <v>155</v>
      </c>
      <c r="E669" s="246" t="s">
        <v>21</v>
      </c>
      <c r="F669" s="247" t="s">
        <v>610</v>
      </c>
      <c r="G669" s="245"/>
      <c r="H669" s="248">
        <v>5.519</v>
      </c>
      <c r="I669" s="249"/>
      <c r="J669" s="245"/>
      <c r="K669" s="245"/>
      <c r="L669" s="250"/>
      <c r="M669" s="251"/>
      <c r="N669" s="252"/>
      <c r="O669" s="252"/>
      <c r="P669" s="252"/>
      <c r="Q669" s="252"/>
      <c r="R669" s="252"/>
      <c r="S669" s="252"/>
      <c r="T669" s="25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4" t="s">
        <v>155</v>
      </c>
      <c r="AU669" s="254" t="s">
        <v>83</v>
      </c>
      <c r="AV669" s="14" t="s">
        <v>83</v>
      </c>
      <c r="AW669" s="14" t="s">
        <v>34</v>
      </c>
      <c r="AX669" s="14" t="s">
        <v>73</v>
      </c>
      <c r="AY669" s="254" t="s">
        <v>144</v>
      </c>
    </row>
    <row r="670" spans="1:51" s="13" customFormat="1" ht="12">
      <c r="A670" s="13"/>
      <c r="B670" s="233"/>
      <c r="C670" s="234"/>
      <c r="D670" s="235" t="s">
        <v>155</v>
      </c>
      <c r="E670" s="236" t="s">
        <v>21</v>
      </c>
      <c r="F670" s="237" t="s">
        <v>308</v>
      </c>
      <c r="G670" s="234"/>
      <c r="H670" s="236" t="s">
        <v>21</v>
      </c>
      <c r="I670" s="238"/>
      <c r="J670" s="234"/>
      <c r="K670" s="234"/>
      <c r="L670" s="239"/>
      <c r="M670" s="240"/>
      <c r="N670" s="241"/>
      <c r="O670" s="241"/>
      <c r="P670" s="241"/>
      <c r="Q670" s="241"/>
      <c r="R670" s="241"/>
      <c r="S670" s="241"/>
      <c r="T670" s="242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3" t="s">
        <v>155</v>
      </c>
      <c r="AU670" s="243" t="s">
        <v>83</v>
      </c>
      <c r="AV670" s="13" t="s">
        <v>81</v>
      </c>
      <c r="AW670" s="13" t="s">
        <v>34</v>
      </c>
      <c r="AX670" s="13" t="s">
        <v>73</v>
      </c>
      <c r="AY670" s="243" t="s">
        <v>144</v>
      </c>
    </row>
    <row r="671" spans="1:51" s="14" customFormat="1" ht="12">
      <c r="A671" s="14"/>
      <c r="B671" s="244"/>
      <c r="C671" s="245"/>
      <c r="D671" s="235" t="s">
        <v>155</v>
      </c>
      <c r="E671" s="246" t="s">
        <v>21</v>
      </c>
      <c r="F671" s="247" t="s">
        <v>611</v>
      </c>
      <c r="G671" s="245"/>
      <c r="H671" s="248">
        <v>0.481</v>
      </c>
      <c r="I671" s="249"/>
      <c r="J671" s="245"/>
      <c r="K671" s="245"/>
      <c r="L671" s="250"/>
      <c r="M671" s="251"/>
      <c r="N671" s="252"/>
      <c r="O671" s="252"/>
      <c r="P671" s="252"/>
      <c r="Q671" s="252"/>
      <c r="R671" s="252"/>
      <c r="S671" s="252"/>
      <c r="T671" s="253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4" t="s">
        <v>155</v>
      </c>
      <c r="AU671" s="254" t="s">
        <v>83</v>
      </c>
      <c r="AV671" s="14" t="s">
        <v>83</v>
      </c>
      <c r="AW671" s="14" t="s">
        <v>34</v>
      </c>
      <c r="AX671" s="14" t="s">
        <v>73</v>
      </c>
      <c r="AY671" s="254" t="s">
        <v>144</v>
      </c>
    </row>
    <row r="672" spans="1:51" s="14" customFormat="1" ht="12">
      <c r="A672" s="14"/>
      <c r="B672" s="244"/>
      <c r="C672" s="245"/>
      <c r="D672" s="235" t="s">
        <v>155</v>
      </c>
      <c r="E672" s="246" t="s">
        <v>21</v>
      </c>
      <c r="F672" s="247" t="s">
        <v>612</v>
      </c>
      <c r="G672" s="245"/>
      <c r="H672" s="248">
        <v>0.722</v>
      </c>
      <c r="I672" s="249"/>
      <c r="J672" s="245"/>
      <c r="K672" s="245"/>
      <c r="L672" s="250"/>
      <c r="M672" s="251"/>
      <c r="N672" s="252"/>
      <c r="O672" s="252"/>
      <c r="P672" s="252"/>
      <c r="Q672" s="252"/>
      <c r="R672" s="252"/>
      <c r="S672" s="252"/>
      <c r="T672" s="253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4" t="s">
        <v>155</v>
      </c>
      <c r="AU672" s="254" t="s">
        <v>83</v>
      </c>
      <c r="AV672" s="14" t="s">
        <v>83</v>
      </c>
      <c r="AW672" s="14" t="s">
        <v>34</v>
      </c>
      <c r="AX672" s="14" t="s">
        <v>73</v>
      </c>
      <c r="AY672" s="254" t="s">
        <v>144</v>
      </c>
    </row>
    <row r="673" spans="1:51" s="13" customFormat="1" ht="12">
      <c r="A673" s="13"/>
      <c r="B673" s="233"/>
      <c r="C673" s="234"/>
      <c r="D673" s="235" t="s">
        <v>155</v>
      </c>
      <c r="E673" s="236" t="s">
        <v>21</v>
      </c>
      <c r="F673" s="237" t="s">
        <v>309</v>
      </c>
      <c r="G673" s="234"/>
      <c r="H673" s="236" t="s">
        <v>21</v>
      </c>
      <c r="I673" s="238"/>
      <c r="J673" s="234"/>
      <c r="K673" s="234"/>
      <c r="L673" s="239"/>
      <c r="M673" s="240"/>
      <c r="N673" s="241"/>
      <c r="O673" s="241"/>
      <c r="P673" s="241"/>
      <c r="Q673" s="241"/>
      <c r="R673" s="241"/>
      <c r="S673" s="241"/>
      <c r="T673" s="24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3" t="s">
        <v>155</v>
      </c>
      <c r="AU673" s="243" t="s">
        <v>83</v>
      </c>
      <c r="AV673" s="13" t="s">
        <v>81</v>
      </c>
      <c r="AW673" s="13" t="s">
        <v>34</v>
      </c>
      <c r="AX673" s="13" t="s">
        <v>73</v>
      </c>
      <c r="AY673" s="243" t="s">
        <v>144</v>
      </c>
    </row>
    <row r="674" spans="1:51" s="14" customFormat="1" ht="12">
      <c r="A674" s="14"/>
      <c r="B674" s="244"/>
      <c r="C674" s="245"/>
      <c r="D674" s="235" t="s">
        <v>155</v>
      </c>
      <c r="E674" s="246" t="s">
        <v>21</v>
      </c>
      <c r="F674" s="247" t="s">
        <v>610</v>
      </c>
      <c r="G674" s="245"/>
      <c r="H674" s="248">
        <v>5.519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4" t="s">
        <v>155</v>
      </c>
      <c r="AU674" s="254" t="s">
        <v>83</v>
      </c>
      <c r="AV674" s="14" t="s">
        <v>83</v>
      </c>
      <c r="AW674" s="14" t="s">
        <v>34</v>
      </c>
      <c r="AX674" s="14" t="s">
        <v>73</v>
      </c>
      <c r="AY674" s="254" t="s">
        <v>144</v>
      </c>
    </row>
    <row r="675" spans="1:51" s="13" customFormat="1" ht="12">
      <c r="A675" s="13"/>
      <c r="B675" s="233"/>
      <c r="C675" s="234"/>
      <c r="D675" s="235" t="s">
        <v>155</v>
      </c>
      <c r="E675" s="236" t="s">
        <v>21</v>
      </c>
      <c r="F675" s="237" t="s">
        <v>310</v>
      </c>
      <c r="G675" s="234"/>
      <c r="H675" s="236" t="s">
        <v>21</v>
      </c>
      <c r="I675" s="238"/>
      <c r="J675" s="234"/>
      <c r="K675" s="234"/>
      <c r="L675" s="239"/>
      <c r="M675" s="240"/>
      <c r="N675" s="241"/>
      <c r="O675" s="241"/>
      <c r="P675" s="241"/>
      <c r="Q675" s="241"/>
      <c r="R675" s="241"/>
      <c r="S675" s="241"/>
      <c r="T675" s="24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3" t="s">
        <v>155</v>
      </c>
      <c r="AU675" s="243" t="s">
        <v>83</v>
      </c>
      <c r="AV675" s="13" t="s">
        <v>81</v>
      </c>
      <c r="AW675" s="13" t="s">
        <v>34</v>
      </c>
      <c r="AX675" s="13" t="s">
        <v>73</v>
      </c>
      <c r="AY675" s="243" t="s">
        <v>144</v>
      </c>
    </row>
    <row r="676" spans="1:51" s="14" customFormat="1" ht="12">
      <c r="A676" s="14"/>
      <c r="B676" s="244"/>
      <c r="C676" s="245"/>
      <c r="D676" s="235" t="s">
        <v>155</v>
      </c>
      <c r="E676" s="246" t="s">
        <v>21</v>
      </c>
      <c r="F676" s="247" t="s">
        <v>613</v>
      </c>
      <c r="G676" s="245"/>
      <c r="H676" s="248">
        <v>10.596</v>
      </c>
      <c r="I676" s="249"/>
      <c r="J676" s="245"/>
      <c r="K676" s="245"/>
      <c r="L676" s="250"/>
      <c r="M676" s="251"/>
      <c r="N676" s="252"/>
      <c r="O676" s="252"/>
      <c r="P676" s="252"/>
      <c r="Q676" s="252"/>
      <c r="R676" s="252"/>
      <c r="S676" s="252"/>
      <c r="T676" s="253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4" t="s">
        <v>155</v>
      </c>
      <c r="AU676" s="254" t="s">
        <v>83</v>
      </c>
      <c r="AV676" s="14" t="s">
        <v>83</v>
      </c>
      <c r="AW676" s="14" t="s">
        <v>34</v>
      </c>
      <c r="AX676" s="14" t="s">
        <v>73</v>
      </c>
      <c r="AY676" s="254" t="s">
        <v>144</v>
      </c>
    </row>
    <row r="677" spans="1:51" s="14" customFormat="1" ht="12">
      <c r="A677" s="14"/>
      <c r="B677" s="244"/>
      <c r="C677" s="245"/>
      <c r="D677" s="235" t="s">
        <v>155</v>
      </c>
      <c r="E677" s="246" t="s">
        <v>21</v>
      </c>
      <c r="F677" s="247" t="s">
        <v>614</v>
      </c>
      <c r="G677" s="245"/>
      <c r="H677" s="248">
        <v>0.479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4" t="s">
        <v>155</v>
      </c>
      <c r="AU677" s="254" t="s">
        <v>83</v>
      </c>
      <c r="AV677" s="14" t="s">
        <v>83</v>
      </c>
      <c r="AW677" s="14" t="s">
        <v>34</v>
      </c>
      <c r="AX677" s="14" t="s">
        <v>73</v>
      </c>
      <c r="AY677" s="254" t="s">
        <v>144</v>
      </c>
    </row>
    <row r="678" spans="1:51" s="13" customFormat="1" ht="12">
      <c r="A678" s="13"/>
      <c r="B678" s="233"/>
      <c r="C678" s="234"/>
      <c r="D678" s="235" t="s">
        <v>155</v>
      </c>
      <c r="E678" s="236" t="s">
        <v>21</v>
      </c>
      <c r="F678" s="237" t="s">
        <v>313</v>
      </c>
      <c r="G678" s="234"/>
      <c r="H678" s="236" t="s">
        <v>21</v>
      </c>
      <c r="I678" s="238"/>
      <c r="J678" s="234"/>
      <c r="K678" s="234"/>
      <c r="L678" s="239"/>
      <c r="M678" s="240"/>
      <c r="N678" s="241"/>
      <c r="O678" s="241"/>
      <c r="P678" s="241"/>
      <c r="Q678" s="241"/>
      <c r="R678" s="241"/>
      <c r="S678" s="241"/>
      <c r="T678" s="24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3" t="s">
        <v>155</v>
      </c>
      <c r="AU678" s="243" t="s">
        <v>83</v>
      </c>
      <c r="AV678" s="13" t="s">
        <v>81</v>
      </c>
      <c r="AW678" s="13" t="s">
        <v>34</v>
      </c>
      <c r="AX678" s="13" t="s">
        <v>73</v>
      </c>
      <c r="AY678" s="243" t="s">
        <v>144</v>
      </c>
    </row>
    <row r="679" spans="1:51" s="14" customFormat="1" ht="12">
      <c r="A679" s="14"/>
      <c r="B679" s="244"/>
      <c r="C679" s="245"/>
      <c r="D679" s="235" t="s">
        <v>155</v>
      </c>
      <c r="E679" s="246" t="s">
        <v>21</v>
      </c>
      <c r="F679" s="247" t="s">
        <v>615</v>
      </c>
      <c r="G679" s="245"/>
      <c r="H679" s="248">
        <v>10.574</v>
      </c>
      <c r="I679" s="249"/>
      <c r="J679" s="245"/>
      <c r="K679" s="245"/>
      <c r="L679" s="250"/>
      <c r="M679" s="251"/>
      <c r="N679" s="252"/>
      <c r="O679" s="252"/>
      <c r="P679" s="252"/>
      <c r="Q679" s="252"/>
      <c r="R679" s="252"/>
      <c r="S679" s="252"/>
      <c r="T679" s="253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4" t="s">
        <v>155</v>
      </c>
      <c r="AU679" s="254" t="s">
        <v>83</v>
      </c>
      <c r="AV679" s="14" t="s">
        <v>83</v>
      </c>
      <c r="AW679" s="14" t="s">
        <v>34</v>
      </c>
      <c r="AX679" s="14" t="s">
        <v>73</v>
      </c>
      <c r="AY679" s="254" t="s">
        <v>144</v>
      </c>
    </row>
    <row r="680" spans="1:51" s="14" customFormat="1" ht="12">
      <c r="A680" s="14"/>
      <c r="B680" s="244"/>
      <c r="C680" s="245"/>
      <c r="D680" s="235" t="s">
        <v>155</v>
      </c>
      <c r="E680" s="246" t="s">
        <v>21</v>
      </c>
      <c r="F680" s="247" t="s">
        <v>614</v>
      </c>
      <c r="G680" s="245"/>
      <c r="H680" s="248">
        <v>0.479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4" t="s">
        <v>155</v>
      </c>
      <c r="AU680" s="254" t="s">
        <v>83</v>
      </c>
      <c r="AV680" s="14" t="s">
        <v>83</v>
      </c>
      <c r="AW680" s="14" t="s">
        <v>34</v>
      </c>
      <c r="AX680" s="14" t="s">
        <v>73</v>
      </c>
      <c r="AY680" s="254" t="s">
        <v>144</v>
      </c>
    </row>
    <row r="681" spans="1:51" s="13" customFormat="1" ht="12">
      <c r="A681" s="13"/>
      <c r="B681" s="233"/>
      <c r="C681" s="234"/>
      <c r="D681" s="235" t="s">
        <v>155</v>
      </c>
      <c r="E681" s="236" t="s">
        <v>21</v>
      </c>
      <c r="F681" s="237" t="s">
        <v>315</v>
      </c>
      <c r="G681" s="234"/>
      <c r="H681" s="236" t="s">
        <v>21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3" t="s">
        <v>155</v>
      </c>
      <c r="AU681" s="243" t="s">
        <v>83</v>
      </c>
      <c r="AV681" s="13" t="s">
        <v>81</v>
      </c>
      <c r="AW681" s="13" t="s">
        <v>34</v>
      </c>
      <c r="AX681" s="13" t="s">
        <v>73</v>
      </c>
      <c r="AY681" s="243" t="s">
        <v>144</v>
      </c>
    </row>
    <row r="682" spans="1:51" s="14" customFormat="1" ht="12">
      <c r="A682" s="14"/>
      <c r="B682" s="244"/>
      <c r="C682" s="245"/>
      <c r="D682" s="235" t="s">
        <v>155</v>
      </c>
      <c r="E682" s="246" t="s">
        <v>21</v>
      </c>
      <c r="F682" s="247" t="s">
        <v>616</v>
      </c>
      <c r="G682" s="245"/>
      <c r="H682" s="248">
        <v>0.682</v>
      </c>
      <c r="I682" s="249"/>
      <c r="J682" s="245"/>
      <c r="K682" s="245"/>
      <c r="L682" s="250"/>
      <c r="M682" s="251"/>
      <c r="N682" s="252"/>
      <c r="O682" s="252"/>
      <c r="P682" s="252"/>
      <c r="Q682" s="252"/>
      <c r="R682" s="252"/>
      <c r="S682" s="252"/>
      <c r="T682" s="253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4" t="s">
        <v>155</v>
      </c>
      <c r="AU682" s="254" t="s">
        <v>83</v>
      </c>
      <c r="AV682" s="14" t="s">
        <v>83</v>
      </c>
      <c r="AW682" s="14" t="s">
        <v>34</v>
      </c>
      <c r="AX682" s="14" t="s">
        <v>73</v>
      </c>
      <c r="AY682" s="254" t="s">
        <v>144</v>
      </c>
    </row>
    <row r="683" spans="1:51" s="14" customFormat="1" ht="12">
      <c r="A683" s="14"/>
      <c r="B683" s="244"/>
      <c r="C683" s="245"/>
      <c r="D683" s="235" t="s">
        <v>155</v>
      </c>
      <c r="E683" s="246" t="s">
        <v>21</v>
      </c>
      <c r="F683" s="247" t="s">
        <v>617</v>
      </c>
      <c r="G683" s="245"/>
      <c r="H683" s="248">
        <v>0.858</v>
      </c>
      <c r="I683" s="249"/>
      <c r="J683" s="245"/>
      <c r="K683" s="245"/>
      <c r="L683" s="250"/>
      <c r="M683" s="251"/>
      <c r="N683" s="252"/>
      <c r="O683" s="252"/>
      <c r="P683" s="252"/>
      <c r="Q683" s="252"/>
      <c r="R683" s="252"/>
      <c r="S683" s="252"/>
      <c r="T683" s="253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4" t="s">
        <v>155</v>
      </c>
      <c r="AU683" s="254" t="s">
        <v>83</v>
      </c>
      <c r="AV683" s="14" t="s">
        <v>83</v>
      </c>
      <c r="AW683" s="14" t="s">
        <v>34</v>
      </c>
      <c r="AX683" s="14" t="s">
        <v>73</v>
      </c>
      <c r="AY683" s="254" t="s">
        <v>144</v>
      </c>
    </row>
    <row r="684" spans="1:51" s="13" customFormat="1" ht="12">
      <c r="A684" s="13"/>
      <c r="B684" s="233"/>
      <c r="C684" s="234"/>
      <c r="D684" s="235" t="s">
        <v>155</v>
      </c>
      <c r="E684" s="236" t="s">
        <v>21</v>
      </c>
      <c r="F684" s="237" t="s">
        <v>317</v>
      </c>
      <c r="G684" s="234"/>
      <c r="H684" s="236" t="s">
        <v>21</v>
      </c>
      <c r="I684" s="238"/>
      <c r="J684" s="234"/>
      <c r="K684" s="234"/>
      <c r="L684" s="239"/>
      <c r="M684" s="240"/>
      <c r="N684" s="241"/>
      <c r="O684" s="241"/>
      <c r="P684" s="241"/>
      <c r="Q684" s="241"/>
      <c r="R684" s="241"/>
      <c r="S684" s="241"/>
      <c r="T684" s="24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3" t="s">
        <v>155</v>
      </c>
      <c r="AU684" s="243" t="s">
        <v>83</v>
      </c>
      <c r="AV684" s="13" t="s">
        <v>81</v>
      </c>
      <c r="AW684" s="13" t="s">
        <v>34</v>
      </c>
      <c r="AX684" s="13" t="s">
        <v>73</v>
      </c>
      <c r="AY684" s="243" t="s">
        <v>144</v>
      </c>
    </row>
    <row r="685" spans="1:51" s="14" customFormat="1" ht="12">
      <c r="A685" s="14"/>
      <c r="B685" s="244"/>
      <c r="C685" s="245"/>
      <c r="D685" s="235" t="s">
        <v>155</v>
      </c>
      <c r="E685" s="246" t="s">
        <v>21</v>
      </c>
      <c r="F685" s="247" t="s">
        <v>618</v>
      </c>
      <c r="G685" s="245"/>
      <c r="H685" s="248">
        <v>3.627</v>
      </c>
      <c r="I685" s="249"/>
      <c r="J685" s="245"/>
      <c r="K685" s="245"/>
      <c r="L685" s="250"/>
      <c r="M685" s="251"/>
      <c r="N685" s="252"/>
      <c r="O685" s="252"/>
      <c r="P685" s="252"/>
      <c r="Q685" s="252"/>
      <c r="R685" s="252"/>
      <c r="S685" s="252"/>
      <c r="T685" s="25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4" t="s">
        <v>155</v>
      </c>
      <c r="AU685" s="254" t="s">
        <v>83</v>
      </c>
      <c r="AV685" s="14" t="s">
        <v>83</v>
      </c>
      <c r="AW685" s="14" t="s">
        <v>34</v>
      </c>
      <c r="AX685" s="14" t="s">
        <v>73</v>
      </c>
      <c r="AY685" s="254" t="s">
        <v>144</v>
      </c>
    </row>
    <row r="686" spans="1:51" s="14" customFormat="1" ht="12">
      <c r="A686" s="14"/>
      <c r="B686" s="244"/>
      <c r="C686" s="245"/>
      <c r="D686" s="235" t="s">
        <v>155</v>
      </c>
      <c r="E686" s="246" t="s">
        <v>21</v>
      </c>
      <c r="F686" s="247" t="s">
        <v>619</v>
      </c>
      <c r="G686" s="245"/>
      <c r="H686" s="248">
        <v>9.594</v>
      </c>
      <c r="I686" s="249"/>
      <c r="J686" s="245"/>
      <c r="K686" s="245"/>
      <c r="L686" s="250"/>
      <c r="M686" s="251"/>
      <c r="N686" s="252"/>
      <c r="O686" s="252"/>
      <c r="P686" s="252"/>
      <c r="Q686" s="252"/>
      <c r="R686" s="252"/>
      <c r="S686" s="252"/>
      <c r="T686" s="253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4" t="s">
        <v>155</v>
      </c>
      <c r="AU686" s="254" t="s">
        <v>83</v>
      </c>
      <c r="AV686" s="14" t="s">
        <v>83</v>
      </c>
      <c r="AW686" s="14" t="s">
        <v>34</v>
      </c>
      <c r="AX686" s="14" t="s">
        <v>73</v>
      </c>
      <c r="AY686" s="254" t="s">
        <v>144</v>
      </c>
    </row>
    <row r="687" spans="1:51" s="14" customFormat="1" ht="12">
      <c r="A687" s="14"/>
      <c r="B687" s="244"/>
      <c r="C687" s="245"/>
      <c r="D687" s="235" t="s">
        <v>155</v>
      </c>
      <c r="E687" s="246" t="s">
        <v>21</v>
      </c>
      <c r="F687" s="247" t="s">
        <v>620</v>
      </c>
      <c r="G687" s="245"/>
      <c r="H687" s="248">
        <v>0.454</v>
      </c>
      <c r="I687" s="249"/>
      <c r="J687" s="245"/>
      <c r="K687" s="245"/>
      <c r="L687" s="250"/>
      <c r="M687" s="251"/>
      <c r="N687" s="252"/>
      <c r="O687" s="252"/>
      <c r="P687" s="252"/>
      <c r="Q687" s="252"/>
      <c r="R687" s="252"/>
      <c r="S687" s="252"/>
      <c r="T687" s="253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4" t="s">
        <v>155</v>
      </c>
      <c r="AU687" s="254" t="s">
        <v>83</v>
      </c>
      <c r="AV687" s="14" t="s">
        <v>83</v>
      </c>
      <c r="AW687" s="14" t="s">
        <v>34</v>
      </c>
      <c r="AX687" s="14" t="s">
        <v>73</v>
      </c>
      <c r="AY687" s="254" t="s">
        <v>144</v>
      </c>
    </row>
    <row r="688" spans="1:51" s="13" customFormat="1" ht="12">
      <c r="A688" s="13"/>
      <c r="B688" s="233"/>
      <c r="C688" s="234"/>
      <c r="D688" s="235" t="s">
        <v>155</v>
      </c>
      <c r="E688" s="236" t="s">
        <v>21</v>
      </c>
      <c r="F688" s="237" t="s">
        <v>320</v>
      </c>
      <c r="G688" s="234"/>
      <c r="H688" s="236" t="s">
        <v>21</v>
      </c>
      <c r="I688" s="238"/>
      <c r="J688" s="234"/>
      <c r="K688" s="234"/>
      <c r="L688" s="239"/>
      <c r="M688" s="240"/>
      <c r="N688" s="241"/>
      <c r="O688" s="241"/>
      <c r="P688" s="241"/>
      <c r="Q688" s="241"/>
      <c r="R688" s="241"/>
      <c r="S688" s="241"/>
      <c r="T688" s="242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3" t="s">
        <v>155</v>
      </c>
      <c r="AU688" s="243" t="s">
        <v>83</v>
      </c>
      <c r="AV688" s="13" t="s">
        <v>81</v>
      </c>
      <c r="AW688" s="13" t="s">
        <v>34</v>
      </c>
      <c r="AX688" s="13" t="s">
        <v>73</v>
      </c>
      <c r="AY688" s="243" t="s">
        <v>144</v>
      </c>
    </row>
    <row r="689" spans="1:51" s="14" customFormat="1" ht="12">
      <c r="A689" s="14"/>
      <c r="B689" s="244"/>
      <c r="C689" s="245"/>
      <c r="D689" s="235" t="s">
        <v>155</v>
      </c>
      <c r="E689" s="246" t="s">
        <v>21</v>
      </c>
      <c r="F689" s="247" t="s">
        <v>621</v>
      </c>
      <c r="G689" s="245"/>
      <c r="H689" s="248">
        <v>2.314</v>
      </c>
      <c r="I689" s="249"/>
      <c r="J689" s="245"/>
      <c r="K689" s="245"/>
      <c r="L689" s="250"/>
      <c r="M689" s="251"/>
      <c r="N689" s="252"/>
      <c r="O689" s="252"/>
      <c r="P689" s="252"/>
      <c r="Q689" s="252"/>
      <c r="R689" s="252"/>
      <c r="S689" s="252"/>
      <c r="T689" s="25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4" t="s">
        <v>155</v>
      </c>
      <c r="AU689" s="254" t="s">
        <v>83</v>
      </c>
      <c r="AV689" s="14" t="s">
        <v>83</v>
      </c>
      <c r="AW689" s="14" t="s">
        <v>34</v>
      </c>
      <c r="AX689" s="14" t="s">
        <v>73</v>
      </c>
      <c r="AY689" s="254" t="s">
        <v>144</v>
      </c>
    </row>
    <row r="690" spans="1:51" s="14" customFormat="1" ht="12">
      <c r="A690" s="14"/>
      <c r="B690" s="244"/>
      <c r="C690" s="245"/>
      <c r="D690" s="235" t="s">
        <v>155</v>
      </c>
      <c r="E690" s="246" t="s">
        <v>21</v>
      </c>
      <c r="F690" s="247" t="s">
        <v>622</v>
      </c>
      <c r="G690" s="245"/>
      <c r="H690" s="248">
        <v>1.833</v>
      </c>
      <c r="I690" s="249"/>
      <c r="J690" s="245"/>
      <c r="K690" s="245"/>
      <c r="L690" s="250"/>
      <c r="M690" s="251"/>
      <c r="N690" s="252"/>
      <c r="O690" s="252"/>
      <c r="P690" s="252"/>
      <c r="Q690" s="252"/>
      <c r="R690" s="252"/>
      <c r="S690" s="252"/>
      <c r="T690" s="253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4" t="s">
        <v>155</v>
      </c>
      <c r="AU690" s="254" t="s">
        <v>83</v>
      </c>
      <c r="AV690" s="14" t="s">
        <v>83</v>
      </c>
      <c r="AW690" s="14" t="s">
        <v>34</v>
      </c>
      <c r="AX690" s="14" t="s">
        <v>73</v>
      </c>
      <c r="AY690" s="254" t="s">
        <v>144</v>
      </c>
    </row>
    <row r="691" spans="1:51" s="14" customFormat="1" ht="12">
      <c r="A691" s="14"/>
      <c r="B691" s="244"/>
      <c r="C691" s="245"/>
      <c r="D691" s="235" t="s">
        <v>155</v>
      </c>
      <c r="E691" s="246" t="s">
        <v>21</v>
      </c>
      <c r="F691" s="247" t="s">
        <v>623</v>
      </c>
      <c r="G691" s="245"/>
      <c r="H691" s="248">
        <v>3.744</v>
      </c>
      <c r="I691" s="249"/>
      <c r="J691" s="245"/>
      <c r="K691" s="245"/>
      <c r="L691" s="250"/>
      <c r="M691" s="251"/>
      <c r="N691" s="252"/>
      <c r="O691" s="252"/>
      <c r="P691" s="252"/>
      <c r="Q691" s="252"/>
      <c r="R691" s="252"/>
      <c r="S691" s="252"/>
      <c r="T691" s="253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4" t="s">
        <v>155</v>
      </c>
      <c r="AU691" s="254" t="s">
        <v>83</v>
      </c>
      <c r="AV691" s="14" t="s">
        <v>83</v>
      </c>
      <c r="AW691" s="14" t="s">
        <v>34</v>
      </c>
      <c r="AX691" s="14" t="s">
        <v>73</v>
      </c>
      <c r="AY691" s="254" t="s">
        <v>144</v>
      </c>
    </row>
    <row r="692" spans="1:51" s="14" customFormat="1" ht="12">
      <c r="A692" s="14"/>
      <c r="B692" s="244"/>
      <c r="C692" s="245"/>
      <c r="D692" s="235" t="s">
        <v>155</v>
      </c>
      <c r="E692" s="246" t="s">
        <v>21</v>
      </c>
      <c r="F692" s="247" t="s">
        <v>624</v>
      </c>
      <c r="G692" s="245"/>
      <c r="H692" s="248">
        <v>3.614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4" t="s">
        <v>155</v>
      </c>
      <c r="AU692" s="254" t="s">
        <v>83</v>
      </c>
      <c r="AV692" s="14" t="s">
        <v>83</v>
      </c>
      <c r="AW692" s="14" t="s">
        <v>34</v>
      </c>
      <c r="AX692" s="14" t="s">
        <v>73</v>
      </c>
      <c r="AY692" s="254" t="s">
        <v>144</v>
      </c>
    </row>
    <row r="693" spans="1:51" s="13" customFormat="1" ht="12">
      <c r="A693" s="13"/>
      <c r="B693" s="233"/>
      <c r="C693" s="234"/>
      <c r="D693" s="235" t="s">
        <v>155</v>
      </c>
      <c r="E693" s="236" t="s">
        <v>21</v>
      </c>
      <c r="F693" s="237" t="s">
        <v>323</v>
      </c>
      <c r="G693" s="234"/>
      <c r="H693" s="236" t="s">
        <v>21</v>
      </c>
      <c r="I693" s="238"/>
      <c r="J693" s="234"/>
      <c r="K693" s="234"/>
      <c r="L693" s="239"/>
      <c r="M693" s="240"/>
      <c r="N693" s="241"/>
      <c r="O693" s="241"/>
      <c r="P693" s="241"/>
      <c r="Q693" s="241"/>
      <c r="R693" s="241"/>
      <c r="S693" s="241"/>
      <c r="T693" s="24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3" t="s">
        <v>155</v>
      </c>
      <c r="AU693" s="243" t="s">
        <v>83</v>
      </c>
      <c r="AV693" s="13" t="s">
        <v>81</v>
      </c>
      <c r="AW693" s="13" t="s">
        <v>34</v>
      </c>
      <c r="AX693" s="13" t="s">
        <v>73</v>
      </c>
      <c r="AY693" s="243" t="s">
        <v>144</v>
      </c>
    </row>
    <row r="694" spans="1:51" s="14" customFormat="1" ht="12">
      <c r="A694" s="14"/>
      <c r="B694" s="244"/>
      <c r="C694" s="245"/>
      <c r="D694" s="235" t="s">
        <v>155</v>
      </c>
      <c r="E694" s="246" t="s">
        <v>21</v>
      </c>
      <c r="F694" s="247" t="s">
        <v>625</v>
      </c>
      <c r="G694" s="245"/>
      <c r="H694" s="248">
        <v>14.136</v>
      </c>
      <c r="I694" s="249"/>
      <c r="J694" s="245"/>
      <c r="K694" s="245"/>
      <c r="L694" s="250"/>
      <c r="M694" s="251"/>
      <c r="N694" s="252"/>
      <c r="O694" s="252"/>
      <c r="P694" s="252"/>
      <c r="Q694" s="252"/>
      <c r="R694" s="252"/>
      <c r="S694" s="252"/>
      <c r="T694" s="253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4" t="s">
        <v>155</v>
      </c>
      <c r="AU694" s="254" t="s">
        <v>83</v>
      </c>
      <c r="AV694" s="14" t="s">
        <v>83</v>
      </c>
      <c r="AW694" s="14" t="s">
        <v>34</v>
      </c>
      <c r="AX694" s="14" t="s">
        <v>73</v>
      </c>
      <c r="AY694" s="254" t="s">
        <v>144</v>
      </c>
    </row>
    <row r="695" spans="1:51" s="14" customFormat="1" ht="12">
      <c r="A695" s="14"/>
      <c r="B695" s="244"/>
      <c r="C695" s="245"/>
      <c r="D695" s="235" t="s">
        <v>155</v>
      </c>
      <c r="E695" s="246" t="s">
        <v>21</v>
      </c>
      <c r="F695" s="247" t="s">
        <v>626</v>
      </c>
      <c r="G695" s="245"/>
      <c r="H695" s="248">
        <v>1.39</v>
      </c>
      <c r="I695" s="249"/>
      <c r="J695" s="245"/>
      <c r="K695" s="245"/>
      <c r="L695" s="250"/>
      <c r="M695" s="251"/>
      <c r="N695" s="252"/>
      <c r="O695" s="252"/>
      <c r="P695" s="252"/>
      <c r="Q695" s="252"/>
      <c r="R695" s="252"/>
      <c r="S695" s="252"/>
      <c r="T695" s="253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4" t="s">
        <v>155</v>
      </c>
      <c r="AU695" s="254" t="s">
        <v>83</v>
      </c>
      <c r="AV695" s="14" t="s">
        <v>83</v>
      </c>
      <c r="AW695" s="14" t="s">
        <v>34</v>
      </c>
      <c r="AX695" s="14" t="s">
        <v>73</v>
      </c>
      <c r="AY695" s="254" t="s">
        <v>144</v>
      </c>
    </row>
    <row r="696" spans="1:51" s="13" customFormat="1" ht="12">
      <c r="A696" s="13"/>
      <c r="B696" s="233"/>
      <c r="C696" s="234"/>
      <c r="D696" s="235" t="s">
        <v>155</v>
      </c>
      <c r="E696" s="236" t="s">
        <v>21</v>
      </c>
      <c r="F696" s="237" t="s">
        <v>326</v>
      </c>
      <c r="G696" s="234"/>
      <c r="H696" s="236" t="s">
        <v>21</v>
      </c>
      <c r="I696" s="238"/>
      <c r="J696" s="234"/>
      <c r="K696" s="234"/>
      <c r="L696" s="239"/>
      <c r="M696" s="240"/>
      <c r="N696" s="241"/>
      <c r="O696" s="241"/>
      <c r="P696" s="241"/>
      <c r="Q696" s="241"/>
      <c r="R696" s="241"/>
      <c r="S696" s="241"/>
      <c r="T696" s="24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3" t="s">
        <v>155</v>
      </c>
      <c r="AU696" s="243" t="s">
        <v>83</v>
      </c>
      <c r="AV696" s="13" t="s">
        <v>81</v>
      </c>
      <c r="AW696" s="13" t="s">
        <v>34</v>
      </c>
      <c r="AX696" s="13" t="s">
        <v>73</v>
      </c>
      <c r="AY696" s="243" t="s">
        <v>144</v>
      </c>
    </row>
    <row r="697" spans="1:51" s="14" customFormat="1" ht="12">
      <c r="A697" s="14"/>
      <c r="B697" s="244"/>
      <c r="C697" s="245"/>
      <c r="D697" s="235" t="s">
        <v>155</v>
      </c>
      <c r="E697" s="246" t="s">
        <v>21</v>
      </c>
      <c r="F697" s="247" t="s">
        <v>625</v>
      </c>
      <c r="G697" s="245"/>
      <c r="H697" s="248">
        <v>14.136</v>
      </c>
      <c r="I697" s="249"/>
      <c r="J697" s="245"/>
      <c r="K697" s="245"/>
      <c r="L697" s="250"/>
      <c r="M697" s="251"/>
      <c r="N697" s="252"/>
      <c r="O697" s="252"/>
      <c r="P697" s="252"/>
      <c r="Q697" s="252"/>
      <c r="R697" s="252"/>
      <c r="S697" s="252"/>
      <c r="T697" s="253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4" t="s">
        <v>155</v>
      </c>
      <c r="AU697" s="254" t="s">
        <v>83</v>
      </c>
      <c r="AV697" s="14" t="s">
        <v>83</v>
      </c>
      <c r="AW697" s="14" t="s">
        <v>34</v>
      </c>
      <c r="AX697" s="14" t="s">
        <v>73</v>
      </c>
      <c r="AY697" s="254" t="s">
        <v>144</v>
      </c>
    </row>
    <row r="698" spans="1:51" s="14" customFormat="1" ht="12">
      <c r="A698" s="14"/>
      <c r="B698" s="244"/>
      <c r="C698" s="245"/>
      <c r="D698" s="235" t="s">
        <v>155</v>
      </c>
      <c r="E698" s="246" t="s">
        <v>21</v>
      </c>
      <c r="F698" s="247" t="s">
        <v>626</v>
      </c>
      <c r="G698" s="245"/>
      <c r="H698" s="248">
        <v>1.39</v>
      </c>
      <c r="I698" s="249"/>
      <c r="J698" s="245"/>
      <c r="K698" s="245"/>
      <c r="L698" s="250"/>
      <c r="M698" s="251"/>
      <c r="N698" s="252"/>
      <c r="O698" s="252"/>
      <c r="P698" s="252"/>
      <c r="Q698" s="252"/>
      <c r="R698" s="252"/>
      <c r="S698" s="252"/>
      <c r="T698" s="253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4" t="s">
        <v>155</v>
      </c>
      <c r="AU698" s="254" t="s">
        <v>83</v>
      </c>
      <c r="AV698" s="14" t="s">
        <v>83</v>
      </c>
      <c r="AW698" s="14" t="s">
        <v>34</v>
      </c>
      <c r="AX698" s="14" t="s">
        <v>73</v>
      </c>
      <c r="AY698" s="254" t="s">
        <v>144</v>
      </c>
    </row>
    <row r="699" spans="1:51" s="13" customFormat="1" ht="12">
      <c r="A699" s="13"/>
      <c r="B699" s="233"/>
      <c r="C699" s="234"/>
      <c r="D699" s="235" t="s">
        <v>155</v>
      </c>
      <c r="E699" s="236" t="s">
        <v>21</v>
      </c>
      <c r="F699" s="237" t="s">
        <v>327</v>
      </c>
      <c r="G699" s="234"/>
      <c r="H699" s="236" t="s">
        <v>21</v>
      </c>
      <c r="I699" s="238"/>
      <c r="J699" s="234"/>
      <c r="K699" s="234"/>
      <c r="L699" s="239"/>
      <c r="M699" s="240"/>
      <c r="N699" s="241"/>
      <c r="O699" s="241"/>
      <c r="P699" s="241"/>
      <c r="Q699" s="241"/>
      <c r="R699" s="241"/>
      <c r="S699" s="241"/>
      <c r="T699" s="24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3" t="s">
        <v>155</v>
      </c>
      <c r="AU699" s="243" t="s">
        <v>83</v>
      </c>
      <c r="AV699" s="13" t="s">
        <v>81</v>
      </c>
      <c r="AW699" s="13" t="s">
        <v>34</v>
      </c>
      <c r="AX699" s="13" t="s">
        <v>73</v>
      </c>
      <c r="AY699" s="243" t="s">
        <v>144</v>
      </c>
    </row>
    <row r="700" spans="1:51" s="14" customFormat="1" ht="12">
      <c r="A700" s="14"/>
      <c r="B700" s="244"/>
      <c r="C700" s="245"/>
      <c r="D700" s="235" t="s">
        <v>155</v>
      </c>
      <c r="E700" s="246" t="s">
        <v>21</v>
      </c>
      <c r="F700" s="247" t="s">
        <v>616</v>
      </c>
      <c r="G700" s="245"/>
      <c r="H700" s="248">
        <v>0.682</v>
      </c>
      <c r="I700" s="249"/>
      <c r="J700" s="245"/>
      <c r="K700" s="245"/>
      <c r="L700" s="250"/>
      <c r="M700" s="251"/>
      <c r="N700" s="252"/>
      <c r="O700" s="252"/>
      <c r="P700" s="252"/>
      <c r="Q700" s="252"/>
      <c r="R700" s="252"/>
      <c r="S700" s="252"/>
      <c r="T700" s="25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4" t="s">
        <v>155</v>
      </c>
      <c r="AU700" s="254" t="s">
        <v>83</v>
      </c>
      <c r="AV700" s="14" t="s">
        <v>83</v>
      </c>
      <c r="AW700" s="14" t="s">
        <v>34</v>
      </c>
      <c r="AX700" s="14" t="s">
        <v>73</v>
      </c>
      <c r="AY700" s="254" t="s">
        <v>144</v>
      </c>
    </row>
    <row r="701" spans="1:51" s="14" customFormat="1" ht="12">
      <c r="A701" s="14"/>
      <c r="B701" s="244"/>
      <c r="C701" s="245"/>
      <c r="D701" s="235" t="s">
        <v>155</v>
      </c>
      <c r="E701" s="246" t="s">
        <v>21</v>
      </c>
      <c r="F701" s="247" t="s">
        <v>617</v>
      </c>
      <c r="G701" s="245"/>
      <c r="H701" s="248">
        <v>0.858</v>
      </c>
      <c r="I701" s="249"/>
      <c r="J701" s="245"/>
      <c r="K701" s="245"/>
      <c r="L701" s="250"/>
      <c r="M701" s="251"/>
      <c r="N701" s="252"/>
      <c r="O701" s="252"/>
      <c r="P701" s="252"/>
      <c r="Q701" s="252"/>
      <c r="R701" s="252"/>
      <c r="S701" s="252"/>
      <c r="T701" s="25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4" t="s">
        <v>155</v>
      </c>
      <c r="AU701" s="254" t="s">
        <v>83</v>
      </c>
      <c r="AV701" s="14" t="s">
        <v>83</v>
      </c>
      <c r="AW701" s="14" t="s">
        <v>34</v>
      </c>
      <c r="AX701" s="14" t="s">
        <v>73</v>
      </c>
      <c r="AY701" s="254" t="s">
        <v>144</v>
      </c>
    </row>
    <row r="702" spans="1:51" s="13" customFormat="1" ht="12">
      <c r="A702" s="13"/>
      <c r="B702" s="233"/>
      <c r="C702" s="234"/>
      <c r="D702" s="235" t="s">
        <v>155</v>
      </c>
      <c r="E702" s="236" t="s">
        <v>21</v>
      </c>
      <c r="F702" s="237" t="s">
        <v>328</v>
      </c>
      <c r="G702" s="234"/>
      <c r="H702" s="236" t="s">
        <v>21</v>
      </c>
      <c r="I702" s="238"/>
      <c r="J702" s="234"/>
      <c r="K702" s="234"/>
      <c r="L702" s="239"/>
      <c r="M702" s="240"/>
      <c r="N702" s="241"/>
      <c r="O702" s="241"/>
      <c r="P702" s="241"/>
      <c r="Q702" s="241"/>
      <c r="R702" s="241"/>
      <c r="S702" s="241"/>
      <c r="T702" s="242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3" t="s">
        <v>155</v>
      </c>
      <c r="AU702" s="243" t="s">
        <v>83</v>
      </c>
      <c r="AV702" s="13" t="s">
        <v>81</v>
      </c>
      <c r="AW702" s="13" t="s">
        <v>34</v>
      </c>
      <c r="AX702" s="13" t="s">
        <v>73</v>
      </c>
      <c r="AY702" s="243" t="s">
        <v>144</v>
      </c>
    </row>
    <row r="703" spans="1:51" s="13" customFormat="1" ht="12">
      <c r="A703" s="13"/>
      <c r="B703" s="233"/>
      <c r="C703" s="234"/>
      <c r="D703" s="235" t="s">
        <v>155</v>
      </c>
      <c r="E703" s="236" t="s">
        <v>21</v>
      </c>
      <c r="F703" s="237" t="s">
        <v>329</v>
      </c>
      <c r="G703" s="234"/>
      <c r="H703" s="236" t="s">
        <v>21</v>
      </c>
      <c r="I703" s="238"/>
      <c r="J703" s="234"/>
      <c r="K703" s="234"/>
      <c r="L703" s="239"/>
      <c r="M703" s="240"/>
      <c r="N703" s="241"/>
      <c r="O703" s="241"/>
      <c r="P703" s="241"/>
      <c r="Q703" s="241"/>
      <c r="R703" s="241"/>
      <c r="S703" s="241"/>
      <c r="T703" s="242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3" t="s">
        <v>155</v>
      </c>
      <c r="AU703" s="243" t="s">
        <v>83</v>
      </c>
      <c r="AV703" s="13" t="s">
        <v>81</v>
      </c>
      <c r="AW703" s="13" t="s">
        <v>34</v>
      </c>
      <c r="AX703" s="13" t="s">
        <v>73</v>
      </c>
      <c r="AY703" s="243" t="s">
        <v>144</v>
      </c>
    </row>
    <row r="704" spans="1:51" s="14" customFormat="1" ht="12">
      <c r="A704" s="14"/>
      <c r="B704" s="244"/>
      <c r="C704" s="245"/>
      <c r="D704" s="235" t="s">
        <v>155</v>
      </c>
      <c r="E704" s="246" t="s">
        <v>21</v>
      </c>
      <c r="F704" s="247" t="s">
        <v>627</v>
      </c>
      <c r="G704" s="245"/>
      <c r="H704" s="248">
        <v>4.723</v>
      </c>
      <c r="I704" s="249"/>
      <c r="J704" s="245"/>
      <c r="K704" s="245"/>
      <c r="L704" s="250"/>
      <c r="M704" s="251"/>
      <c r="N704" s="252"/>
      <c r="O704" s="252"/>
      <c r="P704" s="252"/>
      <c r="Q704" s="252"/>
      <c r="R704" s="252"/>
      <c r="S704" s="252"/>
      <c r="T704" s="253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4" t="s">
        <v>155</v>
      </c>
      <c r="AU704" s="254" t="s">
        <v>83</v>
      </c>
      <c r="AV704" s="14" t="s">
        <v>83</v>
      </c>
      <c r="AW704" s="14" t="s">
        <v>34</v>
      </c>
      <c r="AX704" s="14" t="s">
        <v>73</v>
      </c>
      <c r="AY704" s="254" t="s">
        <v>144</v>
      </c>
    </row>
    <row r="705" spans="1:51" s="14" customFormat="1" ht="12">
      <c r="A705" s="14"/>
      <c r="B705" s="244"/>
      <c r="C705" s="245"/>
      <c r="D705" s="235" t="s">
        <v>155</v>
      </c>
      <c r="E705" s="246" t="s">
        <v>21</v>
      </c>
      <c r="F705" s="247" t="s">
        <v>628</v>
      </c>
      <c r="G705" s="245"/>
      <c r="H705" s="248">
        <v>0.489</v>
      </c>
      <c r="I705" s="249"/>
      <c r="J705" s="245"/>
      <c r="K705" s="245"/>
      <c r="L705" s="250"/>
      <c r="M705" s="251"/>
      <c r="N705" s="252"/>
      <c r="O705" s="252"/>
      <c r="P705" s="252"/>
      <c r="Q705" s="252"/>
      <c r="R705" s="252"/>
      <c r="S705" s="252"/>
      <c r="T705" s="253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4" t="s">
        <v>155</v>
      </c>
      <c r="AU705" s="254" t="s">
        <v>83</v>
      </c>
      <c r="AV705" s="14" t="s">
        <v>83</v>
      </c>
      <c r="AW705" s="14" t="s">
        <v>34</v>
      </c>
      <c r="AX705" s="14" t="s">
        <v>73</v>
      </c>
      <c r="AY705" s="254" t="s">
        <v>144</v>
      </c>
    </row>
    <row r="706" spans="1:51" s="14" customFormat="1" ht="12">
      <c r="A706" s="14"/>
      <c r="B706" s="244"/>
      <c r="C706" s="245"/>
      <c r="D706" s="235" t="s">
        <v>155</v>
      </c>
      <c r="E706" s="246" t="s">
        <v>21</v>
      </c>
      <c r="F706" s="247" t="s">
        <v>629</v>
      </c>
      <c r="G706" s="245"/>
      <c r="H706" s="248">
        <v>2.62</v>
      </c>
      <c r="I706" s="249"/>
      <c r="J706" s="245"/>
      <c r="K706" s="245"/>
      <c r="L706" s="250"/>
      <c r="M706" s="251"/>
      <c r="N706" s="252"/>
      <c r="O706" s="252"/>
      <c r="P706" s="252"/>
      <c r="Q706" s="252"/>
      <c r="R706" s="252"/>
      <c r="S706" s="252"/>
      <c r="T706" s="253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4" t="s">
        <v>155</v>
      </c>
      <c r="AU706" s="254" t="s">
        <v>83</v>
      </c>
      <c r="AV706" s="14" t="s">
        <v>83</v>
      </c>
      <c r="AW706" s="14" t="s">
        <v>34</v>
      </c>
      <c r="AX706" s="14" t="s">
        <v>73</v>
      </c>
      <c r="AY706" s="254" t="s">
        <v>144</v>
      </c>
    </row>
    <row r="707" spans="1:51" s="14" customFormat="1" ht="12">
      <c r="A707" s="14"/>
      <c r="B707" s="244"/>
      <c r="C707" s="245"/>
      <c r="D707" s="235" t="s">
        <v>155</v>
      </c>
      <c r="E707" s="246" t="s">
        <v>21</v>
      </c>
      <c r="F707" s="247" t="s">
        <v>630</v>
      </c>
      <c r="G707" s="245"/>
      <c r="H707" s="248">
        <v>6.198</v>
      </c>
      <c r="I707" s="249"/>
      <c r="J707" s="245"/>
      <c r="K707" s="245"/>
      <c r="L707" s="250"/>
      <c r="M707" s="251"/>
      <c r="N707" s="252"/>
      <c r="O707" s="252"/>
      <c r="P707" s="252"/>
      <c r="Q707" s="252"/>
      <c r="R707" s="252"/>
      <c r="S707" s="252"/>
      <c r="T707" s="253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4" t="s">
        <v>155</v>
      </c>
      <c r="AU707" s="254" t="s">
        <v>83</v>
      </c>
      <c r="AV707" s="14" t="s">
        <v>83</v>
      </c>
      <c r="AW707" s="14" t="s">
        <v>34</v>
      </c>
      <c r="AX707" s="14" t="s">
        <v>73</v>
      </c>
      <c r="AY707" s="254" t="s">
        <v>144</v>
      </c>
    </row>
    <row r="708" spans="1:51" s="13" customFormat="1" ht="12">
      <c r="A708" s="13"/>
      <c r="B708" s="233"/>
      <c r="C708" s="234"/>
      <c r="D708" s="235" t="s">
        <v>155</v>
      </c>
      <c r="E708" s="236" t="s">
        <v>21</v>
      </c>
      <c r="F708" s="237" t="s">
        <v>333</v>
      </c>
      <c r="G708" s="234"/>
      <c r="H708" s="236" t="s">
        <v>21</v>
      </c>
      <c r="I708" s="238"/>
      <c r="J708" s="234"/>
      <c r="K708" s="234"/>
      <c r="L708" s="239"/>
      <c r="M708" s="240"/>
      <c r="N708" s="241"/>
      <c r="O708" s="241"/>
      <c r="P708" s="241"/>
      <c r="Q708" s="241"/>
      <c r="R708" s="241"/>
      <c r="S708" s="241"/>
      <c r="T708" s="24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3" t="s">
        <v>155</v>
      </c>
      <c r="AU708" s="243" t="s">
        <v>83</v>
      </c>
      <c r="AV708" s="13" t="s">
        <v>81</v>
      </c>
      <c r="AW708" s="13" t="s">
        <v>34</v>
      </c>
      <c r="AX708" s="13" t="s">
        <v>73</v>
      </c>
      <c r="AY708" s="243" t="s">
        <v>144</v>
      </c>
    </row>
    <row r="709" spans="1:51" s="14" customFormat="1" ht="12">
      <c r="A709" s="14"/>
      <c r="B709" s="244"/>
      <c r="C709" s="245"/>
      <c r="D709" s="235" t="s">
        <v>155</v>
      </c>
      <c r="E709" s="246" t="s">
        <v>21</v>
      </c>
      <c r="F709" s="247" t="s">
        <v>627</v>
      </c>
      <c r="G709" s="245"/>
      <c r="H709" s="248">
        <v>4.723</v>
      </c>
      <c r="I709" s="249"/>
      <c r="J709" s="245"/>
      <c r="K709" s="245"/>
      <c r="L709" s="250"/>
      <c r="M709" s="251"/>
      <c r="N709" s="252"/>
      <c r="O709" s="252"/>
      <c r="P709" s="252"/>
      <c r="Q709" s="252"/>
      <c r="R709" s="252"/>
      <c r="S709" s="252"/>
      <c r="T709" s="253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4" t="s">
        <v>155</v>
      </c>
      <c r="AU709" s="254" t="s">
        <v>83</v>
      </c>
      <c r="AV709" s="14" t="s">
        <v>83</v>
      </c>
      <c r="AW709" s="14" t="s">
        <v>34</v>
      </c>
      <c r="AX709" s="14" t="s">
        <v>73</v>
      </c>
      <c r="AY709" s="254" t="s">
        <v>144</v>
      </c>
    </row>
    <row r="710" spans="1:51" s="14" customFormat="1" ht="12">
      <c r="A710" s="14"/>
      <c r="B710" s="244"/>
      <c r="C710" s="245"/>
      <c r="D710" s="235" t="s">
        <v>155</v>
      </c>
      <c r="E710" s="246" t="s">
        <v>21</v>
      </c>
      <c r="F710" s="247" t="s">
        <v>628</v>
      </c>
      <c r="G710" s="245"/>
      <c r="H710" s="248">
        <v>0.489</v>
      </c>
      <c r="I710" s="249"/>
      <c r="J710" s="245"/>
      <c r="K710" s="245"/>
      <c r="L710" s="250"/>
      <c r="M710" s="251"/>
      <c r="N710" s="252"/>
      <c r="O710" s="252"/>
      <c r="P710" s="252"/>
      <c r="Q710" s="252"/>
      <c r="R710" s="252"/>
      <c r="S710" s="252"/>
      <c r="T710" s="253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4" t="s">
        <v>155</v>
      </c>
      <c r="AU710" s="254" t="s">
        <v>83</v>
      </c>
      <c r="AV710" s="14" t="s">
        <v>83</v>
      </c>
      <c r="AW710" s="14" t="s">
        <v>34</v>
      </c>
      <c r="AX710" s="14" t="s">
        <v>73</v>
      </c>
      <c r="AY710" s="254" t="s">
        <v>144</v>
      </c>
    </row>
    <row r="711" spans="1:51" s="14" customFormat="1" ht="12">
      <c r="A711" s="14"/>
      <c r="B711" s="244"/>
      <c r="C711" s="245"/>
      <c r="D711" s="235" t="s">
        <v>155</v>
      </c>
      <c r="E711" s="246" t="s">
        <v>21</v>
      </c>
      <c r="F711" s="247" t="s">
        <v>629</v>
      </c>
      <c r="G711" s="245"/>
      <c r="H711" s="248">
        <v>2.62</v>
      </c>
      <c r="I711" s="249"/>
      <c r="J711" s="245"/>
      <c r="K711" s="245"/>
      <c r="L711" s="250"/>
      <c r="M711" s="251"/>
      <c r="N711" s="252"/>
      <c r="O711" s="252"/>
      <c r="P711" s="252"/>
      <c r="Q711" s="252"/>
      <c r="R711" s="252"/>
      <c r="S711" s="252"/>
      <c r="T711" s="253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4" t="s">
        <v>155</v>
      </c>
      <c r="AU711" s="254" t="s">
        <v>83</v>
      </c>
      <c r="AV711" s="14" t="s">
        <v>83</v>
      </c>
      <c r="AW711" s="14" t="s">
        <v>34</v>
      </c>
      <c r="AX711" s="14" t="s">
        <v>73</v>
      </c>
      <c r="AY711" s="254" t="s">
        <v>144</v>
      </c>
    </row>
    <row r="712" spans="1:51" s="14" customFormat="1" ht="12">
      <c r="A712" s="14"/>
      <c r="B712" s="244"/>
      <c r="C712" s="245"/>
      <c r="D712" s="235" t="s">
        <v>155</v>
      </c>
      <c r="E712" s="246" t="s">
        <v>21</v>
      </c>
      <c r="F712" s="247" t="s">
        <v>630</v>
      </c>
      <c r="G712" s="245"/>
      <c r="H712" s="248">
        <v>6.198</v>
      </c>
      <c r="I712" s="249"/>
      <c r="J712" s="245"/>
      <c r="K712" s="245"/>
      <c r="L712" s="250"/>
      <c r="M712" s="251"/>
      <c r="N712" s="252"/>
      <c r="O712" s="252"/>
      <c r="P712" s="252"/>
      <c r="Q712" s="252"/>
      <c r="R712" s="252"/>
      <c r="S712" s="252"/>
      <c r="T712" s="253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4" t="s">
        <v>155</v>
      </c>
      <c r="AU712" s="254" t="s">
        <v>83</v>
      </c>
      <c r="AV712" s="14" t="s">
        <v>83</v>
      </c>
      <c r="AW712" s="14" t="s">
        <v>34</v>
      </c>
      <c r="AX712" s="14" t="s">
        <v>73</v>
      </c>
      <c r="AY712" s="254" t="s">
        <v>144</v>
      </c>
    </row>
    <row r="713" spans="1:51" s="13" customFormat="1" ht="12">
      <c r="A713" s="13"/>
      <c r="B713" s="233"/>
      <c r="C713" s="234"/>
      <c r="D713" s="235" t="s">
        <v>155</v>
      </c>
      <c r="E713" s="236" t="s">
        <v>21</v>
      </c>
      <c r="F713" s="237" t="s">
        <v>334</v>
      </c>
      <c r="G713" s="234"/>
      <c r="H713" s="236" t="s">
        <v>21</v>
      </c>
      <c r="I713" s="238"/>
      <c r="J713" s="234"/>
      <c r="K713" s="234"/>
      <c r="L713" s="239"/>
      <c r="M713" s="240"/>
      <c r="N713" s="241"/>
      <c r="O713" s="241"/>
      <c r="P713" s="241"/>
      <c r="Q713" s="241"/>
      <c r="R713" s="241"/>
      <c r="S713" s="241"/>
      <c r="T713" s="24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3" t="s">
        <v>155</v>
      </c>
      <c r="AU713" s="243" t="s">
        <v>83</v>
      </c>
      <c r="AV713" s="13" t="s">
        <v>81</v>
      </c>
      <c r="AW713" s="13" t="s">
        <v>34</v>
      </c>
      <c r="AX713" s="13" t="s">
        <v>73</v>
      </c>
      <c r="AY713" s="243" t="s">
        <v>144</v>
      </c>
    </row>
    <row r="714" spans="1:51" s="14" customFormat="1" ht="12">
      <c r="A714" s="14"/>
      <c r="B714" s="244"/>
      <c r="C714" s="245"/>
      <c r="D714" s="235" t="s">
        <v>155</v>
      </c>
      <c r="E714" s="246" t="s">
        <v>21</v>
      </c>
      <c r="F714" s="247" t="s">
        <v>631</v>
      </c>
      <c r="G714" s="245"/>
      <c r="H714" s="248">
        <v>2.466</v>
      </c>
      <c r="I714" s="249"/>
      <c r="J714" s="245"/>
      <c r="K714" s="245"/>
      <c r="L714" s="250"/>
      <c r="M714" s="251"/>
      <c r="N714" s="252"/>
      <c r="O714" s="252"/>
      <c r="P714" s="252"/>
      <c r="Q714" s="252"/>
      <c r="R714" s="252"/>
      <c r="S714" s="252"/>
      <c r="T714" s="25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4" t="s">
        <v>155</v>
      </c>
      <c r="AU714" s="254" t="s">
        <v>83</v>
      </c>
      <c r="AV714" s="14" t="s">
        <v>83</v>
      </c>
      <c r="AW714" s="14" t="s">
        <v>34</v>
      </c>
      <c r="AX714" s="14" t="s">
        <v>73</v>
      </c>
      <c r="AY714" s="254" t="s">
        <v>144</v>
      </c>
    </row>
    <row r="715" spans="1:51" s="14" customFormat="1" ht="12">
      <c r="A715" s="14"/>
      <c r="B715" s="244"/>
      <c r="C715" s="245"/>
      <c r="D715" s="235" t="s">
        <v>155</v>
      </c>
      <c r="E715" s="246" t="s">
        <v>21</v>
      </c>
      <c r="F715" s="247" t="s">
        <v>632</v>
      </c>
      <c r="G715" s="245"/>
      <c r="H715" s="248">
        <v>2.838</v>
      </c>
      <c r="I715" s="249"/>
      <c r="J715" s="245"/>
      <c r="K715" s="245"/>
      <c r="L715" s="250"/>
      <c r="M715" s="251"/>
      <c r="N715" s="252"/>
      <c r="O715" s="252"/>
      <c r="P715" s="252"/>
      <c r="Q715" s="252"/>
      <c r="R715" s="252"/>
      <c r="S715" s="252"/>
      <c r="T715" s="253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4" t="s">
        <v>155</v>
      </c>
      <c r="AU715" s="254" t="s">
        <v>83</v>
      </c>
      <c r="AV715" s="14" t="s">
        <v>83</v>
      </c>
      <c r="AW715" s="14" t="s">
        <v>34</v>
      </c>
      <c r="AX715" s="14" t="s">
        <v>73</v>
      </c>
      <c r="AY715" s="254" t="s">
        <v>144</v>
      </c>
    </row>
    <row r="716" spans="1:51" s="14" customFormat="1" ht="12">
      <c r="A716" s="14"/>
      <c r="B716" s="244"/>
      <c r="C716" s="245"/>
      <c r="D716" s="235" t="s">
        <v>155</v>
      </c>
      <c r="E716" s="246" t="s">
        <v>21</v>
      </c>
      <c r="F716" s="247" t="s">
        <v>633</v>
      </c>
      <c r="G716" s="245"/>
      <c r="H716" s="248">
        <v>0.388</v>
      </c>
      <c r="I716" s="249"/>
      <c r="J716" s="245"/>
      <c r="K716" s="245"/>
      <c r="L716" s="250"/>
      <c r="M716" s="251"/>
      <c r="N716" s="252"/>
      <c r="O716" s="252"/>
      <c r="P716" s="252"/>
      <c r="Q716" s="252"/>
      <c r="R716" s="252"/>
      <c r="S716" s="252"/>
      <c r="T716" s="253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4" t="s">
        <v>155</v>
      </c>
      <c r="AU716" s="254" t="s">
        <v>83</v>
      </c>
      <c r="AV716" s="14" t="s">
        <v>83</v>
      </c>
      <c r="AW716" s="14" t="s">
        <v>34</v>
      </c>
      <c r="AX716" s="14" t="s">
        <v>73</v>
      </c>
      <c r="AY716" s="254" t="s">
        <v>144</v>
      </c>
    </row>
    <row r="717" spans="1:51" s="14" customFormat="1" ht="12">
      <c r="A717" s="14"/>
      <c r="B717" s="244"/>
      <c r="C717" s="245"/>
      <c r="D717" s="235" t="s">
        <v>155</v>
      </c>
      <c r="E717" s="246" t="s">
        <v>21</v>
      </c>
      <c r="F717" s="247" t="s">
        <v>634</v>
      </c>
      <c r="G717" s="245"/>
      <c r="H717" s="248">
        <v>0.344</v>
      </c>
      <c r="I717" s="249"/>
      <c r="J717" s="245"/>
      <c r="K717" s="245"/>
      <c r="L717" s="250"/>
      <c r="M717" s="251"/>
      <c r="N717" s="252"/>
      <c r="O717" s="252"/>
      <c r="P717" s="252"/>
      <c r="Q717" s="252"/>
      <c r="R717" s="252"/>
      <c r="S717" s="252"/>
      <c r="T717" s="253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4" t="s">
        <v>155</v>
      </c>
      <c r="AU717" s="254" t="s">
        <v>83</v>
      </c>
      <c r="AV717" s="14" t="s">
        <v>83</v>
      </c>
      <c r="AW717" s="14" t="s">
        <v>34</v>
      </c>
      <c r="AX717" s="14" t="s">
        <v>73</v>
      </c>
      <c r="AY717" s="254" t="s">
        <v>144</v>
      </c>
    </row>
    <row r="718" spans="1:51" s="13" customFormat="1" ht="12">
      <c r="A718" s="13"/>
      <c r="B718" s="233"/>
      <c r="C718" s="234"/>
      <c r="D718" s="235" t="s">
        <v>155</v>
      </c>
      <c r="E718" s="236" t="s">
        <v>21</v>
      </c>
      <c r="F718" s="237" t="s">
        <v>334</v>
      </c>
      <c r="G718" s="234"/>
      <c r="H718" s="236" t="s">
        <v>21</v>
      </c>
      <c r="I718" s="238"/>
      <c r="J718" s="234"/>
      <c r="K718" s="234"/>
      <c r="L718" s="239"/>
      <c r="M718" s="240"/>
      <c r="N718" s="241"/>
      <c r="O718" s="241"/>
      <c r="P718" s="241"/>
      <c r="Q718" s="241"/>
      <c r="R718" s="241"/>
      <c r="S718" s="241"/>
      <c r="T718" s="242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3" t="s">
        <v>155</v>
      </c>
      <c r="AU718" s="243" t="s">
        <v>83</v>
      </c>
      <c r="AV718" s="13" t="s">
        <v>81</v>
      </c>
      <c r="AW718" s="13" t="s">
        <v>34</v>
      </c>
      <c r="AX718" s="13" t="s">
        <v>73</v>
      </c>
      <c r="AY718" s="243" t="s">
        <v>144</v>
      </c>
    </row>
    <row r="719" spans="1:51" s="14" customFormat="1" ht="12">
      <c r="A719" s="14"/>
      <c r="B719" s="244"/>
      <c r="C719" s="245"/>
      <c r="D719" s="235" t="s">
        <v>155</v>
      </c>
      <c r="E719" s="246" t="s">
        <v>21</v>
      </c>
      <c r="F719" s="247" t="s">
        <v>635</v>
      </c>
      <c r="G719" s="245"/>
      <c r="H719" s="248">
        <v>2.485</v>
      </c>
      <c r="I719" s="249"/>
      <c r="J719" s="245"/>
      <c r="K719" s="245"/>
      <c r="L719" s="250"/>
      <c r="M719" s="251"/>
      <c r="N719" s="252"/>
      <c r="O719" s="252"/>
      <c r="P719" s="252"/>
      <c r="Q719" s="252"/>
      <c r="R719" s="252"/>
      <c r="S719" s="252"/>
      <c r="T719" s="253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4" t="s">
        <v>155</v>
      </c>
      <c r="AU719" s="254" t="s">
        <v>83</v>
      </c>
      <c r="AV719" s="14" t="s">
        <v>83</v>
      </c>
      <c r="AW719" s="14" t="s">
        <v>34</v>
      </c>
      <c r="AX719" s="14" t="s">
        <v>73</v>
      </c>
      <c r="AY719" s="254" t="s">
        <v>144</v>
      </c>
    </row>
    <row r="720" spans="1:51" s="14" customFormat="1" ht="12">
      <c r="A720" s="14"/>
      <c r="B720" s="244"/>
      <c r="C720" s="245"/>
      <c r="D720" s="235" t="s">
        <v>155</v>
      </c>
      <c r="E720" s="246" t="s">
        <v>21</v>
      </c>
      <c r="F720" s="247" t="s">
        <v>632</v>
      </c>
      <c r="G720" s="245"/>
      <c r="H720" s="248">
        <v>2.838</v>
      </c>
      <c r="I720" s="249"/>
      <c r="J720" s="245"/>
      <c r="K720" s="245"/>
      <c r="L720" s="250"/>
      <c r="M720" s="251"/>
      <c r="N720" s="252"/>
      <c r="O720" s="252"/>
      <c r="P720" s="252"/>
      <c r="Q720" s="252"/>
      <c r="R720" s="252"/>
      <c r="S720" s="252"/>
      <c r="T720" s="253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4" t="s">
        <v>155</v>
      </c>
      <c r="AU720" s="254" t="s">
        <v>83</v>
      </c>
      <c r="AV720" s="14" t="s">
        <v>83</v>
      </c>
      <c r="AW720" s="14" t="s">
        <v>34</v>
      </c>
      <c r="AX720" s="14" t="s">
        <v>73</v>
      </c>
      <c r="AY720" s="254" t="s">
        <v>144</v>
      </c>
    </row>
    <row r="721" spans="1:51" s="14" customFormat="1" ht="12">
      <c r="A721" s="14"/>
      <c r="B721" s="244"/>
      <c r="C721" s="245"/>
      <c r="D721" s="235" t="s">
        <v>155</v>
      </c>
      <c r="E721" s="246" t="s">
        <v>21</v>
      </c>
      <c r="F721" s="247" t="s">
        <v>633</v>
      </c>
      <c r="G721" s="245"/>
      <c r="H721" s="248">
        <v>0.388</v>
      </c>
      <c r="I721" s="249"/>
      <c r="J721" s="245"/>
      <c r="K721" s="245"/>
      <c r="L721" s="250"/>
      <c r="M721" s="251"/>
      <c r="N721" s="252"/>
      <c r="O721" s="252"/>
      <c r="P721" s="252"/>
      <c r="Q721" s="252"/>
      <c r="R721" s="252"/>
      <c r="S721" s="252"/>
      <c r="T721" s="253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4" t="s">
        <v>155</v>
      </c>
      <c r="AU721" s="254" t="s">
        <v>83</v>
      </c>
      <c r="AV721" s="14" t="s">
        <v>83</v>
      </c>
      <c r="AW721" s="14" t="s">
        <v>34</v>
      </c>
      <c r="AX721" s="14" t="s">
        <v>73</v>
      </c>
      <c r="AY721" s="254" t="s">
        <v>144</v>
      </c>
    </row>
    <row r="722" spans="1:51" s="14" customFormat="1" ht="12">
      <c r="A722" s="14"/>
      <c r="B722" s="244"/>
      <c r="C722" s="245"/>
      <c r="D722" s="235" t="s">
        <v>155</v>
      </c>
      <c r="E722" s="246" t="s">
        <v>21</v>
      </c>
      <c r="F722" s="247" t="s">
        <v>634</v>
      </c>
      <c r="G722" s="245"/>
      <c r="H722" s="248">
        <v>0.344</v>
      </c>
      <c r="I722" s="249"/>
      <c r="J722" s="245"/>
      <c r="K722" s="245"/>
      <c r="L722" s="250"/>
      <c r="M722" s="251"/>
      <c r="N722" s="252"/>
      <c r="O722" s="252"/>
      <c r="P722" s="252"/>
      <c r="Q722" s="252"/>
      <c r="R722" s="252"/>
      <c r="S722" s="252"/>
      <c r="T722" s="253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4" t="s">
        <v>155</v>
      </c>
      <c r="AU722" s="254" t="s">
        <v>83</v>
      </c>
      <c r="AV722" s="14" t="s">
        <v>83</v>
      </c>
      <c r="AW722" s="14" t="s">
        <v>34</v>
      </c>
      <c r="AX722" s="14" t="s">
        <v>73</v>
      </c>
      <c r="AY722" s="254" t="s">
        <v>144</v>
      </c>
    </row>
    <row r="723" spans="1:51" s="13" customFormat="1" ht="12">
      <c r="A723" s="13"/>
      <c r="B723" s="233"/>
      <c r="C723" s="234"/>
      <c r="D723" s="235" t="s">
        <v>155</v>
      </c>
      <c r="E723" s="236" t="s">
        <v>21</v>
      </c>
      <c r="F723" s="237" t="s">
        <v>338</v>
      </c>
      <c r="G723" s="234"/>
      <c r="H723" s="236" t="s">
        <v>21</v>
      </c>
      <c r="I723" s="238"/>
      <c r="J723" s="234"/>
      <c r="K723" s="234"/>
      <c r="L723" s="239"/>
      <c r="M723" s="240"/>
      <c r="N723" s="241"/>
      <c r="O723" s="241"/>
      <c r="P723" s="241"/>
      <c r="Q723" s="241"/>
      <c r="R723" s="241"/>
      <c r="S723" s="241"/>
      <c r="T723" s="242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3" t="s">
        <v>155</v>
      </c>
      <c r="AU723" s="243" t="s">
        <v>83</v>
      </c>
      <c r="AV723" s="13" t="s">
        <v>81</v>
      </c>
      <c r="AW723" s="13" t="s">
        <v>34</v>
      </c>
      <c r="AX723" s="13" t="s">
        <v>73</v>
      </c>
      <c r="AY723" s="243" t="s">
        <v>144</v>
      </c>
    </row>
    <row r="724" spans="1:51" s="14" customFormat="1" ht="12">
      <c r="A724" s="14"/>
      <c r="B724" s="244"/>
      <c r="C724" s="245"/>
      <c r="D724" s="235" t="s">
        <v>155</v>
      </c>
      <c r="E724" s="246" t="s">
        <v>21</v>
      </c>
      <c r="F724" s="247" t="s">
        <v>636</v>
      </c>
      <c r="G724" s="245"/>
      <c r="H724" s="248">
        <v>0.336</v>
      </c>
      <c r="I724" s="249"/>
      <c r="J724" s="245"/>
      <c r="K724" s="245"/>
      <c r="L724" s="250"/>
      <c r="M724" s="251"/>
      <c r="N724" s="252"/>
      <c r="O724" s="252"/>
      <c r="P724" s="252"/>
      <c r="Q724" s="252"/>
      <c r="R724" s="252"/>
      <c r="S724" s="252"/>
      <c r="T724" s="253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4" t="s">
        <v>155</v>
      </c>
      <c r="AU724" s="254" t="s">
        <v>83</v>
      </c>
      <c r="AV724" s="14" t="s">
        <v>83</v>
      </c>
      <c r="AW724" s="14" t="s">
        <v>34</v>
      </c>
      <c r="AX724" s="14" t="s">
        <v>73</v>
      </c>
      <c r="AY724" s="254" t="s">
        <v>144</v>
      </c>
    </row>
    <row r="725" spans="1:51" s="14" customFormat="1" ht="12">
      <c r="A725" s="14"/>
      <c r="B725" s="244"/>
      <c r="C725" s="245"/>
      <c r="D725" s="235" t="s">
        <v>155</v>
      </c>
      <c r="E725" s="246" t="s">
        <v>21</v>
      </c>
      <c r="F725" s="247" t="s">
        <v>637</v>
      </c>
      <c r="G725" s="245"/>
      <c r="H725" s="248">
        <v>0.712</v>
      </c>
      <c r="I725" s="249"/>
      <c r="J725" s="245"/>
      <c r="K725" s="245"/>
      <c r="L725" s="250"/>
      <c r="M725" s="251"/>
      <c r="N725" s="252"/>
      <c r="O725" s="252"/>
      <c r="P725" s="252"/>
      <c r="Q725" s="252"/>
      <c r="R725" s="252"/>
      <c r="S725" s="252"/>
      <c r="T725" s="253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4" t="s">
        <v>155</v>
      </c>
      <c r="AU725" s="254" t="s">
        <v>83</v>
      </c>
      <c r="AV725" s="14" t="s">
        <v>83</v>
      </c>
      <c r="AW725" s="14" t="s">
        <v>34</v>
      </c>
      <c r="AX725" s="14" t="s">
        <v>73</v>
      </c>
      <c r="AY725" s="254" t="s">
        <v>144</v>
      </c>
    </row>
    <row r="726" spans="1:51" s="13" customFormat="1" ht="12">
      <c r="A726" s="13"/>
      <c r="B726" s="233"/>
      <c r="C726" s="234"/>
      <c r="D726" s="235" t="s">
        <v>155</v>
      </c>
      <c r="E726" s="236" t="s">
        <v>21</v>
      </c>
      <c r="F726" s="237" t="s">
        <v>340</v>
      </c>
      <c r="G726" s="234"/>
      <c r="H726" s="236" t="s">
        <v>21</v>
      </c>
      <c r="I726" s="238"/>
      <c r="J726" s="234"/>
      <c r="K726" s="234"/>
      <c r="L726" s="239"/>
      <c r="M726" s="240"/>
      <c r="N726" s="241"/>
      <c r="O726" s="241"/>
      <c r="P726" s="241"/>
      <c r="Q726" s="241"/>
      <c r="R726" s="241"/>
      <c r="S726" s="241"/>
      <c r="T726" s="24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3" t="s">
        <v>155</v>
      </c>
      <c r="AU726" s="243" t="s">
        <v>83</v>
      </c>
      <c r="AV726" s="13" t="s">
        <v>81</v>
      </c>
      <c r="AW726" s="13" t="s">
        <v>34</v>
      </c>
      <c r="AX726" s="13" t="s">
        <v>73</v>
      </c>
      <c r="AY726" s="243" t="s">
        <v>144</v>
      </c>
    </row>
    <row r="727" spans="1:51" s="14" customFormat="1" ht="12">
      <c r="A727" s="14"/>
      <c r="B727" s="244"/>
      <c r="C727" s="245"/>
      <c r="D727" s="235" t="s">
        <v>155</v>
      </c>
      <c r="E727" s="246" t="s">
        <v>21</v>
      </c>
      <c r="F727" s="247" t="s">
        <v>638</v>
      </c>
      <c r="G727" s="245"/>
      <c r="H727" s="248">
        <v>5.07</v>
      </c>
      <c r="I727" s="249"/>
      <c r="J727" s="245"/>
      <c r="K727" s="245"/>
      <c r="L727" s="250"/>
      <c r="M727" s="251"/>
      <c r="N727" s="252"/>
      <c r="O727" s="252"/>
      <c r="P727" s="252"/>
      <c r="Q727" s="252"/>
      <c r="R727" s="252"/>
      <c r="S727" s="252"/>
      <c r="T727" s="253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4" t="s">
        <v>155</v>
      </c>
      <c r="AU727" s="254" t="s">
        <v>83</v>
      </c>
      <c r="AV727" s="14" t="s">
        <v>83</v>
      </c>
      <c r="AW727" s="14" t="s">
        <v>34</v>
      </c>
      <c r="AX727" s="14" t="s">
        <v>73</v>
      </c>
      <c r="AY727" s="254" t="s">
        <v>144</v>
      </c>
    </row>
    <row r="728" spans="1:51" s="13" customFormat="1" ht="12">
      <c r="A728" s="13"/>
      <c r="B728" s="233"/>
      <c r="C728" s="234"/>
      <c r="D728" s="235" t="s">
        <v>155</v>
      </c>
      <c r="E728" s="236" t="s">
        <v>21</v>
      </c>
      <c r="F728" s="237" t="s">
        <v>342</v>
      </c>
      <c r="G728" s="234"/>
      <c r="H728" s="236" t="s">
        <v>21</v>
      </c>
      <c r="I728" s="238"/>
      <c r="J728" s="234"/>
      <c r="K728" s="234"/>
      <c r="L728" s="239"/>
      <c r="M728" s="240"/>
      <c r="N728" s="241"/>
      <c r="O728" s="241"/>
      <c r="P728" s="241"/>
      <c r="Q728" s="241"/>
      <c r="R728" s="241"/>
      <c r="S728" s="241"/>
      <c r="T728" s="242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3" t="s">
        <v>155</v>
      </c>
      <c r="AU728" s="243" t="s">
        <v>83</v>
      </c>
      <c r="AV728" s="13" t="s">
        <v>81</v>
      </c>
      <c r="AW728" s="13" t="s">
        <v>34</v>
      </c>
      <c r="AX728" s="13" t="s">
        <v>73</v>
      </c>
      <c r="AY728" s="243" t="s">
        <v>144</v>
      </c>
    </row>
    <row r="729" spans="1:51" s="13" customFormat="1" ht="12">
      <c r="A729" s="13"/>
      <c r="B729" s="233"/>
      <c r="C729" s="234"/>
      <c r="D729" s="235" t="s">
        <v>155</v>
      </c>
      <c r="E729" s="236" t="s">
        <v>21</v>
      </c>
      <c r="F729" s="237" t="s">
        <v>343</v>
      </c>
      <c r="G729" s="234"/>
      <c r="H729" s="236" t="s">
        <v>21</v>
      </c>
      <c r="I729" s="238"/>
      <c r="J729" s="234"/>
      <c r="K729" s="234"/>
      <c r="L729" s="239"/>
      <c r="M729" s="240"/>
      <c r="N729" s="241"/>
      <c r="O729" s="241"/>
      <c r="P729" s="241"/>
      <c r="Q729" s="241"/>
      <c r="R729" s="241"/>
      <c r="S729" s="241"/>
      <c r="T729" s="24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3" t="s">
        <v>155</v>
      </c>
      <c r="AU729" s="243" t="s">
        <v>83</v>
      </c>
      <c r="AV729" s="13" t="s">
        <v>81</v>
      </c>
      <c r="AW729" s="13" t="s">
        <v>34</v>
      </c>
      <c r="AX729" s="13" t="s">
        <v>73</v>
      </c>
      <c r="AY729" s="243" t="s">
        <v>144</v>
      </c>
    </row>
    <row r="730" spans="1:51" s="14" customFormat="1" ht="12">
      <c r="A730" s="14"/>
      <c r="B730" s="244"/>
      <c r="C730" s="245"/>
      <c r="D730" s="235" t="s">
        <v>155</v>
      </c>
      <c r="E730" s="246" t="s">
        <v>21</v>
      </c>
      <c r="F730" s="247" t="s">
        <v>639</v>
      </c>
      <c r="G730" s="245"/>
      <c r="H730" s="248">
        <v>3.416</v>
      </c>
      <c r="I730" s="249"/>
      <c r="J730" s="245"/>
      <c r="K730" s="245"/>
      <c r="L730" s="250"/>
      <c r="M730" s="251"/>
      <c r="N730" s="252"/>
      <c r="O730" s="252"/>
      <c r="P730" s="252"/>
      <c r="Q730" s="252"/>
      <c r="R730" s="252"/>
      <c r="S730" s="252"/>
      <c r="T730" s="253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4" t="s">
        <v>155</v>
      </c>
      <c r="AU730" s="254" t="s">
        <v>83</v>
      </c>
      <c r="AV730" s="14" t="s">
        <v>83</v>
      </c>
      <c r="AW730" s="14" t="s">
        <v>34</v>
      </c>
      <c r="AX730" s="14" t="s">
        <v>73</v>
      </c>
      <c r="AY730" s="254" t="s">
        <v>144</v>
      </c>
    </row>
    <row r="731" spans="1:51" s="14" customFormat="1" ht="12">
      <c r="A731" s="14"/>
      <c r="B731" s="244"/>
      <c r="C731" s="245"/>
      <c r="D731" s="235" t="s">
        <v>155</v>
      </c>
      <c r="E731" s="246" t="s">
        <v>21</v>
      </c>
      <c r="F731" s="247" t="s">
        <v>640</v>
      </c>
      <c r="G731" s="245"/>
      <c r="H731" s="248">
        <v>5.675</v>
      </c>
      <c r="I731" s="249"/>
      <c r="J731" s="245"/>
      <c r="K731" s="245"/>
      <c r="L731" s="250"/>
      <c r="M731" s="251"/>
      <c r="N731" s="252"/>
      <c r="O731" s="252"/>
      <c r="P731" s="252"/>
      <c r="Q731" s="252"/>
      <c r="R731" s="252"/>
      <c r="S731" s="252"/>
      <c r="T731" s="253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4" t="s">
        <v>155</v>
      </c>
      <c r="AU731" s="254" t="s">
        <v>83</v>
      </c>
      <c r="AV731" s="14" t="s">
        <v>83</v>
      </c>
      <c r="AW731" s="14" t="s">
        <v>34</v>
      </c>
      <c r="AX731" s="14" t="s">
        <v>73</v>
      </c>
      <c r="AY731" s="254" t="s">
        <v>144</v>
      </c>
    </row>
    <row r="732" spans="1:51" s="14" customFormat="1" ht="12">
      <c r="A732" s="14"/>
      <c r="B732" s="244"/>
      <c r="C732" s="245"/>
      <c r="D732" s="235" t="s">
        <v>155</v>
      </c>
      <c r="E732" s="246" t="s">
        <v>21</v>
      </c>
      <c r="F732" s="247" t="s">
        <v>641</v>
      </c>
      <c r="G732" s="245"/>
      <c r="H732" s="248">
        <v>5.625</v>
      </c>
      <c r="I732" s="249"/>
      <c r="J732" s="245"/>
      <c r="K732" s="245"/>
      <c r="L732" s="250"/>
      <c r="M732" s="251"/>
      <c r="N732" s="252"/>
      <c r="O732" s="252"/>
      <c r="P732" s="252"/>
      <c r="Q732" s="252"/>
      <c r="R732" s="252"/>
      <c r="S732" s="252"/>
      <c r="T732" s="253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4" t="s">
        <v>155</v>
      </c>
      <c r="AU732" s="254" t="s">
        <v>83</v>
      </c>
      <c r="AV732" s="14" t="s">
        <v>83</v>
      </c>
      <c r="AW732" s="14" t="s">
        <v>34</v>
      </c>
      <c r="AX732" s="14" t="s">
        <v>73</v>
      </c>
      <c r="AY732" s="254" t="s">
        <v>144</v>
      </c>
    </row>
    <row r="733" spans="1:51" s="13" customFormat="1" ht="12">
      <c r="A733" s="13"/>
      <c r="B733" s="233"/>
      <c r="C733" s="234"/>
      <c r="D733" s="235" t="s">
        <v>155</v>
      </c>
      <c r="E733" s="236" t="s">
        <v>21</v>
      </c>
      <c r="F733" s="237" t="s">
        <v>347</v>
      </c>
      <c r="G733" s="234"/>
      <c r="H733" s="236" t="s">
        <v>21</v>
      </c>
      <c r="I733" s="238"/>
      <c r="J733" s="234"/>
      <c r="K733" s="234"/>
      <c r="L733" s="239"/>
      <c r="M733" s="240"/>
      <c r="N733" s="241"/>
      <c r="O733" s="241"/>
      <c r="P733" s="241"/>
      <c r="Q733" s="241"/>
      <c r="R733" s="241"/>
      <c r="S733" s="241"/>
      <c r="T733" s="242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3" t="s">
        <v>155</v>
      </c>
      <c r="AU733" s="243" t="s">
        <v>83</v>
      </c>
      <c r="AV733" s="13" t="s">
        <v>81</v>
      </c>
      <c r="AW733" s="13" t="s">
        <v>34</v>
      </c>
      <c r="AX733" s="13" t="s">
        <v>73</v>
      </c>
      <c r="AY733" s="243" t="s">
        <v>144</v>
      </c>
    </row>
    <row r="734" spans="1:51" s="14" customFormat="1" ht="12">
      <c r="A734" s="14"/>
      <c r="B734" s="244"/>
      <c r="C734" s="245"/>
      <c r="D734" s="235" t="s">
        <v>155</v>
      </c>
      <c r="E734" s="246" t="s">
        <v>21</v>
      </c>
      <c r="F734" s="247" t="s">
        <v>642</v>
      </c>
      <c r="G734" s="245"/>
      <c r="H734" s="248">
        <v>2.788</v>
      </c>
      <c r="I734" s="249"/>
      <c r="J734" s="245"/>
      <c r="K734" s="245"/>
      <c r="L734" s="250"/>
      <c r="M734" s="251"/>
      <c r="N734" s="252"/>
      <c r="O734" s="252"/>
      <c r="P734" s="252"/>
      <c r="Q734" s="252"/>
      <c r="R734" s="252"/>
      <c r="S734" s="252"/>
      <c r="T734" s="253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4" t="s">
        <v>155</v>
      </c>
      <c r="AU734" s="254" t="s">
        <v>83</v>
      </c>
      <c r="AV734" s="14" t="s">
        <v>83</v>
      </c>
      <c r="AW734" s="14" t="s">
        <v>34</v>
      </c>
      <c r="AX734" s="14" t="s">
        <v>73</v>
      </c>
      <c r="AY734" s="254" t="s">
        <v>144</v>
      </c>
    </row>
    <row r="735" spans="1:51" s="14" customFormat="1" ht="12">
      <c r="A735" s="14"/>
      <c r="B735" s="244"/>
      <c r="C735" s="245"/>
      <c r="D735" s="235" t="s">
        <v>155</v>
      </c>
      <c r="E735" s="246" t="s">
        <v>21</v>
      </c>
      <c r="F735" s="247" t="s">
        <v>643</v>
      </c>
      <c r="G735" s="245"/>
      <c r="H735" s="248">
        <v>0.755</v>
      </c>
      <c r="I735" s="249"/>
      <c r="J735" s="245"/>
      <c r="K735" s="245"/>
      <c r="L735" s="250"/>
      <c r="M735" s="251"/>
      <c r="N735" s="252"/>
      <c r="O735" s="252"/>
      <c r="P735" s="252"/>
      <c r="Q735" s="252"/>
      <c r="R735" s="252"/>
      <c r="S735" s="252"/>
      <c r="T735" s="25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4" t="s">
        <v>155</v>
      </c>
      <c r="AU735" s="254" t="s">
        <v>83</v>
      </c>
      <c r="AV735" s="14" t="s">
        <v>83</v>
      </c>
      <c r="AW735" s="14" t="s">
        <v>34</v>
      </c>
      <c r="AX735" s="14" t="s">
        <v>73</v>
      </c>
      <c r="AY735" s="254" t="s">
        <v>144</v>
      </c>
    </row>
    <row r="736" spans="1:51" s="13" customFormat="1" ht="12">
      <c r="A736" s="13"/>
      <c r="B736" s="233"/>
      <c r="C736" s="234"/>
      <c r="D736" s="235" t="s">
        <v>155</v>
      </c>
      <c r="E736" s="236" t="s">
        <v>21</v>
      </c>
      <c r="F736" s="237" t="s">
        <v>350</v>
      </c>
      <c r="G736" s="234"/>
      <c r="H736" s="236" t="s">
        <v>21</v>
      </c>
      <c r="I736" s="238"/>
      <c r="J736" s="234"/>
      <c r="K736" s="234"/>
      <c r="L736" s="239"/>
      <c r="M736" s="240"/>
      <c r="N736" s="241"/>
      <c r="O736" s="241"/>
      <c r="P736" s="241"/>
      <c r="Q736" s="241"/>
      <c r="R736" s="241"/>
      <c r="S736" s="241"/>
      <c r="T736" s="24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3" t="s">
        <v>155</v>
      </c>
      <c r="AU736" s="243" t="s">
        <v>83</v>
      </c>
      <c r="AV736" s="13" t="s">
        <v>81</v>
      </c>
      <c r="AW736" s="13" t="s">
        <v>34</v>
      </c>
      <c r="AX736" s="13" t="s">
        <v>73</v>
      </c>
      <c r="AY736" s="243" t="s">
        <v>144</v>
      </c>
    </row>
    <row r="737" spans="1:51" s="14" customFormat="1" ht="12">
      <c r="A737" s="14"/>
      <c r="B737" s="244"/>
      <c r="C737" s="245"/>
      <c r="D737" s="235" t="s">
        <v>155</v>
      </c>
      <c r="E737" s="246" t="s">
        <v>21</v>
      </c>
      <c r="F737" s="247" t="s">
        <v>644</v>
      </c>
      <c r="G737" s="245"/>
      <c r="H737" s="248">
        <v>10.574</v>
      </c>
      <c r="I737" s="249"/>
      <c r="J737" s="245"/>
      <c r="K737" s="245"/>
      <c r="L737" s="250"/>
      <c r="M737" s="251"/>
      <c r="N737" s="252"/>
      <c r="O737" s="252"/>
      <c r="P737" s="252"/>
      <c r="Q737" s="252"/>
      <c r="R737" s="252"/>
      <c r="S737" s="252"/>
      <c r="T737" s="25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4" t="s">
        <v>155</v>
      </c>
      <c r="AU737" s="254" t="s">
        <v>83</v>
      </c>
      <c r="AV737" s="14" t="s">
        <v>83</v>
      </c>
      <c r="AW737" s="14" t="s">
        <v>34</v>
      </c>
      <c r="AX737" s="14" t="s">
        <v>73</v>
      </c>
      <c r="AY737" s="254" t="s">
        <v>144</v>
      </c>
    </row>
    <row r="738" spans="1:51" s="14" customFormat="1" ht="12">
      <c r="A738" s="14"/>
      <c r="B738" s="244"/>
      <c r="C738" s="245"/>
      <c r="D738" s="235" t="s">
        <v>155</v>
      </c>
      <c r="E738" s="246" t="s">
        <v>21</v>
      </c>
      <c r="F738" s="247" t="s">
        <v>645</v>
      </c>
      <c r="G738" s="245"/>
      <c r="H738" s="248">
        <v>0.479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4" t="s">
        <v>155</v>
      </c>
      <c r="AU738" s="254" t="s">
        <v>83</v>
      </c>
      <c r="AV738" s="14" t="s">
        <v>83</v>
      </c>
      <c r="AW738" s="14" t="s">
        <v>34</v>
      </c>
      <c r="AX738" s="14" t="s">
        <v>73</v>
      </c>
      <c r="AY738" s="254" t="s">
        <v>144</v>
      </c>
    </row>
    <row r="739" spans="1:51" s="13" customFormat="1" ht="12">
      <c r="A739" s="13"/>
      <c r="B739" s="233"/>
      <c r="C739" s="234"/>
      <c r="D739" s="235" t="s">
        <v>155</v>
      </c>
      <c r="E739" s="236" t="s">
        <v>21</v>
      </c>
      <c r="F739" s="237" t="s">
        <v>351</v>
      </c>
      <c r="G739" s="234"/>
      <c r="H739" s="236" t="s">
        <v>21</v>
      </c>
      <c r="I739" s="238"/>
      <c r="J739" s="234"/>
      <c r="K739" s="234"/>
      <c r="L739" s="239"/>
      <c r="M739" s="240"/>
      <c r="N739" s="241"/>
      <c r="O739" s="241"/>
      <c r="P739" s="241"/>
      <c r="Q739" s="241"/>
      <c r="R739" s="241"/>
      <c r="S739" s="241"/>
      <c r="T739" s="242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3" t="s">
        <v>155</v>
      </c>
      <c r="AU739" s="243" t="s">
        <v>83</v>
      </c>
      <c r="AV739" s="13" t="s">
        <v>81</v>
      </c>
      <c r="AW739" s="13" t="s">
        <v>34</v>
      </c>
      <c r="AX739" s="13" t="s">
        <v>73</v>
      </c>
      <c r="AY739" s="243" t="s">
        <v>144</v>
      </c>
    </row>
    <row r="740" spans="1:51" s="14" customFormat="1" ht="12">
      <c r="A740" s="14"/>
      <c r="B740" s="244"/>
      <c r="C740" s="245"/>
      <c r="D740" s="235" t="s">
        <v>155</v>
      </c>
      <c r="E740" s="246" t="s">
        <v>21</v>
      </c>
      <c r="F740" s="247" t="s">
        <v>606</v>
      </c>
      <c r="G740" s="245"/>
      <c r="H740" s="248">
        <v>0.441</v>
      </c>
      <c r="I740" s="249"/>
      <c r="J740" s="245"/>
      <c r="K740" s="245"/>
      <c r="L740" s="250"/>
      <c r="M740" s="251"/>
      <c r="N740" s="252"/>
      <c r="O740" s="252"/>
      <c r="P740" s="252"/>
      <c r="Q740" s="252"/>
      <c r="R740" s="252"/>
      <c r="S740" s="252"/>
      <c r="T740" s="253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4" t="s">
        <v>155</v>
      </c>
      <c r="AU740" s="254" t="s">
        <v>83</v>
      </c>
      <c r="AV740" s="14" t="s">
        <v>83</v>
      </c>
      <c r="AW740" s="14" t="s">
        <v>34</v>
      </c>
      <c r="AX740" s="14" t="s">
        <v>73</v>
      </c>
      <c r="AY740" s="254" t="s">
        <v>144</v>
      </c>
    </row>
    <row r="741" spans="1:51" s="14" customFormat="1" ht="12">
      <c r="A741" s="14"/>
      <c r="B741" s="244"/>
      <c r="C741" s="245"/>
      <c r="D741" s="235" t="s">
        <v>155</v>
      </c>
      <c r="E741" s="246" t="s">
        <v>21</v>
      </c>
      <c r="F741" s="247" t="s">
        <v>607</v>
      </c>
      <c r="G741" s="245"/>
      <c r="H741" s="248">
        <v>0.683</v>
      </c>
      <c r="I741" s="249"/>
      <c r="J741" s="245"/>
      <c r="K741" s="245"/>
      <c r="L741" s="250"/>
      <c r="M741" s="251"/>
      <c r="N741" s="252"/>
      <c r="O741" s="252"/>
      <c r="P741" s="252"/>
      <c r="Q741" s="252"/>
      <c r="R741" s="252"/>
      <c r="S741" s="252"/>
      <c r="T741" s="25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4" t="s">
        <v>155</v>
      </c>
      <c r="AU741" s="254" t="s">
        <v>83</v>
      </c>
      <c r="AV741" s="14" t="s">
        <v>83</v>
      </c>
      <c r="AW741" s="14" t="s">
        <v>34</v>
      </c>
      <c r="AX741" s="14" t="s">
        <v>73</v>
      </c>
      <c r="AY741" s="254" t="s">
        <v>144</v>
      </c>
    </row>
    <row r="742" spans="1:51" s="13" customFormat="1" ht="12">
      <c r="A742" s="13"/>
      <c r="B742" s="233"/>
      <c r="C742" s="234"/>
      <c r="D742" s="235" t="s">
        <v>155</v>
      </c>
      <c r="E742" s="236" t="s">
        <v>21</v>
      </c>
      <c r="F742" s="237" t="s">
        <v>352</v>
      </c>
      <c r="G742" s="234"/>
      <c r="H742" s="236" t="s">
        <v>21</v>
      </c>
      <c r="I742" s="238"/>
      <c r="J742" s="234"/>
      <c r="K742" s="234"/>
      <c r="L742" s="239"/>
      <c r="M742" s="240"/>
      <c r="N742" s="241"/>
      <c r="O742" s="241"/>
      <c r="P742" s="241"/>
      <c r="Q742" s="241"/>
      <c r="R742" s="241"/>
      <c r="S742" s="241"/>
      <c r="T742" s="24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3" t="s">
        <v>155</v>
      </c>
      <c r="AU742" s="243" t="s">
        <v>83</v>
      </c>
      <c r="AV742" s="13" t="s">
        <v>81</v>
      </c>
      <c r="AW742" s="13" t="s">
        <v>34</v>
      </c>
      <c r="AX742" s="13" t="s">
        <v>73</v>
      </c>
      <c r="AY742" s="243" t="s">
        <v>144</v>
      </c>
    </row>
    <row r="743" spans="1:51" s="14" customFormat="1" ht="12">
      <c r="A743" s="14"/>
      <c r="B743" s="244"/>
      <c r="C743" s="245"/>
      <c r="D743" s="235" t="s">
        <v>155</v>
      </c>
      <c r="E743" s="246" t="s">
        <v>21</v>
      </c>
      <c r="F743" s="247" t="s">
        <v>611</v>
      </c>
      <c r="G743" s="245"/>
      <c r="H743" s="248">
        <v>0.481</v>
      </c>
      <c r="I743" s="249"/>
      <c r="J743" s="245"/>
      <c r="K743" s="245"/>
      <c r="L743" s="250"/>
      <c r="M743" s="251"/>
      <c r="N743" s="252"/>
      <c r="O743" s="252"/>
      <c r="P743" s="252"/>
      <c r="Q743" s="252"/>
      <c r="R743" s="252"/>
      <c r="S743" s="252"/>
      <c r="T743" s="253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4" t="s">
        <v>155</v>
      </c>
      <c r="AU743" s="254" t="s">
        <v>83</v>
      </c>
      <c r="AV743" s="14" t="s">
        <v>83</v>
      </c>
      <c r="AW743" s="14" t="s">
        <v>34</v>
      </c>
      <c r="AX743" s="14" t="s">
        <v>73</v>
      </c>
      <c r="AY743" s="254" t="s">
        <v>144</v>
      </c>
    </row>
    <row r="744" spans="1:51" s="14" customFormat="1" ht="12">
      <c r="A744" s="14"/>
      <c r="B744" s="244"/>
      <c r="C744" s="245"/>
      <c r="D744" s="235" t="s">
        <v>155</v>
      </c>
      <c r="E744" s="246" t="s">
        <v>21</v>
      </c>
      <c r="F744" s="247" t="s">
        <v>646</v>
      </c>
      <c r="G744" s="245"/>
      <c r="H744" s="248">
        <v>0.728</v>
      </c>
      <c r="I744" s="249"/>
      <c r="J744" s="245"/>
      <c r="K744" s="245"/>
      <c r="L744" s="250"/>
      <c r="M744" s="251"/>
      <c r="N744" s="252"/>
      <c r="O744" s="252"/>
      <c r="P744" s="252"/>
      <c r="Q744" s="252"/>
      <c r="R744" s="252"/>
      <c r="S744" s="252"/>
      <c r="T744" s="253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4" t="s">
        <v>155</v>
      </c>
      <c r="AU744" s="254" t="s">
        <v>83</v>
      </c>
      <c r="AV744" s="14" t="s">
        <v>83</v>
      </c>
      <c r="AW744" s="14" t="s">
        <v>34</v>
      </c>
      <c r="AX744" s="14" t="s">
        <v>73</v>
      </c>
      <c r="AY744" s="254" t="s">
        <v>144</v>
      </c>
    </row>
    <row r="745" spans="1:51" s="14" customFormat="1" ht="12">
      <c r="A745" s="14"/>
      <c r="B745" s="244"/>
      <c r="C745" s="245"/>
      <c r="D745" s="235" t="s">
        <v>155</v>
      </c>
      <c r="E745" s="246" t="s">
        <v>21</v>
      </c>
      <c r="F745" s="247" t="s">
        <v>610</v>
      </c>
      <c r="G745" s="245"/>
      <c r="H745" s="248">
        <v>5.519</v>
      </c>
      <c r="I745" s="249"/>
      <c r="J745" s="245"/>
      <c r="K745" s="245"/>
      <c r="L745" s="250"/>
      <c r="M745" s="251"/>
      <c r="N745" s="252"/>
      <c r="O745" s="252"/>
      <c r="P745" s="252"/>
      <c r="Q745" s="252"/>
      <c r="R745" s="252"/>
      <c r="S745" s="252"/>
      <c r="T745" s="253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4" t="s">
        <v>155</v>
      </c>
      <c r="AU745" s="254" t="s">
        <v>83</v>
      </c>
      <c r="AV745" s="14" t="s">
        <v>83</v>
      </c>
      <c r="AW745" s="14" t="s">
        <v>34</v>
      </c>
      <c r="AX745" s="14" t="s">
        <v>73</v>
      </c>
      <c r="AY745" s="254" t="s">
        <v>144</v>
      </c>
    </row>
    <row r="746" spans="1:51" s="13" customFormat="1" ht="12">
      <c r="A746" s="13"/>
      <c r="B746" s="233"/>
      <c r="C746" s="234"/>
      <c r="D746" s="235" t="s">
        <v>155</v>
      </c>
      <c r="E746" s="236" t="s">
        <v>21</v>
      </c>
      <c r="F746" s="237" t="s">
        <v>353</v>
      </c>
      <c r="G746" s="234"/>
      <c r="H746" s="236" t="s">
        <v>21</v>
      </c>
      <c r="I746" s="238"/>
      <c r="J746" s="234"/>
      <c r="K746" s="234"/>
      <c r="L746" s="239"/>
      <c r="M746" s="240"/>
      <c r="N746" s="241"/>
      <c r="O746" s="241"/>
      <c r="P746" s="241"/>
      <c r="Q746" s="241"/>
      <c r="R746" s="241"/>
      <c r="S746" s="241"/>
      <c r="T746" s="242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3" t="s">
        <v>155</v>
      </c>
      <c r="AU746" s="243" t="s">
        <v>83</v>
      </c>
      <c r="AV746" s="13" t="s">
        <v>81</v>
      </c>
      <c r="AW746" s="13" t="s">
        <v>34</v>
      </c>
      <c r="AX746" s="13" t="s">
        <v>73</v>
      </c>
      <c r="AY746" s="243" t="s">
        <v>144</v>
      </c>
    </row>
    <row r="747" spans="1:51" s="14" customFormat="1" ht="12">
      <c r="A747" s="14"/>
      <c r="B747" s="244"/>
      <c r="C747" s="245"/>
      <c r="D747" s="235" t="s">
        <v>155</v>
      </c>
      <c r="E747" s="246" t="s">
        <v>21</v>
      </c>
      <c r="F747" s="247" t="s">
        <v>604</v>
      </c>
      <c r="G747" s="245"/>
      <c r="H747" s="248">
        <v>10.579</v>
      </c>
      <c r="I747" s="249"/>
      <c r="J747" s="245"/>
      <c r="K747" s="245"/>
      <c r="L747" s="250"/>
      <c r="M747" s="251"/>
      <c r="N747" s="252"/>
      <c r="O747" s="252"/>
      <c r="P747" s="252"/>
      <c r="Q747" s="252"/>
      <c r="R747" s="252"/>
      <c r="S747" s="252"/>
      <c r="T747" s="253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4" t="s">
        <v>155</v>
      </c>
      <c r="AU747" s="254" t="s">
        <v>83</v>
      </c>
      <c r="AV747" s="14" t="s">
        <v>83</v>
      </c>
      <c r="AW747" s="14" t="s">
        <v>34</v>
      </c>
      <c r="AX747" s="14" t="s">
        <v>73</v>
      </c>
      <c r="AY747" s="254" t="s">
        <v>144</v>
      </c>
    </row>
    <row r="748" spans="1:51" s="14" customFormat="1" ht="12">
      <c r="A748" s="14"/>
      <c r="B748" s="244"/>
      <c r="C748" s="245"/>
      <c r="D748" s="235" t="s">
        <v>155</v>
      </c>
      <c r="E748" s="246" t="s">
        <v>21</v>
      </c>
      <c r="F748" s="247" t="s">
        <v>645</v>
      </c>
      <c r="G748" s="245"/>
      <c r="H748" s="248">
        <v>0.479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4" t="s">
        <v>155</v>
      </c>
      <c r="AU748" s="254" t="s">
        <v>83</v>
      </c>
      <c r="AV748" s="14" t="s">
        <v>83</v>
      </c>
      <c r="AW748" s="14" t="s">
        <v>34</v>
      </c>
      <c r="AX748" s="14" t="s">
        <v>73</v>
      </c>
      <c r="AY748" s="254" t="s">
        <v>144</v>
      </c>
    </row>
    <row r="749" spans="1:51" s="13" customFormat="1" ht="12">
      <c r="A749" s="13"/>
      <c r="B749" s="233"/>
      <c r="C749" s="234"/>
      <c r="D749" s="235" t="s">
        <v>155</v>
      </c>
      <c r="E749" s="236" t="s">
        <v>21</v>
      </c>
      <c r="F749" s="237" t="s">
        <v>354</v>
      </c>
      <c r="G749" s="234"/>
      <c r="H749" s="236" t="s">
        <v>21</v>
      </c>
      <c r="I749" s="238"/>
      <c r="J749" s="234"/>
      <c r="K749" s="234"/>
      <c r="L749" s="239"/>
      <c r="M749" s="240"/>
      <c r="N749" s="241"/>
      <c r="O749" s="241"/>
      <c r="P749" s="241"/>
      <c r="Q749" s="241"/>
      <c r="R749" s="241"/>
      <c r="S749" s="241"/>
      <c r="T749" s="242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3" t="s">
        <v>155</v>
      </c>
      <c r="AU749" s="243" t="s">
        <v>83</v>
      </c>
      <c r="AV749" s="13" t="s">
        <v>81</v>
      </c>
      <c r="AW749" s="13" t="s">
        <v>34</v>
      </c>
      <c r="AX749" s="13" t="s">
        <v>73</v>
      </c>
      <c r="AY749" s="243" t="s">
        <v>144</v>
      </c>
    </row>
    <row r="750" spans="1:51" s="14" customFormat="1" ht="12">
      <c r="A750" s="14"/>
      <c r="B750" s="244"/>
      <c r="C750" s="245"/>
      <c r="D750" s="235" t="s">
        <v>155</v>
      </c>
      <c r="E750" s="246" t="s">
        <v>21</v>
      </c>
      <c r="F750" s="247" t="s">
        <v>604</v>
      </c>
      <c r="G750" s="245"/>
      <c r="H750" s="248">
        <v>10.579</v>
      </c>
      <c r="I750" s="249"/>
      <c r="J750" s="245"/>
      <c r="K750" s="245"/>
      <c r="L750" s="250"/>
      <c r="M750" s="251"/>
      <c r="N750" s="252"/>
      <c r="O750" s="252"/>
      <c r="P750" s="252"/>
      <c r="Q750" s="252"/>
      <c r="R750" s="252"/>
      <c r="S750" s="252"/>
      <c r="T750" s="253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4" t="s">
        <v>155</v>
      </c>
      <c r="AU750" s="254" t="s">
        <v>83</v>
      </c>
      <c r="AV750" s="14" t="s">
        <v>83</v>
      </c>
      <c r="AW750" s="14" t="s">
        <v>34</v>
      </c>
      <c r="AX750" s="14" t="s">
        <v>73</v>
      </c>
      <c r="AY750" s="254" t="s">
        <v>144</v>
      </c>
    </row>
    <row r="751" spans="1:51" s="14" customFormat="1" ht="12">
      <c r="A751" s="14"/>
      <c r="B751" s="244"/>
      <c r="C751" s="245"/>
      <c r="D751" s="235" t="s">
        <v>155</v>
      </c>
      <c r="E751" s="246" t="s">
        <v>21</v>
      </c>
      <c r="F751" s="247" t="s">
        <v>645</v>
      </c>
      <c r="G751" s="245"/>
      <c r="H751" s="248">
        <v>0.479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4" t="s">
        <v>155</v>
      </c>
      <c r="AU751" s="254" t="s">
        <v>83</v>
      </c>
      <c r="AV751" s="14" t="s">
        <v>83</v>
      </c>
      <c r="AW751" s="14" t="s">
        <v>34</v>
      </c>
      <c r="AX751" s="14" t="s">
        <v>73</v>
      </c>
      <c r="AY751" s="254" t="s">
        <v>144</v>
      </c>
    </row>
    <row r="752" spans="1:51" s="13" customFormat="1" ht="12">
      <c r="A752" s="13"/>
      <c r="B752" s="233"/>
      <c r="C752" s="234"/>
      <c r="D752" s="235" t="s">
        <v>155</v>
      </c>
      <c r="E752" s="236" t="s">
        <v>21</v>
      </c>
      <c r="F752" s="237" t="s">
        <v>355</v>
      </c>
      <c r="G752" s="234"/>
      <c r="H752" s="236" t="s">
        <v>21</v>
      </c>
      <c r="I752" s="238"/>
      <c r="J752" s="234"/>
      <c r="K752" s="234"/>
      <c r="L752" s="239"/>
      <c r="M752" s="240"/>
      <c r="N752" s="241"/>
      <c r="O752" s="241"/>
      <c r="P752" s="241"/>
      <c r="Q752" s="241"/>
      <c r="R752" s="241"/>
      <c r="S752" s="241"/>
      <c r="T752" s="242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3" t="s">
        <v>155</v>
      </c>
      <c r="AU752" s="243" t="s">
        <v>83</v>
      </c>
      <c r="AV752" s="13" t="s">
        <v>81</v>
      </c>
      <c r="AW752" s="13" t="s">
        <v>34</v>
      </c>
      <c r="AX752" s="13" t="s">
        <v>73</v>
      </c>
      <c r="AY752" s="243" t="s">
        <v>144</v>
      </c>
    </row>
    <row r="753" spans="1:51" s="14" customFormat="1" ht="12">
      <c r="A753" s="14"/>
      <c r="B753" s="244"/>
      <c r="C753" s="245"/>
      <c r="D753" s="235" t="s">
        <v>155</v>
      </c>
      <c r="E753" s="246" t="s">
        <v>21</v>
      </c>
      <c r="F753" s="247" t="s">
        <v>647</v>
      </c>
      <c r="G753" s="245"/>
      <c r="H753" s="248">
        <v>0.845</v>
      </c>
      <c r="I753" s="249"/>
      <c r="J753" s="245"/>
      <c r="K753" s="245"/>
      <c r="L753" s="250"/>
      <c r="M753" s="251"/>
      <c r="N753" s="252"/>
      <c r="O753" s="252"/>
      <c r="P753" s="252"/>
      <c r="Q753" s="252"/>
      <c r="R753" s="252"/>
      <c r="S753" s="252"/>
      <c r="T753" s="253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4" t="s">
        <v>155</v>
      </c>
      <c r="AU753" s="254" t="s">
        <v>83</v>
      </c>
      <c r="AV753" s="14" t="s">
        <v>83</v>
      </c>
      <c r="AW753" s="14" t="s">
        <v>34</v>
      </c>
      <c r="AX753" s="14" t="s">
        <v>73</v>
      </c>
      <c r="AY753" s="254" t="s">
        <v>144</v>
      </c>
    </row>
    <row r="754" spans="1:51" s="14" customFormat="1" ht="12">
      <c r="A754" s="14"/>
      <c r="B754" s="244"/>
      <c r="C754" s="245"/>
      <c r="D754" s="235" t="s">
        <v>155</v>
      </c>
      <c r="E754" s="246" t="s">
        <v>21</v>
      </c>
      <c r="F754" s="247" t="s">
        <v>648</v>
      </c>
      <c r="G754" s="245"/>
      <c r="H754" s="248">
        <v>1.123</v>
      </c>
      <c r="I754" s="249"/>
      <c r="J754" s="245"/>
      <c r="K754" s="245"/>
      <c r="L754" s="250"/>
      <c r="M754" s="251"/>
      <c r="N754" s="252"/>
      <c r="O754" s="252"/>
      <c r="P754" s="252"/>
      <c r="Q754" s="252"/>
      <c r="R754" s="252"/>
      <c r="S754" s="252"/>
      <c r="T754" s="253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4" t="s">
        <v>155</v>
      </c>
      <c r="AU754" s="254" t="s">
        <v>83</v>
      </c>
      <c r="AV754" s="14" t="s">
        <v>83</v>
      </c>
      <c r="AW754" s="14" t="s">
        <v>34</v>
      </c>
      <c r="AX754" s="14" t="s">
        <v>73</v>
      </c>
      <c r="AY754" s="254" t="s">
        <v>144</v>
      </c>
    </row>
    <row r="755" spans="1:51" s="13" customFormat="1" ht="12">
      <c r="A755" s="13"/>
      <c r="B755" s="233"/>
      <c r="C755" s="234"/>
      <c r="D755" s="235" t="s">
        <v>155</v>
      </c>
      <c r="E755" s="236" t="s">
        <v>21</v>
      </c>
      <c r="F755" s="237" t="s">
        <v>357</v>
      </c>
      <c r="G755" s="234"/>
      <c r="H755" s="236" t="s">
        <v>21</v>
      </c>
      <c r="I755" s="238"/>
      <c r="J755" s="234"/>
      <c r="K755" s="234"/>
      <c r="L755" s="239"/>
      <c r="M755" s="240"/>
      <c r="N755" s="241"/>
      <c r="O755" s="241"/>
      <c r="P755" s="241"/>
      <c r="Q755" s="241"/>
      <c r="R755" s="241"/>
      <c r="S755" s="241"/>
      <c r="T755" s="24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3" t="s">
        <v>155</v>
      </c>
      <c r="AU755" s="243" t="s">
        <v>83</v>
      </c>
      <c r="AV755" s="13" t="s">
        <v>81</v>
      </c>
      <c r="AW755" s="13" t="s">
        <v>34</v>
      </c>
      <c r="AX755" s="13" t="s">
        <v>73</v>
      </c>
      <c r="AY755" s="243" t="s">
        <v>144</v>
      </c>
    </row>
    <row r="756" spans="1:51" s="14" customFormat="1" ht="12">
      <c r="A756" s="14"/>
      <c r="B756" s="244"/>
      <c r="C756" s="245"/>
      <c r="D756" s="235" t="s">
        <v>155</v>
      </c>
      <c r="E756" s="246" t="s">
        <v>21</v>
      </c>
      <c r="F756" s="247" t="s">
        <v>649</v>
      </c>
      <c r="G756" s="245"/>
      <c r="H756" s="248">
        <v>0.413</v>
      </c>
      <c r="I756" s="249"/>
      <c r="J756" s="245"/>
      <c r="K756" s="245"/>
      <c r="L756" s="250"/>
      <c r="M756" s="251"/>
      <c r="N756" s="252"/>
      <c r="O756" s="252"/>
      <c r="P756" s="252"/>
      <c r="Q756" s="252"/>
      <c r="R756" s="252"/>
      <c r="S756" s="252"/>
      <c r="T756" s="253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4" t="s">
        <v>155</v>
      </c>
      <c r="AU756" s="254" t="s">
        <v>83</v>
      </c>
      <c r="AV756" s="14" t="s">
        <v>83</v>
      </c>
      <c r="AW756" s="14" t="s">
        <v>34</v>
      </c>
      <c r="AX756" s="14" t="s">
        <v>73</v>
      </c>
      <c r="AY756" s="254" t="s">
        <v>144</v>
      </c>
    </row>
    <row r="757" spans="1:51" s="14" customFormat="1" ht="12">
      <c r="A757" s="14"/>
      <c r="B757" s="244"/>
      <c r="C757" s="245"/>
      <c r="D757" s="235" t="s">
        <v>155</v>
      </c>
      <c r="E757" s="246" t="s">
        <v>21</v>
      </c>
      <c r="F757" s="247" t="s">
        <v>650</v>
      </c>
      <c r="G757" s="245"/>
      <c r="H757" s="248">
        <v>0.595</v>
      </c>
      <c r="I757" s="249"/>
      <c r="J757" s="245"/>
      <c r="K757" s="245"/>
      <c r="L757" s="250"/>
      <c r="M757" s="251"/>
      <c r="N757" s="252"/>
      <c r="O757" s="252"/>
      <c r="P757" s="252"/>
      <c r="Q757" s="252"/>
      <c r="R757" s="252"/>
      <c r="S757" s="252"/>
      <c r="T757" s="253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4" t="s">
        <v>155</v>
      </c>
      <c r="AU757" s="254" t="s">
        <v>83</v>
      </c>
      <c r="AV757" s="14" t="s">
        <v>83</v>
      </c>
      <c r="AW757" s="14" t="s">
        <v>34</v>
      </c>
      <c r="AX757" s="14" t="s">
        <v>73</v>
      </c>
      <c r="AY757" s="254" t="s">
        <v>144</v>
      </c>
    </row>
    <row r="758" spans="1:51" s="13" customFormat="1" ht="12">
      <c r="A758" s="13"/>
      <c r="B758" s="233"/>
      <c r="C758" s="234"/>
      <c r="D758" s="235" t="s">
        <v>155</v>
      </c>
      <c r="E758" s="236" t="s">
        <v>21</v>
      </c>
      <c r="F758" s="237" t="s">
        <v>360</v>
      </c>
      <c r="G758" s="234"/>
      <c r="H758" s="236" t="s">
        <v>21</v>
      </c>
      <c r="I758" s="238"/>
      <c r="J758" s="234"/>
      <c r="K758" s="234"/>
      <c r="L758" s="239"/>
      <c r="M758" s="240"/>
      <c r="N758" s="241"/>
      <c r="O758" s="241"/>
      <c r="P758" s="241"/>
      <c r="Q758" s="241"/>
      <c r="R758" s="241"/>
      <c r="S758" s="241"/>
      <c r="T758" s="24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3" t="s">
        <v>155</v>
      </c>
      <c r="AU758" s="243" t="s">
        <v>83</v>
      </c>
      <c r="AV758" s="13" t="s">
        <v>81</v>
      </c>
      <c r="AW758" s="13" t="s">
        <v>34</v>
      </c>
      <c r="AX758" s="13" t="s">
        <v>73</v>
      </c>
      <c r="AY758" s="243" t="s">
        <v>144</v>
      </c>
    </row>
    <row r="759" spans="1:51" s="14" customFormat="1" ht="12">
      <c r="A759" s="14"/>
      <c r="B759" s="244"/>
      <c r="C759" s="245"/>
      <c r="D759" s="235" t="s">
        <v>155</v>
      </c>
      <c r="E759" s="246" t="s">
        <v>21</v>
      </c>
      <c r="F759" s="247" t="s">
        <v>651</v>
      </c>
      <c r="G759" s="245"/>
      <c r="H759" s="248">
        <v>0.228</v>
      </c>
      <c r="I759" s="249"/>
      <c r="J759" s="245"/>
      <c r="K759" s="245"/>
      <c r="L759" s="250"/>
      <c r="M759" s="251"/>
      <c r="N759" s="252"/>
      <c r="O759" s="252"/>
      <c r="P759" s="252"/>
      <c r="Q759" s="252"/>
      <c r="R759" s="252"/>
      <c r="S759" s="252"/>
      <c r="T759" s="25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4" t="s">
        <v>155</v>
      </c>
      <c r="AU759" s="254" t="s">
        <v>83</v>
      </c>
      <c r="AV759" s="14" t="s">
        <v>83</v>
      </c>
      <c r="AW759" s="14" t="s">
        <v>34</v>
      </c>
      <c r="AX759" s="14" t="s">
        <v>73</v>
      </c>
      <c r="AY759" s="254" t="s">
        <v>144</v>
      </c>
    </row>
    <row r="760" spans="1:51" s="14" customFormat="1" ht="12">
      <c r="A760" s="14"/>
      <c r="B760" s="244"/>
      <c r="C760" s="245"/>
      <c r="D760" s="235" t="s">
        <v>155</v>
      </c>
      <c r="E760" s="246" t="s">
        <v>21</v>
      </c>
      <c r="F760" s="247" t="s">
        <v>652</v>
      </c>
      <c r="G760" s="245"/>
      <c r="H760" s="248">
        <v>0.861</v>
      </c>
      <c r="I760" s="249"/>
      <c r="J760" s="245"/>
      <c r="K760" s="245"/>
      <c r="L760" s="250"/>
      <c r="M760" s="251"/>
      <c r="N760" s="252"/>
      <c r="O760" s="252"/>
      <c r="P760" s="252"/>
      <c r="Q760" s="252"/>
      <c r="R760" s="252"/>
      <c r="S760" s="252"/>
      <c r="T760" s="253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4" t="s">
        <v>155</v>
      </c>
      <c r="AU760" s="254" t="s">
        <v>83</v>
      </c>
      <c r="AV760" s="14" t="s">
        <v>83</v>
      </c>
      <c r="AW760" s="14" t="s">
        <v>34</v>
      </c>
      <c r="AX760" s="14" t="s">
        <v>73</v>
      </c>
      <c r="AY760" s="254" t="s">
        <v>144</v>
      </c>
    </row>
    <row r="761" spans="1:51" s="15" customFormat="1" ht="12">
      <c r="A761" s="15"/>
      <c r="B761" s="255"/>
      <c r="C761" s="256"/>
      <c r="D761" s="235" t="s">
        <v>155</v>
      </c>
      <c r="E761" s="257" t="s">
        <v>21</v>
      </c>
      <c r="F761" s="258" t="s">
        <v>159</v>
      </c>
      <c r="G761" s="256"/>
      <c r="H761" s="259">
        <v>267.3010000000001</v>
      </c>
      <c r="I761" s="260"/>
      <c r="J761" s="256"/>
      <c r="K761" s="256"/>
      <c r="L761" s="261"/>
      <c r="M761" s="262"/>
      <c r="N761" s="263"/>
      <c r="O761" s="263"/>
      <c r="P761" s="263"/>
      <c r="Q761" s="263"/>
      <c r="R761" s="263"/>
      <c r="S761" s="263"/>
      <c r="T761" s="264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65" t="s">
        <v>155</v>
      </c>
      <c r="AU761" s="265" t="s">
        <v>83</v>
      </c>
      <c r="AV761" s="15" t="s">
        <v>151</v>
      </c>
      <c r="AW761" s="15" t="s">
        <v>34</v>
      </c>
      <c r="AX761" s="15" t="s">
        <v>81</v>
      </c>
      <c r="AY761" s="265" t="s">
        <v>144</v>
      </c>
    </row>
    <row r="762" spans="1:65" s="2" customFormat="1" ht="24.15" customHeight="1">
      <c r="A762" s="40"/>
      <c r="B762" s="41"/>
      <c r="C762" s="215" t="s">
        <v>653</v>
      </c>
      <c r="D762" s="215" t="s">
        <v>146</v>
      </c>
      <c r="E762" s="216" t="s">
        <v>654</v>
      </c>
      <c r="F762" s="217" t="s">
        <v>655</v>
      </c>
      <c r="G762" s="218" t="s">
        <v>177</v>
      </c>
      <c r="H762" s="219">
        <v>35.549</v>
      </c>
      <c r="I762" s="220"/>
      <c r="J762" s="221">
        <f>ROUND(I762*H762,2)</f>
        <v>0</v>
      </c>
      <c r="K762" s="217" t="s">
        <v>21</v>
      </c>
      <c r="L762" s="46"/>
      <c r="M762" s="222" t="s">
        <v>21</v>
      </c>
      <c r="N762" s="223" t="s">
        <v>44</v>
      </c>
      <c r="O762" s="86"/>
      <c r="P762" s="224">
        <f>O762*H762</f>
        <v>0</v>
      </c>
      <c r="Q762" s="224">
        <v>0.01221</v>
      </c>
      <c r="R762" s="224">
        <f>Q762*H762</f>
        <v>0.43405329</v>
      </c>
      <c r="S762" s="224">
        <v>0</v>
      </c>
      <c r="T762" s="225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26" t="s">
        <v>279</v>
      </c>
      <c r="AT762" s="226" t="s">
        <v>146</v>
      </c>
      <c r="AU762" s="226" t="s">
        <v>83</v>
      </c>
      <c r="AY762" s="19" t="s">
        <v>144</v>
      </c>
      <c r="BE762" s="227">
        <f>IF(N762="základní",J762,0)</f>
        <v>0</v>
      </c>
      <c r="BF762" s="227">
        <f>IF(N762="snížená",J762,0)</f>
        <v>0</v>
      </c>
      <c r="BG762" s="227">
        <f>IF(N762="zákl. přenesená",J762,0)</f>
        <v>0</v>
      </c>
      <c r="BH762" s="227">
        <f>IF(N762="sníž. přenesená",J762,0)</f>
        <v>0</v>
      </c>
      <c r="BI762" s="227">
        <f>IF(N762="nulová",J762,0)</f>
        <v>0</v>
      </c>
      <c r="BJ762" s="19" t="s">
        <v>81</v>
      </c>
      <c r="BK762" s="227">
        <f>ROUND(I762*H762,2)</f>
        <v>0</v>
      </c>
      <c r="BL762" s="19" t="s">
        <v>279</v>
      </c>
      <c r="BM762" s="226" t="s">
        <v>656</v>
      </c>
    </row>
    <row r="763" spans="1:47" s="2" customFormat="1" ht="12">
      <c r="A763" s="40"/>
      <c r="B763" s="41"/>
      <c r="C763" s="42"/>
      <c r="D763" s="235" t="s">
        <v>467</v>
      </c>
      <c r="E763" s="42"/>
      <c r="F763" s="276" t="s">
        <v>572</v>
      </c>
      <c r="G763" s="42"/>
      <c r="H763" s="42"/>
      <c r="I763" s="230"/>
      <c r="J763" s="42"/>
      <c r="K763" s="42"/>
      <c r="L763" s="46"/>
      <c r="M763" s="231"/>
      <c r="N763" s="232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467</v>
      </c>
      <c r="AU763" s="19" t="s">
        <v>83</v>
      </c>
    </row>
    <row r="764" spans="1:51" s="13" customFormat="1" ht="12">
      <c r="A764" s="13"/>
      <c r="B764" s="233"/>
      <c r="C764" s="234"/>
      <c r="D764" s="235" t="s">
        <v>155</v>
      </c>
      <c r="E764" s="236" t="s">
        <v>21</v>
      </c>
      <c r="F764" s="237" t="s">
        <v>285</v>
      </c>
      <c r="G764" s="234"/>
      <c r="H764" s="236" t="s">
        <v>21</v>
      </c>
      <c r="I764" s="238"/>
      <c r="J764" s="234"/>
      <c r="K764" s="234"/>
      <c r="L764" s="239"/>
      <c r="M764" s="240"/>
      <c r="N764" s="241"/>
      <c r="O764" s="241"/>
      <c r="P764" s="241"/>
      <c r="Q764" s="241"/>
      <c r="R764" s="241"/>
      <c r="S764" s="241"/>
      <c r="T764" s="242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3" t="s">
        <v>155</v>
      </c>
      <c r="AU764" s="243" t="s">
        <v>83</v>
      </c>
      <c r="AV764" s="13" t="s">
        <v>81</v>
      </c>
      <c r="AW764" s="13" t="s">
        <v>34</v>
      </c>
      <c r="AX764" s="13" t="s">
        <v>73</v>
      </c>
      <c r="AY764" s="243" t="s">
        <v>144</v>
      </c>
    </row>
    <row r="765" spans="1:51" s="13" customFormat="1" ht="12">
      <c r="A765" s="13"/>
      <c r="B765" s="233"/>
      <c r="C765" s="234"/>
      <c r="D765" s="235" t="s">
        <v>155</v>
      </c>
      <c r="E765" s="236" t="s">
        <v>21</v>
      </c>
      <c r="F765" s="237" t="s">
        <v>289</v>
      </c>
      <c r="G765" s="234"/>
      <c r="H765" s="236" t="s">
        <v>21</v>
      </c>
      <c r="I765" s="238"/>
      <c r="J765" s="234"/>
      <c r="K765" s="234"/>
      <c r="L765" s="239"/>
      <c r="M765" s="240"/>
      <c r="N765" s="241"/>
      <c r="O765" s="241"/>
      <c r="P765" s="241"/>
      <c r="Q765" s="241"/>
      <c r="R765" s="241"/>
      <c r="S765" s="241"/>
      <c r="T765" s="242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3" t="s">
        <v>155</v>
      </c>
      <c r="AU765" s="243" t="s">
        <v>83</v>
      </c>
      <c r="AV765" s="13" t="s">
        <v>81</v>
      </c>
      <c r="AW765" s="13" t="s">
        <v>34</v>
      </c>
      <c r="AX765" s="13" t="s">
        <v>73</v>
      </c>
      <c r="AY765" s="243" t="s">
        <v>144</v>
      </c>
    </row>
    <row r="766" spans="1:51" s="14" customFormat="1" ht="12">
      <c r="A766" s="14"/>
      <c r="B766" s="244"/>
      <c r="C766" s="245"/>
      <c r="D766" s="235" t="s">
        <v>155</v>
      </c>
      <c r="E766" s="246" t="s">
        <v>21</v>
      </c>
      <c r="F766" s="247" t="s">
        <v>657</v>
      </c>
      <c r="G766" s="245"/>
      <c r="H766" s="248">
        <v>0.542</v>
      </c>
      <c r="I766" s="249"/>
      <c r="J766" s="245"/>
      <c r="K766" s="245"/>
      <c r="L766" s="250"/>
      <c r="M766" s="251"/>
      <c r="N766" s="252"/>
      <c r="O766" s="252"/>
      <c r="P766" s="252"/>
      <c r="Q766" s="252"/>
      <c r="R766" s="252"/>
      <c r="S766" s="252"/>
      <c r="T766" s="253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4" t="s">
        <v>155</v>
      </c>
      <c r="AU766" s="254" t="s">
        <v>83</v>
      </c>
      <c r="AV766" s="14" t="s">
        <v>83</v>
      </c>
      <c r="AW766" s="14" t="s">
        <v>34</v>
      </c>
      <c r="AX766" s="14" t="s">
        <v>73</v>
      </c>
      <c r="AY766" s="254" t="s">
        <v>144</v>
      </c>
    </row>
    <row r="767" spans="1:51" s="14" customFormat="1" ht="12">
      <c r="A767" s="14"/>
      <c r="B767" s="244"/>
      <c r="C767" s="245"/>
      <c r="D767" s="235" t="s">
        <v>155</v>
      </c>
      <c r="E767" s="246" t="s">
        <v>21</v>
      </c>
      <c r="F767" s="247" t="s">
        <v>658</v>
      </c>
      <c r="G767" s="245"/>
      <c r="H767" s="248">
        <v>1.25</v>
      </c>
      <c r="I767" s="249"/>
      <c r="J767" s="245"/>
      <c r="K767" s="245"/>
      <c r="L767" s="250"/>
      <c r="M767" s="251"/>
      <c r="N767" s="252"/>
      <c r="O767" s="252"/>
      <c r="P767" s="252"/>
      <c r="Q767" s="252"/>
      <c r="R767" s="252"/>
      <c r="S767" s="252"/>
      <c r="T767" s="253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4" t="s">
        <v>155</v>
      </c>
      <c r="AU767" s="254" t="s">
        <v>83</v>
      </c>
      <c r="AV767" s="14" t="s">
        <v>83</v>
      </c>
      <c r="AW767" s="14" t="s">
        <v>34</v>
      </c>
      <c r="AX767" s="14" t="s">
        <v>73</v>
      </c>
      <c r="AY767" s="254" t="s">
        <v>144</v>
      </c>
    </row>
    <row r="768" spans="1:51" s="13" customFormat="1" ht="12">
      <c r="A768" s="13"/>
      <c r="B768" s="233"/>
      <c r="C768" s="234"/>
      <c r="D768" s="235" t="s">
        <v>155</v>
      </c>
      <c r="E768" s="236" t="s">
        <v>21</v>
      </c>
      <c r="F768" s="237" t="s">
        <v>294</v>
      </c>
      <c r="G768" s="234"/>
      <c r="H768" s="236" t="s">
        <v>21</v>
      </c>
      <c r="I768" s="238"/>
      <c r="J768" s="234"/>
      <c r="K768" s="234"/>
      <c r="L768" s="239"/>
      <c r="M768" s="240"/>
      <c r="N768" s="241"/>
      <c r="O768" s="241"/>
      <c r="P768" s="241"/>
      <c r="Q768" s="241"/>
      <c r="R768" s="241"/>
      <c r="S768" s="241"/>
      <c r="T768" s="242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3" t="s">
        <v>155</v>
      </c>
      <c r="AU768" s="243" t="s">
        <v>83</v>
      </c>
      <c r="AV768" s="13" t="s">
        <v>81</v>
      </c>
      <c r="AW768" s="13" t="s">
        <v>34</v>
      </c>
      <c r="AX768" s="13" t="s">
        <v>73</v>
      </c>
      <c r="AY768" s="243" t="s">
        <v>144</v>
      </c>
    </row>
    <row r="769" spans="1:51" s="14" customFormat="1" ht="12">
      <c r="A769" s="14"/>
      <c r="B769" s="244"/>
      <c r="C769" s="245"/>
      <c r="D769" s="235" t="s">
        <v>155</v>
      </c>
      <c r="E769" s="246" t="s">
        <v>21</v>
      </c>
      <c r="F769" s="247" t="s">
        <v>659</v>
      </c>
      <c r="G769" s="245"/>
      <c r="H769" s="248">
        <v>0.456</v>
      </c>
      <c r="I769" s="249"/>
      <c r="J769" s="245"/>
      <c r="K769" s="245"/>
      <c r="L769" s="250"/>
      <c r="M769" s="251"/>
      <c r="N769" s="252"/>
      <c r="O769" s="252"/>
      <c r="P769" s="252"/>
      <c r="Q769" s="252"/>
      <c r="R769" s="252"/>
      <c r="S769" s="252"/>
      <c r="T769" s="253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4" t="s">
        <v>155</v>
      </c>
      <c r="AU769" s="254" t="s">
        <v>83</v>
      </c>
      <c r="AV769" s="14" t="s">
        <v>83</v>
      </c>
      <c r="AW769" s="14" t="s">
        <v>34</v>
      </c>
      <c r="AX769" s="14" t="s">
        <v>73</v>
      </c>
      <c r="AY769" s="254" t="s">
        <v>144</v>
      </c>
    </row>
    <row r="770" spans="1:51" s="14" customFormat="1" ht="12">
      <c r="A770" s="14"/>
      <c r="B770" s="244"/>
      <c r="C770" s="245"/>
      <c r="D770" s="235" t="s">
        <v>155</v>
      </c>
      <c r="E770" s="246" t="s">
        <v>21</v>
      </c>
      <c r="F770" s="247" t="s">
        <v>660</v>
      </c>
      <c r="G770" s="245"/>
      <c r="H770" s="248">
        <v>1.375</v>
      </c>
      <c r="I770" s="249"/>
      <c r="J770" s="245"/>
      <c r="K770" s="245"/>
      <c r="L770" s="250"/>
      <c r="M770" s="251"/>
      <c r="N770" s="252"/>
      <c r="O770" s="252"/>
      <c r="P770" s="252"/>
      <c r="Q770" s="252"/>
      <c r="R770" s="252"/>
      <c r="S770" s="252"/>
      <c r="T770" s="253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4" t="s">
        <v>155</v>
      </c>
      <c r="AU770" s="254" t="s">
        <v>83</v>
      </c>
      <c r="AV770" s="14" t="s">
        <v>83</v>
      </c>
      <c r="AW770" s="14" t="s">
        <v>34</v>
      </c>
      <c r="AX770" s="14" t="s">
        <v>73</v>
      </c>
      <c r="AY770" s="254" t="s">
        <v>144</v>
      </c>
    </row>
    <row r="771" spans="1:51" s="13" customFormat="1" ht="12">
      <c r="A771" s="13"/>
      <c r="B771" s="233"/>
      <c r="C771" s="234"/>
      <c r="D771" s="235" t="s">
        <v>155</v>
      </c>
      <c r="E771" s="236" t="s">
        <v>21</v>
      </c>
      <c r="F771" s="237" t="s">
        <v>297</v>
      </c>
      <c r="G771" s="234"/>
      <c r="H771" s="236" t="s">
        <v>21</v>
      </c>
      <c r="I771" s="238"/>
      <c r="J771" s="234"/>
      <c r="K771" s="234"/>
      <c r="L771" s="239"/>
      <c r="M771" s="240"/>
      <c r="N771" s="241"/>
      <c r="O771" s="241"/>
      <c r="P771" s="241"/>
      <c r="Q771" s="241"/>
      <c r="R771" s="241"/>
      <c r="S771" s="241"/>
      <c r="T771" s="242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3" t="s">
        <v>155</v>
      </c>
      <c r="AU771" s="243" t="s">
        <v>83</v>
      </c>
      <c r="AV771" s="13" t="s">
        <v>81</v>
      </c>
      <c r="AW771" s="13" t="s">
        <v>34</v>
      </c>
      <c r="AX771" s="13" t="s">
        <v>73</v>
      </c>
      <c r="AY771" s="243" t="s">
        <v>144</v>
      </c>
    </row>
    <row r="772" spans="1:51" s="13" customFormat="1" ht="12">
      <c r="A772" s="13"/>
      <c r="B772" s="233"/>
      <c r="C772" s="234"/>
      <c r="D772" s="235" t="s">
        <v>155</v>
      </c>
      <c r="E772" s="236" t="s">
        <v>21</v>
      </c>
      <c r="F772" s="237" t="s">
        <v>298</v>
      </c>
      <c r="G772" s="234"/>
      <c r="H772" s="236" t="s">
        <v>21</v>
      </c>
      <c r="I772" s="238"/>
      <c r="J772" s="234"/>
      <c r="K772" s="234"/>
      <c r="L772" s="239"/>
      <c r="M772" s="240"/>
      <c r="N772" s="241"/>
      <c r="O772" s="241"/>
      <c r="P772" s="241"/>
      <c r="Q772" s="241"/>
      <c r="R772" s="241"/>
      <c r="S772" s="241"/>
      <c r="T772" s="242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3" t="s">
        <v>155</v>
      </c>
      <c r="AU772" s="243" t="s">
        <v>83</v>
      </c>
      <c r="AV772" s="13" t="s">
        <v>81</v>
      </c>
      <c r="AW772" s="13" t="s">
        <v>34</v>
      </c>
      <c r="AX772" s="13" t="s">
        <v>73</v>
      </c>
      <c r="AY772" s="243" t="s">
        <v>144</v>
      </c>
    </row>
    <row r="773" spans="1:51" s="14" customFormat="1" ht="12">
      <c r="A773" s="14"/>
      <c r="B773" s="244"/>
      <c r="C773" s="245"/>
      <c r="D773" s="235" t="s">
        <v>155</v>
      </c>
      <c r="E773" s="246" t="s">
        <v>21</v>
      </c>
      <c r="F773" s="247" t="s">
        <v>661</v>
      </c>
      <c r="G773" s="245"/>
      <c r="H773" s="248">
        <v>0.525</v>
      </c>
      <c r="I773" s="249"/>
      <c r="J773" s="245"/>
      <c r="K773" s="245"/>
      <c r="L773" s="250"/>
      <c r="M773" s="251"/>
      <c r="N773" s="252"/>
      <c r="O773" s="252"/>
      <c r="P773" s="252"/>
      <c r="Q773" s="252"/>
      <c r="R773" s="252"/>
      <c r="S773" s="252"/>
      <c r="T773" s="253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4" t="s">
        <v>155</v>
      </c>
      <c r="AU773" s="254" t="s">
        <v>83</v>
      </c>
      <c r="AV773" s="14" t="s">
        <v>83</v>
      </c>
      <c r="AW773" s="14" t="s">
        <v>34</v>
      </c>
      <c r="AX773" s="14" t="s">
        <v>73</v>
      </c>
      <c r="AY773" s="254" t="s">
        <v>144</v>
      </c>
    </row>
    <row r="774" spans="1:51" s="14" customFormat="1" ht="12">
      <c r="A774" s="14"/>
      <c r="B774" s="244"/>
      <c r="C774" s="245"/>
      <c r="D774" s="235" t="s">
        <v>155</v>
      </c>
      <c r="E774" s="246" t="s">
        <v>21</v>
      </c>
      <c r="F774" s="247" t="s">
        <v>662</v>
      </c>
      <c r="G774" s="245"/>
      <c r="H774" s="248">
        <v>1.231</v>
      </c>
      <c r="I774" s="249"/>
      <c r="J774" s="245"/>
      <c r="K774" s="245"/>
      <c r="L774" s="250"/>
      <c r="M774" s="251"/>
      <c r="N774" s="252"/>
      <c r="O774" s="252"/>
      <c r="P774" s="252"/>
      <c r="Q774" s="252"/>
      <c r="R774" s="252"/>
      <c r="S774" s="252"/>
      <c r="T774" s="253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4" t="s">
        <v>155</v>
      </c>
      <c r="AU774" s="254" t="s">
        <v>83</v>
      </c>
      <c r="AV774" s="14" t="s">
        <v>83</v>
      </c>
      <c r="AW774" s="14" t="s">
        <v>34</v>
      </c>
      <c r="AX774" s="14" t="s">
        <v>73</v>
      </c>
      <c r="AY774" s="254" t="s">
        <v>144</v>
      </c>
    </row>
    <row r="775" spans="1:51" s="13" customFormat="1" ht="12">
      <c r="A775" s="13"/>
      <c r="B775" s="233"/>
      <c r="C775" s="234"/>
      <c r="D775" s="235" t="s">
        <v>155</v>
      </c>
      <c r="E775" s="236" t="s">
        <v>21</v>
      </c>
      <c r="F775" s="237" t="s">
        <v>301</v>
      </c>
      <c r="G775" s="234"/>
      <c r="H775" s="236" t="s">
        <v>21</v>
      </c>
      <c r="I775" s="238"/>
      <c r="J775" s="234"/>
      <c r="K775" s="234"/>
      <c r="L775" s="239"/>
      <c r="M775" s="240"/>
      <c r="N775" s="241"/>
      <c r="O775" s="241"/>
      <c r="P775" s="241"/>
      <c r="Q775" s="241"/>
      <c r="R775" s="241"/>
      <c r="S775" s="241"/>
      <c r="T775" s="24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3" t="s">
        <v>155</v>
      </c>
      <c r="AU775" s="243" t="s">
        <v>83</v>
      </c>
      <c r="AV775" s="13" t="s">
        <v>81</v>
      </c>
      <c r="AW775" s="13" t="s">
        <v>34</v>
      </c>
      <c r="AX775" s="13" t="s">
        <v>73</v>
      </c>
      <c r="AY775" s="243" t="s">
        <v>144</v>
      </c>
    </row>
    <row r="776" spans="1:51" s="14" customFormat="1" ht="12">
      <c r="A776" s="14"/>
      <c r="B776" s="244"/>
      <c r="C776" s="245"/>
      <c r="D776" s="235" t="s">
        <v>155</v>
      </c>
      <c r="E776" s="246" t="s">
        <v>21</v>
      </c>
      <c r="F776" s="247" t="s">
        <v>661</v>
      </c>
      <c r="G776" s="245"/>
      <c r="H776" s="248">
        <v>0.525</v>
      </c>
      <c r="I776" s="249"/>
      <c r="J776" s="245"/>
      <c r="K776" s="245"/>
      <c r="L776" s="250"/>
      <c r="M776" s="251"/>
      <c r="N776" s="252"/>
      <c r="O776" s="252"/>
      <c r="P776" s="252"/>
      <c r="Q776" s="252"/>
      <c r="R776" s="252"/>
      <c r="S776" s="252"/>
      <c r="T776" s="253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4" t="s">
        <v>155</v>
      </c>
      <c r="AU776" s="254" t="s">
        <v>83</v>
      </c>
      <c r="AV776" s="14" t="s">
        <v>83</v>
      </c>
      <c r="AW776" s="14" t="s">
        <v>34</v>
      </c>
      <c r="AX776" s="14" t="s">
        <v>73</v>
      </c>
      <c r="AY776" s="254" t="s">
        <v>144</v>
      </c>
    </row>
    <row r="777" spans="1:51" s="14" customFormat="1" ht="12">
      <c r="A777" s="14"/>
      <c r="B777" s="244"/>
      <c r="C777" s="245"/>
      <c r="D777" s="235" t="s">
        <v>155</v>
      </c>
      <c r="E777" s="246" t="s">
        <v>21</v>
      </c>
      <c r="F777" s="247" t="s">
        <v>662</v>
      </c>
      <c r="G777" s="245"/>
      <c r="H777" s="248">
        <v>1.231</v>
      </c>
      <c r="I777" s="249"/>
      <c r="J777" s="245"/>
      <c r="K777" s="245"/>
      <c r="L777" s="250"/>
      <c r="M777" s="251"/>
      <c r="N777" s="252"/>
      <c r="O777" s="252"/>
      <c r="P777" s="252"/>
      <c r="Q777" s="252"/>
      <c r="R777" s="252"/>
      <c r="S777" s="252"/>
      <c r="T777" s="25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4" t="s">
        <v>155</v>
      </c>
      <c r="AU777" s="254" t="s">
        <v>83</v>
      </c>
      <c r="AV777" s="14" t="s">
        <v>83</v>
      </c>
      <c r="AW777" s="14" t="s">
        <v>34</v>
      </c>
      <c r="AX777" s="14" t="s">
        <v>73</v>
      </c>
      <c r="AY777" s="254" t="s">
        <v>144</v>
      </c>
    </row>
    <row r="778" spans="1:51" s="13" customFormat="1" ht="12">
      <c r="A778" s="13"/>
      <c r="B778" s="233"/>
      <c r="C778" s="234"/>
      <c r="D778" s="235" t="s">
        <v>155</v>
      </c>
      <c r="E778" s="236" t="s">
        <v>21</v>
      </c>
      <c r="F778" s="237" t="s">
        <v>306</v>
      </c>
      <c r="G778" s="234"/>
      <c r="H778" s="236" t="s">
        <v>21</v>
      </c>
      <c r="I778" s="238"/>
      <c r="J778" s="234"/>
      <c r="K778" s="234"/>
      <c r="L778" s="239"/>
      <c r="M778" s="240"/>
      <c r="N778" s="241"/>
      <c r="O778" s="241"/>
      <c r="P778" s="241"/>
      <c r="Q778" s="241"/>
      <c r="R778" s="241"/>
      <c r="S778" s="241"/>
      <c r="T778" s="242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3" t="s">
        <v>155</v>
      </c>
      <c r="AU778" s="243" t="s">
        <v>83</v>
      </c>
      <c r="AV778" s="13" t="s">
        <v>81</v>
      </c>
      <c r="AW778" s="13" t="s">
        <v>34</v>
      </c>
      <c r="AX778" s="13" t="s">
        <v>73</v>
      </c>
      <c r="AY778" s="243" t="s">
        <v>144</v>
      </c>
    </row>
    <row r="779" spans="1:51" s="14" customFormat="1" ht="12">
      <c r="A779" s="14"/>
      <c r="B779" s="244"/>
      <c r="C779" s="245"/>
      <c r="D779" s="235" t="s">
        <v>155</v>
      </c>
      <c r="E779" s="246" t="s">
        <v>21</v>
      </c>
      <c r="F779" s="247" t="s">
        <v>663</v>
      </c>
      <c r="G779" s="245"/>
      <c r="H779" s="248">
        <v>0.353</v>
      </c>
      <c r="I779" s="249"/>
      <c r="J779" s="245"/>
      <c r="K779" s="245"/>
      <c r="L779" s="250"/>
      <c r="M779" s="251"/>
      <c r="N779" s="252"/>
      <c r="O779" s="252"/>
      <c r="P779" s="252"/>
      <c r="Q779" s="252"/>
      <c r="R779" s="252"/>
      <c r="S779" s="252"/>
      <c r="T779" s="253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4" t="s">
        <v>155</v>
      </c>
      <c r="AU779" s="254" t="s">
        <v>83</v>
      </c>
      <c r="AV779" s="14" t="s">
        <v>83</v>
      </c>
      <c r="AW779" s="14" t="s">
        <v>34</v>
      </c>
      <c r="AX779" s="14" t="s">
        <v>73</v>
      </c>
      <c r="AY779" s="254" t="s">
        <v>144</v>
      </c>
    </row>
    <row r="780" spans="1:51" s="14" customFormat="1" ht="12">
      <c r="A780" s="14"/>
      <c r="B780" s="244"/>
      <c r="C780" s="245"/>
      <c r="D780" s="235" t="s">
        <v>155</v>
      </c>
      <c r="E780" s="246" t="s">
        <v>21</v>
      </c>
      <c r="F780" s="247" t="s">
        <v>664</v>
      </c>
      <c r="G780" s="245"/>
      <c r="H780" s="248">
        <v>2</v>
      </c>
      <c r="I780" s="249"/>
      <c r="J780" s="245"/>
      <c r="K780" s="245"/>
      <c r="L780" s="250"/>
      <c r="M780" s="251"/>
      <c r="N780" s="252"/>
      <c r="O780" s="252"/>
      <c r="P780" s="252"/>
      <c r="Q780" s="252"/>
      <c r="R780" s="252"/>
      <c r="S780" s="252"/>
      <c r="T780" s="253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4" t="s">
        <v>155</v>
      </c>
      <c r="AU780" s="254" t="s">
        <v>83</v>
      </c>
      <c r="AV780" s="14" t="s">
        <v>83</v>
      </c>
      <c r="AW780" s="14" t="s">
        <v>34</v>
      </c>
      <c r="AX780" s="14" t="s">
        <v>73</v>
      </c>
      <c r="AY780" s="254" t="s">
        <v>144</v>
      </c>
    </row>
    <row r="781" spans="1:51" s="13" customFormat="1" ht="12">
      <c r="A781" s="13"/>
      <c r="B781" s="233"/>
      <c r="C781" s="234"/>
      <c r="D781" s="235" t="s">
        <v>155</v>
      </c>
      <c r="E781" s="236" t="s">
        <v>21</v>
      </c>
      <c r="F781" s="237" t="s">
        <v>309</v>
      </c>
      <c r="G781" s="234"/>
      <c r="H781" s="236" t="s">
        <v>21</v>
      </c>
      <c r="I781" s="238"/>
      <c r="J781" s="234"/>
      <c r="K781" s="234"/>
      <c r="L781" s="239"/>
      <c r="M781" s="240"/>
      <c r="N781" s="241"/>
      <c r="O781" s="241"/>
      <c r="P781" s="241"/>
      <c r="Q781" s="241"/>
      <c r="R781" s="241"/>
      <c r="S781" s="241"/>
      <c r="T781" s="242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3" t="s">
        <v>155</v>
      </c>
      <c r="AU781" s="243" t="s">
        <v>83</v>
      </c>
      <c r="AV781" s="13" t="s">
        <v>81</v>
      </c>
      <c r="AW781" s="13" t="s">
        <v>34</v>
      </c>
      <c r="AX781" s="13" t="s">
        <v>73</v>
      </c>
      <c r="AY781" s="243" t="s">
        <v>144</v>
      </c>
    </row>
    <row r="782" spans="1:51" s="14" customFormat="1" ht="12">
      <c r="A782" s="14"/>
      <c r="B782" s="244"/>
      <c r="C782" s="245"/>
      <c r="D782" s="235" t="s">
        <v>155</v>
      </c>
      <c r="E782" s="246" t="s">
        <v>21</v>
      </c>
      <c r="F782" s="247" t="s">
        <v>663</v>
      </c>
      <c r="G782" s="245"/>
      <c r="H782" s="248">
        <v>0.353</v>
      </c>
      <c r="I782" s="249"/>
      <c r="J782" s="245"/>
      <c r="K782" s="245"/>
      <c r="L782" s="250"/>
      <c r="M782" s="251"/>
      <c r="N782" s="252"/>
      <c r="O782" s="252"/>
      <c r="P782" s="252"/>
      <c r="Q782" s="252"/>
      <c r="R782" s="252"/>
      <c r="S782" s="252"/>
      <c r="T782" s="253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4" t="s">
        <v>155</v>
      </c>
      <c r="AU782" s="254" t="s">
        <v>83</v>
      </c>
      <c r="AV782" s="14" t="s">
        <v>83</v>
      </c>
      <c r="AW782" s="14" t="s">
        <v>34</v>
      </c>
      <c r="AX782" s="14" t="s">
        <v>73</v>
      </c>
      <c r="AY782" s="254" t="s">
        <v>144</v>
      </c>
    </row>
    <row r="783" spans="1:51" s="14" customFormat="1" ht="12">
      <c r="A783" s="14"/>
      <c r="B783" s="244"/>
      <c r="C783" s="245"/>
      <c r="D783" s="235" t="s">
        <v>155</v>
      </c>
      <c r="E783" s="246" t="s">
        <v>21</v>
      </c>
      <c r="F783" s="247" t="s">
        <v>664</v>
      </c>
      <c r="G783" s="245"/>
      <c r="H783" s="248">
        <v>2</v>
      </c>
      <c r="I783" s="249"/>
      <c r="J783" s="245"/>
      <c r="K783" s="245"/>
      <c r="L783" s="250"/>
      <c r="M783" s="251"/>
      <c r="N783" s="252"/>
      <c r="O783" s="252"/>
      <c r="P783" s="252"/>
      <c r="Q783" s="252"/>
      <c r="R783" s="252"/>
      <c r="S783" s="252"/>
      <c r="T783" s="253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4" t="s">
        <v>155</v>
      </c>
      <c r="AU783" s="254" t="s">
        <v>83</v>
      </c>
      <c r="AV783" s="14" t="s">
        <v>83</v>
      </c>
      <c r="AW783" s="14" t="s">
        <v>34</v>
      </c>
      <c r="AX783" s="14" t="s">
        <v>73</v>
      </c>
      <c r="AY783" s="254" t="s">
        <v>144</v>
      </c>
    </row>
    <row r="784" spans="1:51" s="13" customFormat="1" ht="12">
      <c r="A784" s="13"/>
      <c r="B784" s="233"/>
      <c r="C784" s="234"/>
      <c r="D784" s="235" t="s">
        <v>155</v>
      </c>
      <c r="E784" s="236" t="s">
        <v>21</v>
      </c>
      <c r="F784" s="237" t="s">
        <v>310</v>
      </c>
      <c r="G784" s="234"/>
      <c r="H784" s="236" t="s">
        <v>21</v>
      </c>
      <c r="I784" s="238"/>
      <c r="J784" s="234"/>
      <c r="K784" s="234"/>
      <c r="L784" s="239"/>
      <c r="M784" s="240"/>
      <c r="N784" s="241"/>
      <c r="O784" s="241"/>
      <c r="P784" s="241"/>
      <c r="Q784" s="241"/>
      <c r="R784" s="241"/>
      <c r="S784" s="241"/>
      <c r="T784" s="242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3" t="s">
        <v>155</v>
      </c>
      <c r="AU784" s="243" t="s">
        <v>83</v>
      </c>
      <c r="AV784" s="13" t="s">
        <v>81</v>
      </c>
      <c r="AW784" s="13" t="s">
        <v>34</v>
      </c>
      <c r="AX784" s="13" t="s">
        <v>73</v>
      </c>
      <c r="AY784" s="243" t="s">
        <v>144</v>
      </c>
    </row>
    <row r="785" spans="1:51" s="14" customFormat="1" ht="12">
      <c r="A785" s="14"/>
      <c r="B785" s="244"/>
      <c r="C785" s="245"/>
      <c r="D785" s="235" t="s">
        <v>155</v>
      </c>
      <c r="E785" s="246" t="s">
        <v>21</v>
      </c>
      <c r="F785" s="247" t="s">
        <v>661</v>
      </c>
      <c r="G785" s="245"/>
      <c r="H785" s="248">
        <v>0.525</v>
      </c>
      <c r="I785" s="249"/>
      <c r="J785" s="245"/>
      <c r="K785" s="245"/>
      <c r="L785" s="250"/>
      <c r="M785" s="251"/>
      <c r="N785" s="252"/>
      <c r="O785" s="252"/>
      <c r="P785" s="252"/>
      <c r="Q785" s="252"/>
      <c r="R785" s="252"/>
      <c r="S785" s="252"/>
      <c r="T785" s="253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4" t="s">
        <v>155</v>
      </c>
      <c r="AU785" s="254" t="s">
        <v>83</v>
      </c>
      <c r="AV785" s="14" t="s">
        <v>83</v>
      </c>
      <c r="AW785" s="14" t="s">
        <v>34</v>
      </c>
      <c r="AX785" s="14" t="s">
        <v>73</v>
      </c>
      <c r="AY785" s="254" t="s">
        <v>144</v>
      </c>
    </row>
    <row r="786" spans="1:51" s="14" customFormat="1" ht="12">
      <c r="A786" s="14"/>
      <c r="B786" s="244"/>
      <c r="C786" s="245"/>
      <c r="D786" s="235" t="s">
        <v>155</v>
      </c>
      <c r="E786" s="246" t="s">
        <v>21</v>
      </c>
      <c r="F786" s="247" t="s">
        <v>665</v>
      </c>
      <c r="G786" s="245"/>
      <c r="H786" s="248">
        <v>1.188</v>
      </c>
      <c r="I786" s="249"/>
      <c r="J786" s="245"/>
      <c r="K786" s="245"/>
      <c r="L786" s="250"/>
      <c r="M786" s="251"/>
      <c r="N786" s="252"/>
      <c r="O786" s="252"/>
      <c r="P786" s="252"/>
      <c r="Q786" s="252"/>
      <c r="R786" s="252"/>
      <c r="S786" s="252"/>
      <c r="T786" s="253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4" t="s">
        <v>155</v>
      </c>
      <c r="AU786" s="254" t="s">
        <v>83</v>
      </c>
      <c r="AV786" s="14" t="s">
        <v>83</v>
      </c>
      <c r="AW786" s="14" t="s">
        <v>34</v>
      </c>
      <c r="AX786" s="14" t="s">
        <v>73</v>
      </c>
      <c r="AY786" s="254" t="s">
        <v>144</v>
      </c>
    </row>
    <row r="787" spans="1:51" s="13" customFormat="1" ht="12">
      <c r="A787" s="13"/>
      <c r="B787" s="233"/>
      <c r="C787" s="234"/>
      <c r="D787" s="235" t="s">
        <v>155</v>
      </c>
      <c r="E787" s="236" t="s">
        <v>21</v>
      </c>
      <c r="F787" s="237" t="s">
        <v>313</v>
      </c>
      <c r="G787" s="234"/>
      <c r="H787" s="236" t="s">
        <v>21</v>
      </c>
      <c r="I787" s="238"/>
      <c r="J787" s="234"/>
      <c r="K787" s="234"/>
      <c r="L787" s="239"/>
      <c r="M787" s="240"/>
      <c r="N787" s="241"/>
      <c r="O787" s="241"/>
      <c r="P787" s="241"/>
      <c r="Q787" s="241"/>
      <c r="R787" s="241"/>
      <c r="S787" s="241"/>
      <c r="T787" s="242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3" t="s">
        <v>155</v>
      </c>
      <c r="AU787" s="243" t="s">
        <v>83</v>
      </c>
      <c r="AV787" s="13" t="s">
        <v>81</v>
      </c>
      <c r="AW787" s="13" t="s">
        <v>34</v>
      </c>
      <c r="AX787" s="13" t="s">
        <v>73</v>
      </c>
      <c r="AY787" s="243" t="s">
        <v>144</v>
      </c>
    </row>
    <row r="788" spans="1:51" s="14" customFormat="1" ht="12">
      <c r="A788" s="14"/>
      <c r="B788" s="244"/>
      <c r="C788" s="245"/>
      <c r="D788" s="235" t="s">
        <v>155</v>
      </c>
      <c r="E788" s="246" t="s">
        <v>21</v>
      </c>
      <c r="F788" s="247" t="s">
        <v>661</v>
      </c>
      <c r="G788" s="245"/>
      <c r="H788" s="248">
        <v>0.525</v>
      </c>
      <c r="I788" s="249"/>
      <c r="J788" s="245"/>
      <c r="K788" s="245"/>
      <c r="L788" s="250"/>
      <c r="M788" s="251"/>
      <c r="N788" s="252"/>
      <c r="O788" s="252"/>
      <c r="P788" s="252"/>
      <c r="Q788" s="252"/>
      <c r="R788" s="252"/>
      <c r="S788" s="252"/>
      <c r="T788" s="253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4" t="s">
        <v>155</v>
      </c>
      <c r="AU788" s="254" t="s">
        <v>83</v>
      </c>
      <c r="AV788" s="14" t="s">
        <v>83</v>
      </c>
      <c r="AW788" s="14" t="s">
        <v>34</v>
      </c>
      <c r="AX788" s="14" t="s">
        <v>73</v>
      </c>
      <c r="AY788" s="254" t="s">
        <v>144</v>
      </c>
    </row>
    <row r="789" spans="1:51" s="14" customFormat="1" ht="12">
      <c r="A789" s="14"/>
      <c r="B789" s="244"/>
      <c r="C789" s="245"/>
      <c r="D789" s="235" t="s">
        <v>155</v>
      </c>
      <c r="E789" s="246" t="s">
        <v>21</v>
      </c>
      <c r="F789" s="247" t="s">
        <v>665</v>
      </c>
      <c r="G789" s="245"/>
      <c r="H789" s="248">
        <v>1.188</v>
      </c>
      <c r="I789" s="249"/>
      <c r="J789" s="245"/>
      <c r="K789" s="245"/>
      <c r="L789" s="250"/>
      <c r="M789" s="251"/>
      <c r="N789" s="252"/>
      <c r="O789" s="252"/>
      <c r="P789" s="252"/>
      <c r="Q789" s="252"/>
      <c r="R789" s="252"/>
      <c r="S789" s="252"/>
      <c r="T789" s="253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4" t="s">
        <v>155</v>
      </c>
      <c r="AU789" s="254" t="s">
        <v>83</v>
      </c>
      <c r="AV789" s="14" t="s">
        <v>83</v>
      </c>
      <c r="AW789" s="14" t="s">
        <v>34</v>
      </c>
      <c r="AX789" s="14" t="s">
        <v>73</v>
      </c>
      <c r="AY789" s="254" t="s">
        <v>144</v>
      </c>
    </row>
    <row r="790" spans="1:51" s="13" customFormat="1" ht="12">
      <c r="A790" s="13"/>
      <c r="B790" s="233"/>
      <c r="C790" s="234"/>
      <c r="D790" s="235" t="s">
        <v>155</v>
      </c>
      <c r="E790" s="236" t="s">
        <v>21</v>
      </c>
      <c r="F790" s="237" t="s">
        <v>317</v>
      </c>
      <c r="G790" s="234"/>
      <c r="H790" s="236" t="s">
        <v>21</v>
      </c>
      <c r="I790" s="238"/>
      <c r="J790" s="234"/>
      <c r="K790" s="234"/>
      <c r="L790" s="239"/>
      <c r="M790" s="240"/>
      <c r="N790" s="241"/>
      <c r="O790" s="241"/>
      <c r="P790" s="241"/>
      <c r="Q790" s="241"/>
      <c r="R790" s="241"/>
      <c r="S790" s="241"/>
      <c r="T790" s="242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3" t="s">
        <v>155</v>
      </c>
      <c r="AU790" s="243" t="s">
        <v>83</v>
      </c>
      <c r="AV790" s="13" t="s">
        <v>81</v>
      </c>
      <c r="AW790" s="13" t="s">
        <v>34</v>
      </c>
      <c r="AX790" s="13" t="s">
        <v>73</v>
      </c>
      <c r="AY790" s="243" t="s">
        <v>144</v>
      </c>
    </row>
    <row r="791" spans="1:51" s="14" customFormat="1" ht="12">
      <c r="A791" s="14"/>
      <c r="B791" s="244"/>
      <c r="C791" s="245"/>
      <c r="D791" s="235" t="s">
        <v>155</v>
      </c>
      <c r="E791" s="246" t="s">
        <v>21</v>
      </c>
      <c r="F791" s="247" t="s">
        <v>666</v>
      </c>
      <c r="G791" s="245"/>
      <c r="H791" s="248">
        <v>0.568</v>
      </c>
      <c r="I791" s="249"/>
      <c r="J791" s="245"/>
      <c r="K791" s="245"/>
      <c r="L791" s="250"/>
      <c r="M791" s="251"/>
      <c r="N791" s="252"/>
      <c r="O791" s="252"/>
      <c r="P791" s="252"/>
      <c r="Q791" s="252"/>
      <c r="R791" s="252"/>
      <c r="S791" s="252"/>
      <c r="T791" s="253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4" t="s">
        <v>155</v>
      </c>
      <c r="AU791" s="254" t="s">
        <v>83</v>
      </c>
      <c r="AV791" s="14" t="s">
        <v>83</v>
      </c>
      <c r="AW791" s="14" t="s">
        <v>34</v>
      </c>
      <c r="AX791" s="14" t="s">
        <v>73</v>
      </c>
      <c r="AY791" s="254" t="s">
        <v>144</v>
      </c>
    </row>
    <row r="792" spans="1:51" s="14" customFormat="1" ht="12">
      <c r="A792" s="14"/>
      <c r="B792" s="244"/>
      <c r="C792" s="245"/>
      <c r="D792" s="235" t="s">
        <v>155</v>
      </c>
      <c r="E792" s="246" t="s">
        <v>21</v>
      </c>
      <c r="F792" s="247" t="s">
        <v>667</v>
      </c>
      <c r="G792" s="245"/>
      <c r="H792" s="248">
        <v>1.8</v>
      </c>
      <c r="I792" s="249"/>
      <c r="J792" s="245"/>
      <c r="K792" s="245"/>
      <c r="L792" s="250"/>
      <c r="M792" s="251"/>
      <c r="N792" s="252"/>
      <c r="O792" s="252"/>
      <c r="P792" s="252"/>
      <c r="Q792" s="252"/>
      <c r="R792" s="252"/>
      <c r="S792" s="252"/>
      <c r="T792" s="253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4" t="s">
        <v>155</v>
      </c>
      <c r="AU792" s="254" t="s">
        <v>83</v>
      </c>
      <c r="AV792" s="14" t="s">
        <v>83</v>
      </c>
      <c r="AW792" s="14" t="s">
        <v>34</v>
      </c>
      <c r="AX792" s="14" t="s">
        <v>73</v>
      </c>
      <c r="AY792" s="254" t="s">
        <v>144</v>
      </c>
    </row>
    <row r="793" spans="1:51" s="13" customFormat="1" ht="12">
      <c r="A793" s="13"/>
      <c r="B793" s="233"/>
      <c r="C793" s="234"/>
      <c r="D793" s="235" t="s">
        <v>155</v>
      </c>
      <c r="E793" s="236" t="s">
        <v>21</v>
      </c>
      <c r="F793" s="237" t="s">
        <v>323</v>
      </c>
      <c r="G793" s="234"/>
      <c r="H793" s="236" t="s">
        <v>21</v>
      </c>
      <c r="I793" s="238"/>
      <c r="J793" s="234"/>
      <c r="K793" s="234"/>
      <c r="L793" s="239"/>
      <c r="M793" s="240"/>
      <c r="N793" s="241"/>
      <c r="O793" s="241"/>
      <c r="P793" s="241"/>
      <c r="Q793" s="241"/>
      <c r="R793" s="241"/>
      <c r="S793" s="241"/>
      <c r="T793" s="24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3" t="s">
        <v>155</v>
      </c>
      <c r="AU793" s="243" t="s">
        <v>83</v>
      </c>
      <c r="AV793" s="13" t="s">
        <v>81</v>
      </c>
      <c r="AW793" s="13" t="s">
        <v>34</v>
      </c>
      <c r="AX793" s="13" t="s">
        <v>73</v>
      </c>
      <c r="AY793" s="243" t="s">
        <v>144</v>
      </c>
    </row>
    <row r="794" spans="1:51" s="14" customFormat="1" ht="12">
      <c r="A794" s="14"/>
      <c r="B794" s="244"/>
      <c r="C794" s="245"/>
      <c r="D794" s="235" t="s">
        <v>155</v>
      </c>
      <c r="E794" s="246" t="s">
        <v>21</v>
      </c>
      <c r="F794" s="247" t="s">
        <v>661</v>
      </c>
      <c r="G794" s="245"/>
      <c r="H794" s="248">
        <v>0.525</v>
      </c>
      <c r="I794" s="249"/>
      <c r="J794" s="245"/>
      <c r="K794" s="245"/>
      <c r="L794" s="250"/>
      <c r="M794" s="251"/>
      <c r="N794" s="252"/>
      <c r="O794" s="252"/>
      <c r="P794" s="252"/>
      <c r="Q794" s="252"/>
      <c r="R794" s="252"/>
      <c r="S794" s="252"/>
      <c r="T794" s="25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4" t="s">
        <v>155</v>
      </c>
      <c r="AU794" s="254" t="s">
        <v>83</v>
      </c>
      <c r="AV794" s="14" t="s">
        <v>83</v>
      </c>
      <c r="AW794" s="14" t="s">
        <v>34</v>
      </c>
      <c r="AX794" s="14" t="s">
        <v>73</v>
      </c>
      <c r="AY794" s="254" t="s">
        <v>144</v>
      </c>
    </row>
    <row r="795" spans="1:51" s="14" customFormat="1" ht="12">
      <c r="A795" s="14"/>
      <c r="B795" s="244"/>
      <c r="C795" s="245"/>
      <c r="D795" s="235" t="s">
        <v>155</v>
      </c>
      <c r="E795" s="246" t="s">
        <v>21</v>
      </c>
      <c r="F795" s="247" t="s">
        <v>665</v>
      </c>
      <c r="G795" s="245"/>
      <c r="H795" s="248">
        <v>1.188</v>
      </c>
      <c r="I795" s="249"/>
      <c r="J795" s="245"/>
      <c r="K795" s="245"/>
      <c r="L795" s="250"/>
      <c r="M795" s="251"/>
      <c r="N795" s="252"/>
      <c r="O795" s="252"/>
      <c r="P795" s="252"/>
      <c r="Q795" s="252"/>
      <c r="R795" s="252"/>
      <c r="S795" s="252"/>
      <c r="T795" s="253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4" t="s">
        <v>155</v>
      </c>
      <c r="AU795" s="254" t="s">
        <v>83</v>
      </c>
      <c r="AV795" s="14" t="s">
        <v>83</v>
      </c>
      <c r="AW795" s="14" t="s">
        <v>34</v>
      </c>
      <c r="AX795" s="14" t="s">
        <v>73</v>
      </c>
      <c r="AY795" s="254" t="s">
        <v>144</v>
      </c>
    </row>
    <row r="796" spans="1:51" s="13" customFormat="1" ht="12">
      <c r="A796" s="13"/>
      <c r="B796" s="233"/>
      <c r="C796" s="234"/>
      <c r="D796" s="235" t="s">
        <v>155</v>
      </c>
      <c r="E796" s="236" t="s">
        <v>21</v>
      </c>
      <c r="F796" s="237" t="s">
        <v>326</v>
      </c>
      <c r="G796" s="234"/>
      <c r="H796" s="236" t="s">
        <v>21</v>
      </c>
      <c r="I796" s="238"/>
      <c r="J796" s="234"/>
      <c r="K796" s="234"/>
      <c r="L796" s="239"/>
      <c r="M796" s="240"/>
      <c r="N796" s="241"/>
      <c r="O796" s="241"/>
      <c r="P796" s="241"/>
      <c r="Q796" s="241"/>
      <c r="R796" s="241"/>
      <c r="S796" s="241"/>
      <c r="T796" s="24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3" t="s">
        <v>155</v>
      </c>
      <c r="AU796" s="243" t="s">
        <v>83</v>
      </c>
      <c r="AV796" s="13" t="s">
        <v>81</v>
      </c>
      <c r="AW796" s="13" t="s">
        <v>34</v>
      </c>
      <c r="AX796" s="13" t="s">
        <v>73</v>
      </c>
      <c r="AY796" s="243" t="s">
        <v>144</v>
      </c>
    </row>
    <row r="797" spans="1:51" s="14" customFormat="1" ht="12">
      <c r="A797" s="14"/>
      <c r="B797" s="244"/>
      <c r="C797" s="245"/>
      <c r="D797" s="235" t="s">
        <v>155</v>
      </c>
      <c r="E797" s="246" t="s">
        <v>21</v>
      </c>
      <c r="F797" s="247" t="s">
        <v>661</v>
      </c>
      <c r="G797" s="245"/>
      <c r="H797" s="248">
        <v>0.525</v>
      </c>
      <c r="I797" s="249"/>
      <c r="J797" s="245"/>
      <c r="K797" s="245"/>
      <c r="L797" s="250"/>
      <c r="M797" s="251"/>
      <c r="N797" s="252"/>
      <c r="O797" s="252"/>
      <c r="P797" s="252"/>
      <c r="Q797" s="252"/>
      <c r="R797" s="252"/>
      <c r="S797" s="252"/>
      <c r="T797" s="253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4" t="s">
        <v>155</v>
      </c>
      <c r="AU797" s="254" t="s">
        <v>83</v>
      </c>
      <c r="AV797" s="14" t="s">
        <v>83</v>
      </c>
      <c r="AW797" s="14" t="s">
        <v>34</v>
      </c>
      <c r="AX797" s="14" t="s">
        <v>73</v>
      </c>
      <c r="AY797" s="254" t="s">
        <v>144</v>
      </c>
    </row>
    <row r="798" spans="1:51" s="14" customFormat="1" ht="12">
      <c r="A798" s="14"/>
      <c r="B798" s="244"/>
      <c r="C798" s="245"/>
      <c r="D798" s="235" t="s">
        <v>155</v>
      </c>
      <c r="E798" s="246" t="s">
        <v>21</v>
      </c>
      <c r="F798" s="247" t="s">
        <v>665</v>
      </c>
      <c r="G798" s="245"/>
      <c r="H798" s="248">
        <v>1.188</v>
      </c>
      <c r="I798" s="249"/>
      <c r="J798" s="245"/>
      <c r="K798" s="245"/>
      <c r="L798" s="250"/>
      <c r="M798" s="251"/>
      <c r="N798" s="252"/>
      <c r="O798" s="252"/>
      <c r="P798" s="252"/>
      <c r="Q798" s="252"/>
      <c r="R798" s="252"/>
      <c r="S798" s="252"/>
      <c r="T798" s="253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4" t="s">
        <v>155</v>
      </c>
      <c r="AU798" s="254" t="s">
        <v>83</v>
      </c>
      <c r="AV798" s="14" t="s">
        <v>83</v>
      </c>
      <c r="AW798" s="14" t="s">
        <v>34</v>
      </c>
      <c r="AX798" s="14" t="s">
        <v>73</v>
      </c>
      <c r="AY798" s="254" t="s">
        <v>144</v>
      </c>
    </row>
    <row r="799" spans="1:51" s="13" customFormat="1" ht="12">
      <c r="A799" s="13"/>
      <c r="B799" s="233"/>
      <c r="C799" s="234"/>
      <c r="D799" s="235" t="s">
        <v>155</v>
      </c>
      <c r="E799" s="236" t="s">
        <v>21</v>
      </c>
      <c r="F799" s="237" t="s">
        <v>328</v>
      </c>
      <c r="G799" s="234"/>
      <c r="H799" s="236" t="s">
        <v>21</v>
      </c>
      <c r="I799" s="238"/>
      <c r="J799" s="234"/>
      <c r="K799" s="234"/>
      <c r="L799" s="239"/>
      <c r="M799" s="240"/>
      <c r="N799" s="241"/>
      <c r="O799" s="241"/>
      <c r="P799" s="241"/>
      <c r="Q799" s="241"/>
      <c r="R799" s="241"/>
      <c r="S799" s="241"/>
      <c r="T799" s="24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3" t="s">
        <v>155</v>
      </c>
      <c r="AU799" s="243" t="s">
        <v>83</v>
      </c>
      <c r="AV799" s="13" t="s">
        <v>81</v>
      </c>
      <c r="AW799" s="13" t="s">
        <v>34</v>
      </c>
      <c r="AX799" s="13" t="s">
        <v>73</v>
      </c>
      <c r="AY799" s="243" t="s">
        <v>144</v>
      </c>
    </row>
    <row r="800" spans="1:51" s="13" customFormat="1" ht="12">
      <c r="A800" s="13"/>
      <c r="B800" s="233"/>
      <c r="C800" s="234"/>
      <c r="D800" s="235" t="s">
        <v>155</v>
      </c>
      <c r="E800" s="236" t="s">
        <v>21</v>
      </c>
      <c r="F800" s="237" t="s">
        <v>329</v>
      </c>
      <c r="G800" s="234"/>
      <c r="H800" s="236" t="s">
        <v>21</v>
      </c>
      <c r="I800" s="238"/>
      <c r="J800" s="234"/>
      <c r="K800" s="234"/>
      <c r="L800" s="239"/>
      <c r="M800" s="240"/>
      <c r="N800" s="241"/>
      <c r="O800" s="241"/>
      <c r="P800" s="241"/>
      <c r="Q800" s="241"/>
      <c r="R800" s="241"/>
      <c r="S800" s="241"/>
      <c r="T800" s="242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3" t="s">
        <v>155</v>
      </c>
      <c r="AU800" s="243" t="s">
        <v>83</v>
      </c>
      <c r="AV800" s="13" t="s">
        <v>81</v>
      </c>
      <c r="AW800" s="13" t="s">
        <v>34</v>
      </c>
      <c r="AX800" s="13" t="s">
        <v>73</v>
      </c>
      <c r="AY800" s="243" t="s">
        <v>144</v>
      </c>
    </row>
    <row r="801" spans="1:51" s="14" customFormat="1" ht="12">
      <c r="A801" s="14"/>
      <c r="B801" s="244"/>
      <c r="C801" s="245"/>
      <c r="D801" s="235" t="s">
        <v>155</v>
      </c>
      <c r="E801" s="246" t="s">
        <v>21</v>
      </c>
      <c r="F801" s="247" t="s">
        <v>661</v>
      </c>
      <c r="G801" s="245"/>
      <c r="H801" s="248">
        <v>0.525</v>
      </c>
      <c r="I801" s="249"/>
      <c r="J801" s="245"/>
      <c r="K801" s="245"/>
      <c r="L801" s="250"/>
      <c r="M801" s="251"/>
      <c r="N801" s="252"/>
      <c r="O801" s="252"/>
      <c r="P801" s="252"/>
      <c r="Q801" s="252"/>
      <c r="R801" s="252"/>
      <c r="S801" s="252"/>
      <c r="T801" s="253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4" t="s">
        <v>155</v>
      </c>
      <c r="AU801" s="254" t="s">
        <v>83</v>
      </c>
      <c r="AV801" s="14" t="s">
        <v>83</v>
      </c>
      <c r="AW801" s="14" t="s">
        <v>34</v>
      </c>
      <c r="AX801" s="14" t="s">
        <v>73</v>
      </c>
      <c r="AY801" s="254" t="s">
        <v>144</v>
      </c>
    </row>
    <row r="802" spans="1:51" s="14" customFormat="1" ht="12">
      <c r="A802" s="14"/>
      <c r="B802" s="244"/>
      <c r="C802" s="245"/>
      <c r="D802" s="235" t="s">
        <v>155</v>
      </c>
      <c r="E802" s="246" t="s">
        <v>21</v>
      </c>
      <c r="F802" s="247" t="s">
        <v>668</v>
      </c>
      <c r="G802" s="245"/>
      <c r="H802" s="248">
        <v>1.225</v>
      </c>
      <c r="I802" s="249"/>
      <c r="J802" s="245"/>
      <c r="K802" s="245"/>
      <c r="L802" s="250"/>
      <c r="M802" s="251"/>
      <c r="N802" s="252"/>
      <c r="O802" s="252"/>
      <c r="P802" s="252"/>
      <c r="Q802" s="252"/>
      <c r="R802" s="252"/>
      <c r="S802" s="252"/>
      <c r="T802" s="25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4" t="s">
        <v>155</v>
      </c>
      <c r="AU802" s="254" t="s">
        <v>83</v>
      </c>
      <c r="AV802" s="14" t="s">
        <v>83</v>
      </c>
      <c r="AW802" s="14" t="s">
        <v>34</v>
      </c>
      <c r="AX802" s="14" t="s">
        <v>73</v>
      </c>
      <c r="AY802" s="254" t="s">
        <v>144</v>
      </c>
    </row>
    <row r="803" spans="1:51" s="13" customFormat="1" ht="12">
      <c r="A803" s="13"/>
      <c r="B803" s="233"/>
      <c r="C803" s="234"/>
      <c r="D803" s="235" t="s">
        <v>155</v>
      </c>
      <c r="E803" s="236" t="s">
        <v>21</v>
      </c>
      <c r="F803" s="237" t="s">
        <v>333</v>
      </c>
      <c r="G803" s="234"/>
      <c r="H803" s="236" t="s">
        <v>21</v>
      </c>
      <c r="I803" s="238"/>
      <c r="J803" s="234"/>
      <c r="K803" s="234"/>
      <c r="L803" s="239"/>
      <c r="M803" s="240"/>
      <c r="N803" s="241"/>
      <c r="O803" s="241"/>
      <c r="P803" s="241"/>
      <c r="Q803" s="241"/>
      <c r="R803" s="241"/>
      <c r="S803" s="241"/>
      <c r="T803" s="242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3" t="s">
        <v>155</v>
      </c>
      <c r="AU803" s="243" t="s">
        <v>83</v>
      </c>
      <c r="AV803" s="13" t="s">
        <v>81</v>
      </c>
      <c r="AW803" s="13" t="s">
        <v>34</v>
      </c>
      <c r="AX803" s="13" t="s">
        <v>73</v>
      </c>
      <c r="AY803" s="243" t="s">
        <v>144</v>
      </c>
    </row>
    <row r="804" spans="1:51" s="14" customFormat="1" ht="12">
      <c r="A804" s="14"/>
      <c r="B804" s="244"/>
      <c r="C804" s="245"/>
      <c r="D804" s="235" t="s">
        <v>155</v>
      </c>
      <c r="E804" s="246" t="s">
        <v>21</v>
      </c>
      <c r="F804" s="247" t="s">
        <v>661</v>
      </c>
      <c r="G804" s="245"/>
      <c r="H804" s="248">
        <v>0.525</v>
      </c>
      <c r="I804" s="249"/>
      <c r="J804" s="245"/>
      <c r="K804" s="245"/>
      <c r="L804" s="250"/>
      <c r="M804" s="251"/>
      <c r="N804" s="252"/>
      <c r="O804" s="252"/>
      <c r="P804" s="252"/>
      <c r="Q804" s="252"/>
      <c r="R804" s="252"/>
      <c r="S804" s="252"/>
      <c r="T804" s="25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4" t="s">
        <v>155</v>
      </c>
      <c r="AU804" s="254" t="s">
        <v>83</v>
      </c>
      <c r="AV804" s="14" t="s">
        <v>83</v>
      </c>
      <c r="AW804" s="14" t="s">
        <v>34</v>
      </c>
      <c r="AX804" s="14" t="s">
        <v>73</v>
      </c>
      <c r="AY804" s="254" t="s">
        <v>144</v>
      </c>
    </row>
    <row r="805" spans="1:51" s="14" customFormat="1" ht="12">
      <c r="A805" s="14"/>
      <c r="B805" s="244"/>
      <c r="C805" s="245"/>
      <c r="D805" s="235" t="s">
        <v>155</v>
      </c>
      <c r="E805" s="246" t="s">
        <v>21</v>
      </c>
      <c r="F805" s="247" t="s">
        <v>668</v>
      </c>
      <c r="G805" s="245"/>
      <c r="H805" s="248">
        <v>1.225</v>
      </c>
      <c r="I805" s="249"/>
      <c r="J805" s="245"/>
      <c r="K805" s="245"/>
      <c r="L805" s="250"/>
      <c r="M805" s="251"/>
      <c r="N805" s="252"/>
      <c r="O805" s="252"/>
      <c r="P805" s="252"/>
      <c r="Q805" s="252"/>
      <c r="R805" s="252"/>
      <c r="S805" s="252"/>
      <c r="T805" s="253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4" t="s">
        <v>155</v>
      </c>
      <c r="AU805" s="254" t="s">
        <v>83</v>
      </c>
      <c r="AV805" s="14" t="s">
        <v>83</v>
      </c>
      <c r="AW805" s="14" t="s">
        <v>34</v>
      </c>
      <c r="AX805" s="14" t="s">
        <v>73</v>
      </c>
      <c r="AY805" s="254" t="s">
        <v>144</v>
      </c>
    </row>
    <row r="806" spans="1:51" s="13" customFormat="1" ht="12">
      <c r="A806" s="13"/>
      <c r="B806" s="233"/>
      <c r="C806" s="234"/>
      <c r="D806" s="235" t="s">
        <v>155</v>
      </c>
      <c r="E806" s="236" t="s">
        <v>21</v>
      </c>
      <c r="F806" s="237" t="s">
        <v>342</v>
      </c>
      <c r="G806" s="234"/>
      <c r="H806" s="236" t="s">
        <v>21</v>
      </c>
      <c r="I806" s="238"/>
      <c r="J806" s="234"/>
      <c r="K806" s="234"/>
      <c r="L806" s="239"/>
      <c r="M806" s="240"/>
      <c r="N806" s="241"/>
      <c r="O806" s="241"/>
      <c r="P806" s="241"/>
      <c r="Q806" s="241"/>
      <c r="R806" s="241"/>
      <c r="S806" s="241"/>
      <c r="T806" s="24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3" t="s">
        <v>155</v>
      </c>
      <c r="AU806" s="243" t="s">
        <v>83</v>
      </c>
      <c r="AV806" s="13" t="s">
        <v>81</v>
      </c>
      <c r="AW806" s="13" t="s">
        <v>34</v>
      </c>
      <c r="AX806" s="13" t="s">
        <v>73</v>
      </c>
      <c r="AY806" s="243" t="s">
        <v>144</v>
      </c>
    </row>
    <row r="807" spans="1:51" s="13" customFormat="1" ht="12">
      <c r="A807" s="13"/>
      <c r="B807" s="233"/>
      <c r="C807" s="234"/>
      <c r="D807" s="235" t="s">
        <v>155</v>
      </c>
      <c r="E807" s="236" t="s">
        <v>21</v>
      </c>
      <c r="F807" s="237" t="s">
        <v>343</v>
      </c>
      <c r="G807" s="234"/>
      <c r="H807" s="236" t="s">
        <v>21</v>
      </c>
      <c r="I807" s="238"/>
      <c r="J807" s="234"/>
      <c r="K807" s="234"/>
      <c r="L807" s="239"/>
      <c r="M807" s="240"/>
      <c r="N807" s="241"/>
      <c r="O807" s="241"/>
      <c r="P807" s="241"/>
      <c r="Q807" s="241"/>
      <c r="R807" s="241"/>
      <c r="S807" s="241"/>
      <c r="T807" s="242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3" t="s">
        <v>155</v>
      </c>
      <c r="AU807" s="243" t="s">
        <v>83</v>
      </c>
      <c r="AV807" s="13" t="s">
        <v>81</v>
      </c>
      <c r="AW807" s="13" t="s">
        <v>34</v>
      </c>
      <c r="AX807" s="13" t="s">
        <v>73</v>
      </c>
      <c r="AY807" s="243" t="s">
        <v>144</v>
      </c>
    </row>
    <row r="808" spans="1:51" s="14" customFormat="1" ht="12">
      <c r="A808" s="14"/>
      <c r="B808" s="244"/>
      <c r="C808" s="245"/>
      <c r="D808" s="235" t="s">
        <v>155</v>
      </c>
      <c r="E808" s="246" t="s">
        <v>21</v>
      </c>
      <c r="F808" s="247" t="s">
        <v>669</v>
      </c>
      <c r="G808" s="245"/>
      <c r="H808" s="248">
        <v>0.447</v>
      </c>
      <c r="I808" s="249"/>
      <c r="J808" s="245"/>
      <c r="K808" s="245"/>
      <c r="L808" s="250"/>
      <c r="M808" s="251"/>
      <c r="N808" s="252"/>
      <c r="O808" s="252"/>
      <c r="P808" s="252"/>
      <c r="Q808" s="252"/>
      <c r="R808" s="252"/>
      <c r="S808" s="252"/>
      <c r="T808" s="253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4" t="s">
        <v>155</v>
      </c>
      <c r="AU808" s="254" t="s">
        <v>83</v>
      </c>
      <c r="AV808" s="14" t="s">
        <v>83</v>
      </c>
      <c r="AW808" s="14" t="s">
        <v>34</v>
      </c>
      <c r="AX808" s="14" t="s">
        <v>73</v>
      </c>
      <c r="AY808" s="254" t="s">
        <v>144</v>
      </c>
    </row>
    <row r="809" spans="1:51" s="14" customFormat="1" ht="12">
      <c r="A809" s="14"/>
      <c r="B809" s="244"/>
      <c r="C809" s="245"/>
      <c r="D809" s="235" t="s">
        <v>155</v>
      </c>
      <c r="E809" s="246" t="s">
        <v>21</v>
      </c>
      <c r="F809" s="247" t="s">
        <v>670</v>
      </c>
      <c r="G809" s="245"/>
      <c r="H809" s="248">
        <v>1.238</v>
      </c>
      <c r="I809" s="249"/>
      <c r="J809" s="245"/>
      <c r="K809" s="245"/>
      <c r="L809" s="250"/>
      <c r="M809" s="251"/>
      <c r="N809" s="252"/>
      <c r="O809" s="252"/>
      <c r="P809" s="252"/>
      <c r="Q809" s="252"/>
      <c r="R809" s="252"/>
      <c r="S809" s="252"/>
      <c r="T809" s="253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4" t="s">
        <v>155</v>
      </c>
      <c r="AU809" s="254" t="s">
        <v>83</v>
      </c>
      <c r="AV809" s="14" t="s">
        <v>83</v>
      </c>
      <c r="AW809" s="14" t="s">
        <v>34</v>
      </c>
      <c r="AX809" s="14" t="s">
        <v>73</v>
      </c>
      <c r="AY809" s="254" t="s">
        <v>144</v>
      </c>
    </row>
    <row r="810" spans="1:51" s="13" customFormat="1" ht="12">
      <c r="A810" s="13"/>
      <c r="B810" s="233"/>
      <c r="C810" s="234"/>
      <c r="D810" s="235" t="s">
        <v>155</v>
      </c>
      <c r="E810" s="236" t="s">
        <v>21</v>
      </c>
      <c r="F810" s="237" t="s">
        <v>347</v>
      </c>
      <c r="G810" s="234"/>
      <c r="H810" s="236" t="s">
        <v>21</v>
      </c>
      <c r="I810" s="238"/>
      <c r="J810" s="234"/>
      <c r="K810" s="234"/>
      <c r="L810" s="239"/>
      <c r="M810" s="240"/>
      <c r="N810" s="241"/>
      <c r="O810" s="241"/>
      <c r="P810" s="241"/>
      <c r="Q810" s="241"/>
      <c r="R810" s="241"/>
      <c r="S810" s="241"/>
      <c r="T810" s="242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3" t="s">
        <v>155</v>
      </c>
      <c r="AU810" s="243" t="s">
        <v>83</v>
      </c>
      <c r="AV810" s="13" t="s">
        <v>81</v>
      </c>
      <c r="AW810" s="13" t="s">
        <v>34</v>
      </c>
      <c r="AX810" s="13" t="s">
        <v>73</v>
      </c>
      <c r="AY810" s="243" t="s">
        <v>144</v>
      </c>
    </row>
    <row r="811" spans="1:51" s="14" customFormat="1" ht="12">
      <c r="A811" s="14"/>
      <c r="B811" s="244"/>
      <c r="C811" s="245"/>
      <c r="D811" s="235" t="s">
        <v>155</v>
      </c>
      <c r="E811" s="246" t="s">
        <v>21</v>
      </c>
      <c r="F811" s="247" t="s">
        <v>661</v>
      </c>
      <c r="G811" s="245"/>
      <c r="H811" s="248">
        <v>0.525</v>
      </c>
      <c r="I811" s="249"/>
      <c r="J811" s="245"/>
      <c r="K811" s="245"/>
      <c r="L811" s="250"/>
      <c r="M811" s="251"/>
      <c r="N811" s="252"/>
      <c r="O811" s="252"/>
      <c r="P811" s="252"/>
      <c r="Q811" s="252"/>
      <c r="R811" s="252"/>
      <c r="S811" s="252"/>
      <c r="T811" s="253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4" t="s">
        <v>155</v>
      </c>
      <c r="AU811" s="254" t="s">
        <v>83</v>
      </c>
      <c r="AV811" s="14" t="s">
        <v>83</v>
      </c>
      <c r="AW811" s="14" t="s">
        <v>34</v>
      </c>
      <c r="AX811" s="14" t="s">
        <v>73</v>
      </c>
      <c r="AY811" s="254" t="s">
        <v>144</v>
      </c>
    </row>
    <row r="812" spans="1:51" s="14" customFormat="1" ht="12">
      <c r="A812" s="14"/>
      <c r="B812" s="244"/>
      <c r="C812" s="245"/>
      <c r="D812" s="235" t="s">
        <v>155</v>
      </c>
      <c r="E812" s="246" t="s">
        <v>21</v>
      </c>
      <c r="F812" s="247" t="s">
        <v>668</v>
      </c>
      <c r="G812" s="245"/>
      <c r="H812" s="248">
        <v>1.225</v>
      </c>
      <c r="I812" s="249"/>
      <c r="J812" s="245"/>
      <c r="K812" s="245"/>
      <c r="L812" s="250"/>
      <c r="M812" s="251"/>
      <c r="N812" s="252"/>
      <c r="O812" s="252"/>
      <c r="P812" s="252"/>
      <c r="Q812" s="252"/>
      <c r="R812" s="252"/>
      <c r="S812" s="252"/>
      <c r="T812" s="253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4" t="s">
        <v>155</v>
      </c>
      <c r="AU812" s="254" t="s">
        <v>83</v>
      </c>
      <c r="AV812" s="14" t="s">
        <v>83</v>
      </c>
      <c r="AW812" s="14" t="s">
        <v>34</v>
      </c>
      <c r="AX812" s="14" t="s">
        <v>73</v>
      </c>
      <c r="AY812" s="254" t="s">
        <v>144</v>
      </c>
    </row>
    <row r="813" spans="1:51" s="13" customFormat="1" ht="12">
      <c r="A813" s="13"/>
      <c r="B813" s="233"/>
      <c r="C813" s="234"/>
      <c r="D813" s="235" t="s">
        <v>155</v>
      </c>
      <c r="E813" s="236" t="s">
        <v>21</v>
      </c>
      <c r="F813" s="237" t="s">
        <v>350</v>
      </c>
      <c r="G813" s="234"/>
      <c r="H813" s="236" t="s">
        <v>21</v>
      </c>
      <c r="I813" s="238"/>
      <c r="J813" s="234"/>
      <c r="K813" s="234"/>
      <c r="L813" s="239"/>
      <c r="M813" s="240"/>
      <c r="N813" s="241"/>
      <c r="O813" s="241"/>
      <c r="P813" s="241"/>
      <c r="Q813" s="241"/>
      <c r="R813" s="241"/>
      <c r="S813" s="241"/>
      <c r="T813" s="242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3" t="s">
        <v>155</v>
      </c>
      <c r="AU813" s="243" t="s">
        <v>83</v>
      </c>
      <c r="AV813" s="13" t="s">
        <v>81</v>
      </c>
      <c r="AW813" s="13" t="s">
        <v>34</v>
      </c>
      <c r="AX813" s="13" t="s">
        <v>73</v>
      </c>
      <c r="AY813" s="243" t="s">
        <v>144</v>
      </c>
    </row>
    <row r="814" spans="1:51" s="14" customFormat="1" ht="12">
      <c r="A814" s="14"/>
      <c r="B814" s="244"/>
      <c r="C814" s="245"/>
      <c r="D814" s="235" t="s">
        <v>155</v>
      </c>
      <c r="E814" s="246" t="s">
        <v>21</v>
      </c>
      <c r="F814" s="247" t="s">
        <v>661</v>
      </c>
      <c r="G814" s="245"/>
      <c r="H814" s="248">
        <v>0.525</v>
      </c>
      <c r="I814" s="249"/>
      <c r="J814" s="245"/>
      <c r="K814" s="245"/>
      <c r="L814" s="250"/>
      <c r="M814" s="251"/>
      <c r="N814" s="252"/>
      <c r="O814" s="252"/>
      <c r="P814" s="252"/>
      <c r="Q814" s="252"/>
      <c r="R814" s="252"/>
      <c r="S814" s="252"/>
      <c r="T814" s="253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4" t="s">
        <v>155</v>
      </c>
      <c r="AU814" s="254" t="s">
        <v>83</v>
      </c>
      <c r="AV814" s="14" t="s">
        <v>83</v>
      </c>
      <c r="AW814" s="14" t="s">
        <v>34</v>
      </c>
      <c r="AX814" s="14" t="s">
        <v>73</v>
      </c>
      <c r="AY814" s="254" t="s">
        <v>144</v>
      </c>
    </row>
    <row r="815" spans="1:51" s="14" customFormat="1" ht="12">
      <c r="A815" s="14"/>
      <c r="B815" s="244"/>
      <c r="C815" s="245"/>
      <c r="D815" s="235" t="s">
        <v>155</v>
      </c>
      <c r="E815" s="246" t="s">
        <v>21</v>
      </c>
      <c r="F815" s="247" t="s">
        <v>668</v>
      </c>
      <c r="G815" s="245"/>
      <c r="H815" s="248">
        <v>1.225</v>
      </c>
      <c r="I815" s="249"/>
      <c r="J815" s="245"/>
      <c r="K815" s="245"/>
      <c r="L815" s="250"/>
      <c r="M815" s="251"/>
      <c r="N815" s="252"/>
      <c r="O815" s="252"/>
      <c r="P815" s="252"/>
      <c r="Q815" s="252"/>
      <c r="R815" s="252"/>
      <c r="S815" s="252"/>
      <c r="T815" s="253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4" t="s">
        <v>155</v>
      </c>
      <c r="AU815" s="254" t="s">
        <v>83</v>
      </c>
      <c r="AV815" s="14" t="s">
        <v>83</v>
      </c>
      <c r="AW815" s="14" t="s">
        <v>34</v>
      </c>
      <c r="AX815" s="14" t="s">
        <v>73</v>
      </c>
      <c r="AY815" s="254" t="s">
        <v>144</v>
      </c>
    </row>
    <row r="816" spans="1:51" s="13" customFormat="1" ht="12">
      <c r="A816" s="13"/>
      <c r="B816" s="233"/>
      <c r="C816" s="234"/>
      <c r="D816" s="235" t="s">
        <v>155</v>
      </c>
      <c r="E816" s="236" t="s">
        <v>21</v>
      </c>
      <c r="F816" s="237" t="s">
        <v>352</v>
      </c>
      <c r="G816" s="234"/>
      <c r="H816" s="236" t="s">
        <v>21</v>
      </c>
      <c r="I816" s="238"/>
      <c r="J816" s="234"/>
      <c r="K816" s="234"/>
      <c r="L816" s="239"/>
      <c r="M816" s="240"/>
      <c r="N816" s="241"/>
      <c r="O816" s="241"/>
      <c r="P816" s="241"/>
      <c r="Q816" s="241"/>
      <c r="R816" s="241"/>
      <c r="S816" s="241"/>
      <c r="T816" s="242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3" t="s">
        <v>155</v>
      </c>
      <c r="AU816" s="243" t="s">
        <v>83</v>
      </c>
      <c r="AV816" s="13" t="s">
        <v>81</v>
      </c>
      <c r="AW816" s="13" t="s">
        <v>34</v>
      </c>
      <c r="AX816" s="13" t="s">
        <v>73</v>
      </c>
      <c r="AY816" s="243" t="s">
        <v>144</v>
      </c>
    </row>
    <row r="817" spans="1:51" s="14" customFormat="1" ht="12">
      <c r="A817" s="14"/>
      <c r="B817" s="244"/>
      <c r="C817" s="245"/>
      <c r="D817" s="235" t="s">
        <v>155</v>
      </c>
      <c r="E817" s="246" t="s">
        <v>21</v>
      </c>
      <c r="F817" s="247" t="s">
        <v>663</v>
      </c>
      <c r="G817" s="245"/>
      <c r="H817" s="248">
        <v>0.353</v>
      </c>
      <c r="I817" s="249"/>
      <c r="J817" s="245"/>
      <c r="K817" s="245"/>
      <c r="L817" s="250"/>
      <c r="M817" s="251"/>
      <c r="N817" s="252"/>
      <c r="O817" s="252"/>
      <c r="P817" s="252"/>
      <c r="Q817" s="252"/>
      <c r="R817" s="252"/>
      <c r="S817" s="252"/>
      <c r="T817" s="253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4" t="s">
        <v>155</v>
      </c>
      <c r="AU817" s="254" t="s">
        <v>83</v>
      </c>
      <c r="AV817" s="14" t="s">
        <v>83</v>
      </c>
      <c r="AW817" s="14" t="s">
        <v>34</v>
      </c>
      <c r="AX817" s="14" t="s">
        <v>73</v>
      </c>
      <c r="AY817" s="254" t="s">
        <v>144</v>
      </c>
    </row>
    <row r="818" spans="1:51" s="14" customFormat="1" ht="12">
      <c r="A818" s="14"/>
      <c r="B818" s="244"/>
      <c r="C818" s="245"/>
      <c r="D818" s="235" t="s">
        <v>155</v>
      </c>
      <c r="E818" s="246" t="s">
        <v>21</v>
      </c>
      <c r="F818" s="247" t="s">
        <v>671</v>
      </c>
      <c r="G818" s="245"/>
      <c r="H818" s="248">
        <v>1.95</v>
      </c>
      <c r="I818" s="249"/>
      <c r="J818" s="245"/>
      <c r="K818" s="245"/>
      <c r="L818" s="250"/>
      <c r="M818" s="251"/>
      <c r="N818" s="252"/>
      <c r="O818" s="252"/>
      <c r="P818" s="252"/>
      <c r="Q818" s="252"/>
      <c r="R818" s="252"/>
      <c r="S818" s="252"/>
      <c r="T818" s="253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4" t="s">
        <v>155</v>
      </c>
      <c r="AU818" s="254" t="s">
        <v>83</v>
      </c>
      <c r="AV818" s="14" t="s">
        <v>83</v>
      </c>
      <c r="AW818" s="14" t="s">
        <v>34</v>
      </c>
      <c r="AX818" s="14" t="s">
        <v>73</v>
      </c>
      <c r="AY818" s="254" t="s">
        <v>144</v>
      </c>
    </row>
    <row r="819" spans="1:51" s="13" customFormat="1" ht="12">
      <c r="A819" s="13"/>
      <c r="B819" s="233"/>
      <c r="C819" s="234"/>
      <c r="D819" s="235" t="s">
        <v>155</v>
      </c>
      <c r="E819" s="236" t="s">
        <v>21</v>
      </c>
      <c r="F819" s="237" t="s">
        <v>353</v>
      </c>
      <c r="G819" s="234"/>
      <c r="H819" s="236" t="s">
        <v>21</v>
      </c>
      <c r="I819" s="238"/>
      <c r="J819" s="234"/>
      <c r="K819" s="234"/>
      <c r="L819" s="239"/>
      <c r="M819" s="240"/>
      <c r="N819" s="241"/>
      <c r="O819" s="241"/>
      <c r="P819" s="241"/>
      <c r="Q819" s="241"/>
      <c r="R819" s="241"/>
      <c r="S819" s="241"/>
      <c r="T819" s="24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3" t="s">
        <v>155</v>
      </c>
      <c r="AU819" s="243" t="s">
        <v>83</v>
      </c>
      <c r="AV819" s="13" t="s">
        <v>81</v>
      </c>
      <c r="AW819" s="13" t="s">
        <v>34</v>
      </c>
      <c r="AX819" s="13" t="s">
        <v>73</v>
      </c>
      <c r="AY819" s="243" t="s">
        <v>144</v>
      </c>
    </row>
    <row r="820" spans="1:51" s="14" customFormat="1" ht="12">
      <c r="A820" s="14"/>
      <c r="B820" s="244"/>
      <c r="C820" s="245"/>
      <c r="D820" s="235" t="s">
        <v>155</v>
      </c>
      <c r="E820" s="246" t="s">
        <v>21</v>
      </c>
      <c r="F820" s="247" t="s">
        <v>661</v>
      </c>
      <c r="G820" s="245"/>
      <c r="H820" s="248">
        <v>0.525</v>
      </c>
      <c r="I820" s="249"/>
      <c r="J820" s="245"/>
      <c r="K820" s="245"/>
      <c r="L820" s="250"/>
      <c r="M820" s="251"/>
      <c r="N820" s="252"/>
      <c r="O820" s="252"/>
      <c r="P820" s="252"/>
      <c r="Q820" s="252"/>
      <c r="R820" s="252"/>
      <c r="S820" s="252"/>
      <c r="T820" s="253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4" t="s">
        <v>155</v>
      </c>
      <c r="AU820" s="254" t="s">
        <v>83</v>
      </c>
      <c r="AV820" s="14" t="s">
        <v>83</v>
      </c>
      <c r="AW820" s="14" t="s">
        <v>34</v>
      </c>
      <c r="AX820" s="14" t="s">
        <v>73</v>
      </c>
      <c r="AY820" s="254" t="s">
        <v>144</v>
      </c>
    </row>
    <row r="821" spans="1:51" s="14" customFormat="1" ht="12">
      <c r="A821" s="14"/>
      <c r="B821" s="244"/>
      <c r="C821" s="245"/>
      <c r="D821" s="235" t="s">
        <v>155</v>
      </c>
      <c r="E821" s="246" t="s">
        <v>21</v>
      </c>
      <c r="F821" s="247" t="s">
        <v>668</v>
      </c>
      <c r="G821" s="245"/>
      <c r="H821" s="248">
        <v>1.225</v>
      </c>
      <c r="I821" s="249"/>
      <c r="J821" s="245"/>
      <c r="K821" s="245"/>
      <c r="L821" s="250"/>
      <c r="M821" s="251"/>
      <c r="N821" s="252"/>
      <c r="O821" s="252"/>
      <c r="P821" s="252"/>
      <c r="Q821" s="252"/>
      <c r="R821" s="252"/>
      <c r="S821" s="252"/>
      <c r="T821" s="253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4" t="s">
        <v>155</v>
      </c>
      <c r="AU821" s="254" t="s">
        <v>83</v>
      </c>
      <c r="AV821" s="14" t="s">
        <v>83</v>
      </c>
      <c r="AW821" s="14" t="s">
        <v>34</v>
      </c>
      <c r="AX821" s="14" t="s">
        <v>73</v>
      </c>
      <c r="AY821" s="254" t="s">
        <v>144</v>
      </c>
    </row>
    <row r="822" spans="1:51" s="13" customFormat="1" ht="12">
      <c r="A822" s="13"/>
      <c r="B822" s="233"/>
      <c r="C822" s="234"/>
      <c r="D822" s="235" t="s">
        <v>155</v>
      </c>
      <c r="E822" s="236" t="s">
        <v>21</v>
      </c>
      <c r="F822" s="237" t="s">
        <v>354</v>
      </c>
      <c r="G822" s="234"/>
      <c r="H822" s="236" t="s">
        <v>21</v>
      </c>
      <c r="I822" s="238"/>
      <c r="J822" s="234"/>
      <c r="K822" s="234"/>
      <c r="L822" s="239"/>
      <c r="M822" s="240"/>
      <c r="N822" s="241"/>
      <c r="O822" s="241"/>
      <c r="P822" s="241"/>
      <c r="Q822" s="241"/>
      <c r="R822" s="241"/>
      <c r="S822" s="241"/>
      <c r="T822" s="242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3" t="s">
        <v>155</v>
      </c>
      <c r="AU822" s="243" t="s">
        <v>83</v>
      </c>
      <c r="AV822" s="13" t="s">
        <v>81</v>
      </c>
      <c r="AW822" s="13" t="s">
        <v>34</v>
      </c>
      <c r="AX822" s="13" t="s">
        <v>73</v>
      </c>
      <c r="AY822" s="243" t="s">
        <v>144</v>
      </c>
    </row>
    <row r="823" spans="1:51" s="14" customFormat="1" ht="12">
      <c r="A823" s="14"/>
      <c r="B823" s="244"/>
      <c r="C823" s="245"/>
      <c r="D823" s="235" t="s">
        <v>155</v>
      </c>
      <c r="E823" s="246" t="s">
        <v>21</v>
      </c>
      <c r="F823" s="247" t="s">
        <v>661</v>
      </c>
      <c r="G823" s="245"/>
      <c r="H823" s="248">
        <v>0.525</v>
      </c>
      <c r="I823" s="249"/>
      <c r="J823" s="245"/>
      <c r="K823" s="245"/>
      <c r="L823" s="250"/>
      <c r="M823" s="251"/>
      <c r="N823" s="252"/>
      <c r="O823" s="252"/>
      <c r="P823" s="252"/>
      <c r="Q823" s="252"/>
      <c r="R823" s="252"/>
      <c r="S823" s="252"/>
      <c r="T823" s="253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4" t="s">
        <v>155</v>
      </c>
      <c r="AU823" s="254" t="s">
        <v>83</v>
      </c>
      <c r="AV823" s="14" t="s">
        <v>83</v>
      </c>
      <c r="AW823" s="14" t="s">
        <v>34</v>
      </c>
      <c r="AX823" s="14" t="s">
        <v>73</v>
      </c>
      <c r="AY823" s="254" t="s">
        <v>144</v>
      </c>
    </row>
    <row r="824" spans="1:51" s="14" customFormat="1" ht="12">
      <c r="A824" s="14"/>
      <c r="B824" s="244"/>
      <c r="C824" s="245"/>
      <c r="D824" s="235" t="s">
        <v>155</v>
      </c>
      <c r="E824" s="246" t="s">
        <v>21</v>
      </c>
      <c r="F824" s="247" t="s">
        <v>668</v>
      </c>
      <c r="G824" s="245"/>
      <c r="H824" s="248">
        <v>1.225</v>
      </c>
      <c r="I824" s="249"/>
      <c r="J824" s="245"/>
      <c r="K824" s="245"/>
      <c r="L824" s="250"/>
      <c r="M824" s="251"/>
      <c r="N824" s="252"/>
      <c r="O824" s="252"/>
      <c r="P824" s="252"/>
      <c r="Q824" s="252"/>
      <c r="R824" s="252"/>
      <c r="S824" s="252"/>
      <c r="T824" s="253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4" t="s">
        <v>155</v>
      </c>
      <c r="AU824" s="254" t="s">
        <v>83</v>
      </c>
      <c r="AV824" s="14" t="s">
        <v>83</v>
      </c>
      <c r="AW824" s="14" t="s">
        <v>34</v>
      </c>
      <c r="AX824" s="14" t="s">
        <v>73</v>
      </c>
      <c r="AY824" s="254" t="s">
        <v>144</v>
      </c>
    </row>
    <row r="825" spans="1:51" s="15" customFormat="1" ht="12">
      <c r="A825" s="15"/>
      <c r="B825" s="255"/>
      <c r="C825" s="256"/>
      <c r="D825" s="235" t="s">
        <v>155</v>
      </c>
      <c r="E825" s="257" t="s">
        <v>21</v>
      </c>
      <c r="F825" s="258" t="s">
        <v>159</v>
      </c>
      <c r="G825" s="256"/>
      <c r="H825" s="259">
        <v>35.549</v>
      </c>
      <c r="I825" s="260"/>
      <c r="J825" s="256"/>
      <c r="K825" s="256"/>
      <c r="L825" s="261"/>
      <c r="M825" s="262"/>
      <c r="N825" s="263"/>
      <c r="O825" s="263"/>
      <c r="P825" s="263"/>
      <c r="Q825" s="263"/>
      <c r="R825" s="263"/>
      <c r="S825" s="263"/>
      <c r="T825" s="264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65" t="s">
        <v>155</v>
      </c>
      <c r="AU825" s="265" t="s">
        <v>83</v>
      </c>
      <c r="AV825" s="15" t="s">
        <v>151</v>
      </c>
      <c r="AW825" s="15" t="s">
        <v>34</v>
      </c>
      <c r="AX825" s="15" t="s">
        <v>81</v>
      </c>
      <c r="AY825" s="265" t="s">
        <v>144</v>
      </c>
    </row>
    <row r="826" spans="1:65" s="2" customFormat="1" ht="24.15" customHeight="1">
      <c r="A826" s="40"/>
      <c r="B826" s="41"/>
      <c r="C826" s="215" t="s">
        <v>672</v>
      </c>
      <c r="D826" s="215" t="s">
        <v>146</v>
      </c>
      <c r="E826" s="216" t="s">
        <v>673</v>
      </c>
      <c r="F826" s="217" t="s">
        <v>674</v>
      </c>
      <c r="G826" s="218" t="s">
        <v>177</v>
      </c>
      <c r="H826" s="219">
        <v>17.688</v>
      </c>
      <c r="I826" s="220"/>
      <c r="J826" s="221">
        <f>ROUND(I826*H826,2)</f>
        <v>0</v>
      </c>
      <c r="K826" s="217" t="s">
        <v>21</v>
      </c>
      <c r="L826" s="46"/>
      <c r="M826" s="222" t="s">
        <v>21</v>
      </c>
      <c r="N826" s="223" t="s">
        <v>44</v>
      </c>
      <c r="O826" s="86"/>
      <c r="P826" s="224">
        <f>O826*H826</f>
        <v>0</v>
      </c>
      <c r="Q826" s="224">
        <v>0.01255</v>
      </c>
      <c r="R826" s="224">
        <f>Q826*H826</f>
        <v>0.2219844</v>
      </c>
      <c r="S826" s="224">
        <v>0</v>
      </c>
      <c r="T826" s="225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6" t="s">
        <v>279</v>
      </c>
      <c r="AT826" s="226" t="s">
        <v>146</v>
      </c>
      <c r="AU826" s="226" t="s">
        <v>83</v>
      </c>
      <c r="AY826" s="19" t="s">
        <v>144</v>
      </c>
      <c r="BE826" s="227">
        <f>IF(N826="základní",J826,0)</f>
        <v>0</v>
      </c>
      <c r="BF826" s="227">
        <f>IF(N826="snížená",J826,0)</f>
        <v>0</v>
      </c>
      <c r="BG826" s="227">
        <f>IF(N826="zákl. přenesená",J826,0)</f>
        <v>0</v>
      </c>
      <c r="BH826" s="227">
        <f>IF(N826="sníž. přenesená",J826,0)</f>
        <v>0</v>
      </c>
      <c r="BI826" s="227">
        <f>IF(N826="nulová",J826,0)</f>
        <v>0</v>
      </c>
      <c r="BJ826" s="19" t="s">
        <v>81</v>
      </c>
      <c r="BK826" s="227">
        <f>ROUND(I826*H826,2)</f>
        <v>0</v>
      </c>
      <c r="BL826" s="19" t="s">
        <v>279</v>
      </c>
      <c r="BM826" s="226" t="s">
        <v>675</v>
      </c>
    </row>
    <row r="827" spans="1:47" s="2" customFormat="1" ht="12">
      <c r="A827" s="40"/>
      <c r="B827" s="41"/>
      <c r="C827" s="42"/>
      <c r="D827" s="235" t="s">
        <v>467</v>
      </c>
      <c r="E827" s="42"/>
      <c r="F827" s="276" t="s">
        <v>572</v>
      </c>
      <c r="G827" s="42"/>
      <c r="H827" s="42"/>
      <c r="I827" s="230"/>
      <c r="J827" s="42"/>
      <c r="K827" s="42"/>
      <c r="L827" s="46"/>
      <c r="M827" s="231"/>
      <c r="N827" s="232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467</v>
      </c>
      <c r="AU827" s="19" t="s">
        <v>83</v>
      </c>
    </row>
    <row r="828" spans="1:51" s="13" customFormat="1" ht="12">
      <c r="A828" s="13"/>
      <c r="B828" s="233"/>
      <c r="C828" s="234"/>
      <c r="D828" s="235" t="s">
        <v>155</v>
      </c>
      <c r="E828" s="236" t="s">
        <v>21</v>
      </c>
      <c r="F828" s="237" t="s">
        <v>157</v>
      </c>
      <c r="G828" s="234"/>
      <c r="H828" s="236" t="s">
        <v>21</v>
      </c>
      <c r="I828" s="238"/>
      <c r="J828" s="234"/>
      <c r="K828" s="234"/>
      <c r="L828" s="239"/>
      <c r="M828" s="240"/>
      <c r="N828" s="241"/>
      <c r="O828" s="241"/>
      <c r="P828" s="241"/>
      <c r="Q828" s="241"/>
      <c r="R828" s="241"/>
      <c r="S828" s="241"/>
      <c r="T828" s="242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3" t="s">
        <v>155</v>
      </c>
      <c r="AU828" s="243" t="s">
        <v>83</v>
      </c>
      <c r="AV828" s="13" t="s">
        <v>81</v>
      </c>
      <c r="AW828" s="13" t="s">
        <v>34</v>
      </c>
      <c r="AX828" s="13" t="s">
        <v>73</v>
      </c>
      <c r="AY828" s="243" t="s">
        <v>144</v>
      </c>
    </row>
    <row r="829" spans="1:51" s="13" customFormat="1" ht="12">
      <c r="A829" s="13"/>
      <c r="B829" s="233"/>
      <c r="C829" s="234"/>
      <c r="D829" s="235" t="s">
        <v>155</v>
      </c>
      <c r="E829" s="236" t="s">
        <v>21</v>
      </c>
      <c r="F829" s="237" t="s">
        <v>364</v>
      </c>
      <c r="G829" s="234"/>
      <c r="H829" s="236" t="s">
        <v>21</v>
      </c>
      <c r="I829" s="238"/>
      <c r="J829" s="234"/>
      <c r="K829" s="234"/>
      <c r="L829" s="239"/>
      <c r="M829" s="240"/>
      <c r="N829" s="241"/>
      <c r="O829" s="241"/>
      <c r="P829" s="241"/>
      <c r="Q829" s="241"/>
      <c r="R829" s="241"/>
      <c r="S829" s="241"/>
      <c r="T829" s="242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3" t="s">
        <v>155</v>
      </c>
      <c r="AU829" s="243" t="s">
        <v>83</v>
      </c>
      <c r="AV829" s="13" t="s">
        <v>81</v>
      </c>
      <c r="AW829" s="13" t="s">
        <v>34</v>
      </c>
      <c r="AX829" s="13" t="s">
        <v>73</v>
      </c>
      <c r="AY829" s="243" t="s">
        <v>144</v>
      </c>
    </row>
    <row r="830" spans="1:51" s="14" customFormat="1" ht="12">
      <c r="A830" s="14"/>
      <c r="B830" s="244"/>
      <c r="C830" s="245"/>
      <c r="D830" s="235" t="s">
        <v>155</v>
      </c>
      <c r="E830" s="246" t="s">
        <v>21</v>
      </c>
      <c r="F830" s="247" t="s">
        <v>676</v>
      </c>
      <c r="G830" s="245"/>
      <c r="H830" s="248">
        <v>3.84</v>
      </c>
      <c r="I830" s="249"/>
      <c r="J830" s="245"/>
      <c r="K830" s="245"/>
      <c r="L830" s="250"/>
      <c r="M830" s="251"/>
      <c r="N830" s="252"/>
      <c r="O830" s="252"/>
      <c r="P830" s="252"/>
      <c r="Q830" s="252"/>
      <c r="R830" s="252"/>
      <c r="S830" s="252"/>
      <c r="T830" s="253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4" t="s">
        <v>155</v>
      </c>
      <c r="AU830" s="254" t="s">
        <v>83</v>
      </c>
      <c r="AV830" s="14" t="s">
        <v>83</v>
      </c>
      <c r="AW830" s="14" t="s">
        <v>34</v>
      </c>
      <c r="AX830" s="14" t="s">
        <v>73</v>
      </c>
      <c r="AY830" s="254" t="s">
        <v>144</v>
      </c>
    </row>
    <row r="831" spans="1:51" s="13" customFormat="1" ht="12">
      <c r="A831" s="13"/>
      <c r="B831" s="233"/>
      <c r="C831" s="234"/>
      <c r="D831" s="235" t="s">
        <v>155</v>
      </c>
      <c r="E831" s="236" t="s">
        <v>21</v>
      </c>
      <c r="F831" s="237" t="s">
        <v>366</v>
      </c>
      <c r="G831" s="234"/>
      <c r="H831" s="236" t="s">
        <v>21</v>
      </c>
      <c r="I831" s="238"/>
      <c r="J831" s="234"/>
      <c r="K831" s="234"/>
      <c r="L831" s="239"/>
      <c r="M831" s="240"/>
      <c r="N831" s="241"/>
      <c r="O831" s="241"/>
      <c r="P831" s="241"/>
      <c r="Q831" s="241"/>
      <c r="R831" s="241"/>
      <c r="S831" s="241"/>
      <c r="T831" s="242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3" t="s">
        <v>155</v>
      </c>
      <c r="AU831" s="243" t="s">
        <v>83</v>
      </c>
      <c r="AV831" s="13" t="s">
        <v>81</v>
      </c>
      <c r="AW831" s="13" t="s">
        <v>34</v>
      </c>
      <c r="AX831" s="13" t="s">
        <v>73</v>
      </c>
      <c r="AY831" s="243" t="s">
        <v>144</v>
      </c>
    </row>
    <row r="832" spans="1:51" s="14" customFormat="1" ht="12">
      <c r="A832" s="14"/>
      <c r="B832" s="244"/>
      <c r="C832" s="245"/>
      <c r="D832" s="235" t="s">
        <v>155</v>
      </c>
      <c r="E832" s="246" t="s">
        <v>21</v>
      </c>
      <c r="F832" s="247" t="s">
        <v>677</v>
      </c>
      <c r="G832" s="245"/>
      <c r="H832" s="248">
        <v>2.502</v>
      </c>
      <c r="I832" s="249"/>
      <c r="J832" s="245"/>
      <c r="K832" s="245"/>
      <c r="L832" s="250"/>
      <c r="M832" s="251"/>
      <c r="N832" s="252"/>
      <c r="O832" s="252"/>
      <c r="P832" s="252"/>
      <c r="Q832" s="252"/>
      <c r="R832" s="252"/>
      <c r="S832" s="252"/>
      <c r="T832" s="253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4" t="s">
        <v>155</v>
      </c>
      <c r="AU832" s="254" t="s">
        <v>83</v>
      </c>
      <c r="AV832" s="14" t="s">
        <v>83</v>
      </c>
      <c r="AW832" s="14" t="s">
        <v>34</v>
      </c>
      <c r="AX832" s="14" t="s">
        <v>73</v>
      </c>
      <c r="AY832" s="254" t="s">
        <v>144</v>
      </c>
    </row>
    <row r="833" spans="1:51" s="13" customFormat="1" ht="12">
      <c r="A833" s="13"/>
      <c r="B833" s="233"/>
      <c r="C833" s="234"/>
      <c r="D833" s="235" t="s">
        <v>155</v>
      </c>
      <c r="E833" s="236" t="s">
        <v>21</v>
      </c>
      <c r="F833" s="237" t="s">
        <v>368</v>
      </c>
      <c r="G833" s="234"/>
      <c r="H833" s="236" t="s">
        <v>21</v>
      </c>
      <c r="I833" s="238"/>
      <c r="J833" s="234"/>
      <c r="K833" s="234"/>
      <c r="L833" s="239"/>
      <c r="M833" s="240"/>
      <c r="N833" s="241"/>
      <c r="O833" s="241"/>
      <c r="P833" s="241"/>
      <c r="Q833" s="241"/>
      <c r="R833" s="241"/>
      <c r="S833" s="241"/>
      <c r="T833" s="242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3" t="s">
        <v>155</v>
      </c>
      <c r="AU833" s="243" t="s">
        <v>83</v>
      </c>
      <c r="AV833" s="13" t="s">
        <v>81</v>
      </c>
      <c r="AW833" s="13" t="s">
        <v>34</v>
      </c>
      <c r="AX833" s="13" t="s">
        <v>73</v>
      </c>
      <c r="AY833" s="243" t="s">
        <v>144</v>
      </c>
    </row>
    <row r="834" spans="1:51" s="14" customFormat="1" ht="12">
      <c r="A834" s="14"/>
      <c r="B834" s="244"/>
      <c r="C834" s="245"/>
      <c r="D834" s="235" t="s">
        <v>155</v>
      </c>
      <c r="E834" s="246" t="s">
        <v>21</v>
      </c>
      <c r="F834" s="247" t="s">
        <v>677</v>
      </c>
      <c r="G834" s="245"/>
      <c r="H834" s="248">
        <v>2.502</v>
      </c>
      <c r="I834" s="249"/>
      <c r="J834" s="245"/>
      <c r="K834" s="245"/>
      <c r="L834" s="250"/>
      <c r="M834" s="251"/>
      <c r="N834" s="252"/>
      <c r="O834" s="252"/>
      <c r="P834" s="252"/>
      <c r="Q834" s="252"/>
      <c r="R834" s="252"/>
      <c r="S834" s="252"/>
      <c r="T834" s="25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4" t="s">
        <v>155</v>
      </c>
      <c r="AU834" s="254" t="s">
        <v>83</v>
      </c>
      <c r="AV834" s="14" t="s">
        <v>83</v>
      </c>
      <c r="AW834" s="14" t="s">
        <v>34</v>
      </c>
      <c r="AX834" s="14" t="s">
        <v>73</v>
      </c>
      <c r="AY834" s="254" t="s">
        <v>144</v>
      </c>
    </row>
    <row r="835" spans="1:51" s="13" customFormat="1" ht="12">
      <c r="A835" s="13"/>
      <c r="B835" s="233"/>
      <c r="C835" s="234"/>
      <c r="D835" s="235" t="s">
        <v>155</v>
      </c>
      <c r="E835" s="236" t="s">
        <v>21</v>
      </c>
      <c r="F835" s="237" t="s">
        <v>246</v>
      </c>
      <c r="G835" s="234"/>
      <c r="H835" s="236" t="s">
        <v>21</v>
      </c>
      <c r="I835" s="238"/>
      <c r="J835" s="234"/>
      <c r="K835" s="234"/>
      <c r="L835" s="239"/>
      <c r="M835" s="240"/>
      <c r="N835" s="241"/>
      <c r="O835" s="241"/>
      <c r="P835" s="241"/>
      <c r="Q835" s="241"/>
      <c r="R835" s="241"/>
      <c r="S835" s="241"/>
      <c r="T835" s="242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3" t="s">
        <v>155</v>
      </c>
      <c r="AU835" s="243" t="s">
        <v>83</v>
      </c>
      <c r="AV835" s="13" t="s">
        <v>81</v>
      </c>
      <c r="AW835" s="13" t="s">
        <v>34</v>
      </c>
      <c r="AX835" s="13" t="s">
        <v>73</v>
      </c>
      <c r="AY835" s="243" t="s">
        <v>144</v>
      </c>
    </row>
    <row r="836" spans="1:51" s="13" customFormat="1" ht="12">
      <c r="A836" s="13"/>
      <c r="B836" s="233"/>
      <c r="C836" s="234"/>
      <c r="D836" s="235" t="s">
        <v>155</v>
      </c>
      <c r="E836" s="236" t="s">
        <v>21</v>
      </c>
      <c r="F836" s="237" t="s">
        <v>369</v>
      </c>
      <c r="G836" s="234"/>
      <c r="H836" s="236" t="s">
        <v>21</v>
      </c>
      <c r="I836" s="238"/>
      <c r="J836" s="234"/>
      <c r="K836" s="234"/>
      <c r="L836" s="239"/>
      <c r="M836" s="240"/>
      <c r="N836" s="241"/>
      <c r="O836" s="241"/>
      <c r="P836" s="241"/>
      <c r="Q836" s="241"/>
      <c r="R836" s="241"/>
      <c r="S836" s="241"/>
      <c r="T836" s="242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3" t="s">
        <v>155</v>
      </c>
      <c r="AU836" s="243" t="s">
        <v>83</v>
      </c>
      <c r="AV836" s="13" t="s">
        <v>81</v>
      </c>
      <c r="AW836" s="13" t="s">
        <v>34</v>
      </c>
      <c r="AX836" s="13" t="s">
        <v>73</v>
      </c>
      <c r="AY836" s="243" t="s">
        <v>144</v>
      </c>
    </row>
    <row r="837" spans="1:51" s="14" customFormat="1" ht="12">
      <c r="A837" s="14"/>
      <c r="B837" s="244"/>
      <c r="C837" s="245"/>
      <c r="D837" s="235" t="s">
        <v>155</v>
      </c>
      <c r="E837" s="246" t="s">
        <v>21</v>
      </c>
      <c r="F837" s="247" t="s">
        <v>676</v>
      </c>
      <c r="G837" s="245"/>
      <c r="H837" s="248">
        <v>3.84</v>
      </c>
      <c r="I837" s="249"/>
      <c r="J837" s="245"/>
      <c r="K837" s="245"/>
      <c r="L837" s="250"/>
      <c r="M837" s="251"/>
      <c r="N837" s="252"/>
      <c r="O837" s="252"/>
      <c r="P837" s="252"/>
      <c r="Q837" s="252"/>
      <c r="R837" s="252"/>
      <c r="S837" s="252"/>
      <c r="T837" s="25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4" t="s">
        <v>155</v>
      </c>
      <c r="AU837" s="254" t="s">
        <v>83</v>
      </c>
      <c r="AV837" s="14" t="s">
        <v>83</v>
      </c>
      <c r="AW837" s="14" t="s">
        <v>34</v>
      </c>
      <c r="AX837" s="14" t="s">
        <v>73</v>
      </c>
      <c r="AY837" s="254" t="s">
        <v>144</v>
      </c>
    </row>
    <row r="838" spans="1:51" s="13" customFormat="1" ht="12">
      <c r="A838" s="13"/>
      <c r="B838" s="233"/>
      <c r="C838" s="234"/>
      <c r="D838" s="235" t="s">
        <v>155</v>
      </c>
      <c r="E838" s="236" t="s">
        <v>21</v>
      </c>
      <c r="F838" s="237" t="s">
        <v>370</v>
      </c>
      <c r="G838" s="234"/>
      <c r="H838" s="236" t="s">
        <v>21</v>
      </c>
      <c r="I838" s="238"/>
      <c r="J838" s="234"/>
      <c r="K838" s="234"/>
      <c r="L838" s="239"/>
      <c r="M838" s="240"/>
      <c r="N838" s="241"/>
      <c r="O838" s="241"/>
      <c r="P838" s="241"/>
      <c r="Q838" s="241"/>
      <c r="R838" s="241"/>
      <c r="S838" s="241"/>
      <c r="T838" s="242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3" t="s">
        <v>155</v>
      </c>
      <c r="AU838" s="243" t="s">
        <v>83</v>
      </c>
      <c r="AV838" s="13" t="s">
        <v>81</v>
      </c>
      <c r="AW838" s="13" t="s">
        <v>34</v>
      </c>
      <c r="AX838" s="13" t="s">
        <v>73</v>
      </c>
      <c r="AY838" s="243" t="s">
        <v>144</v>
      </c>
    </row>
    <row r="839" spans="1:51" s="14" customFormat="1" ht="12">
      <c r="A839" s="14"/>
      <c r="B839" s="244"/>
      <c r="C839" s="245"/>
      <c r="D839" s="235" t="s">
        <v>155</v>
      </c>
      <c r="E839" s="246" t="s">
        <v>21</v>
      </c>
      <c r="F839" s="247" t="s">
        <v>677</v>
      </c>
      <c r="G839" s="245"/>
      <c r="H839" s="248">
        <v>2.502</v>
      </c>
      <c r="I839" s="249"/>
      <c r="J839" s="245"/>
      <c r="K839" s="245"/>
      <c r="L839" s="250"/>
      <c r="M839" s="251"/>
      <c r="N839" s="252"/>
      <c r="O839" s="252"/>
      <c r="P839" s="252"/>
      <c r="Q839" s="252"/>
      <c r="R839" s="252"/>
      <c r="S839" s="252"/>
      <c r="T839" s="253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4" t="s">
        <v>155</v>
      </c>
      <c r="AU839" s="254" t="s">
        <v>83</v>
      </c>
      <c r="AV839" s="14" t="s">
        <v>83</v>
      </c>
      <c r="AW839" s="14" t="s">
        <v>34</v>
      </c>
      <c r="AX839" s="14" t="s">
        <v>73</v>
      </c>
      <c r="AY839" s="254" t="s">
        <v>144</v>
      </c>
    </row>
    <row r="840" spans="1:51" s="13" customFormat="1" ht="12">
      <c r="A840" s="13"/>
      <c r="B840" s="233"/>
      <c r="C840" s="234"/>
      <c r="D840" s="235" t="s">
        <v>155</v>
      </c>
      <c r="E840" s="236" t="s">
        <v>21</v>
      </c>
      <c r="F840" s="237" t="s">
        <v>371</v>
      </c>
      <c r="G840" s="234"/>
      <c r="H840" s="236" t="s">
        <v>21</v>
      </c>
      <c r="I840" s="238"/>
      <c r="J840" s="234"/>
      <c r="K840" s="234"/>
      <c r="L840" s="239"/>
      <c r="M840" s="240"/>
      <c r="N840" s="241"/>
      <c r="O840" s="241"/>
      <c r="P840" s="241"/>
      <c r="Q840" s="241"/>
      <c r="R840" s="241"/>
      <c r="S840" s="241"/>
      <c r="T840" s="242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3" t="s">
        <v>155</v>
      </c>
      <c r="AU840" s="243" t="s">
        <v>83</v>
      </c>
      <c r="AV840" s="13" t="s">
        <v>81</v>
      </c>
      <c r="AW840" s="13" t="s">
        <v>34</v>
      </c>
      <c r="AX840" s="13" t="s">
        <v>73</v>
      </c>
      <c r="AY840" s="243" t="s">
        <v>144</v>
      </c>
    </row>
    <row r="841" spans="1:51" s="14" customFormat="1" ht="12">
      <c r="A841" s="14"/>
      <c r="B841" s="244"/>
      <c r="C841" s="245"/>
      <c r="D841" s="235" t="s">
        <v>155</v>
      </c>
      <c r="E841" s="246" t="s">
        <v>21</v>
      </c>
      <c r="F841" s="247" t="s">
        <v>677</v>
      </c>
      <c r="G841" s="245"/>
      <c r="H841" s="248">
        <v>2.502</v>
      </c>
      <c r="I841" s="249"/>
      <c r="J841" s="245"/>
      <c r="K841" s="245"/>
      <c r="L841" s="250"/>
      <c r="M841" s="251"/>
      <c r="N841" s="252"/>
      <c r="O841" s="252"/>
      <c r="P841" s="252"/>
      <c r="Q841" s="252"/>
      <c r="R841" s="252"/>
      <c r="S841" s="252"/>
      <c r="T841" s="253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4" t="s">
        <v>155</v>
      </c>
      <c r="AU841" s="254" t="s">
        <v>83</v>
      </c>
      <c r="AV841" s="14" t="s">
        <v>83</v>
      </c>
      <c r="AW841" s="14" t="s">
        <v>34</v>
      </c>
      <c r="AX841" s="14" t="s">
        <v>73</v>
      </c>
      <c r="AY841" s="254" t="s">
        <v>144</v>
      </c>
    </row>
    <row r="842" spans="1:51" s="15" customFormat="1" ht="12">
      <c r="A842" s="15"/>
      <c r="B842" s="255"/>
      <c r="C842" s="256"/>
      <c r="D842" s="235" t="s">
        <v>155</v>
      </c>
      <c r="E842" s="257" t="s">
        <v>21</v>
      </c>
      <c r="F842" s="258" t="s">
        <v>159</v>
      </c>
      <c r="G842" s="256"/>
      <c r="H842" s="259">
        <v>17.688</v>
      </c>
      <c r="I842" s="260"/>
      <c r="J842" s="256"/>
      <c r="K842" s="256"/>
      <c r="L842" s="261"/>
      <c r="M842" s="262"/>
      <c r="N842" s="263"/>
      <c r="O842" s="263"/>
      <c r="P842" s="263"/>
      <c r="Q842" s="263"/>
      <c r="R842" s="263"/>
      <c r="S842" s="263"/>
      <c r="T842" s="264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65" t="s">
        <v>155</v>
      </c>
      <c r="AU842" s="265" t="s">
        <v>83</v>
      </c>
      <c r="AV842" s="15" t="s">
        <v>151</v>
      </c>
      <c r="AW842" s="15" t="s">
        <v>34</v>
      </c>
      <c r="AX842" s="15" t="s">
        <v>81</v>
      </c>
      <c r="AY842" s="265" t="s">
        <v>144</v>
      </c>
    </row>
    <row r="843" spans="1:65" s="2" customFormat="1" ht="37.8" customHeight="1">
      <c r="A843" s="40"/>
      <c r="B843" s="41"/>
      <c r="C843" s="215" t="s">
        <v>678</v>
      </c>
      <c r="D843" s="215" t="s">
        <v>146</v>
      </c>
      <c r="E843" s="216" t="s">
        <v>679</v>
      </c>
      <c r="F843" s="217" t="s">
        <v>680</v>
      </c>
      <c r="G843" s="218" t="s">
        <v>163</v>
      </c>
      <c r="H843" s="219">
        <v>4.086</v>
      </c>
      <c r="I843" s="220"/>
      <c r="J843" s="221">
        <f>ROUND(I843*H843,2)</f>
        <v>0</v>
      </c>
      <c r="K843" s="217" t="s">
        <v>150</v>
      </c>
      <c r="L843" s="46"/>
      <c r="M843" s="222" t="s">
        <v>21</v>
      </c>
      <c r="N843" s="223" t="s">
        <v>44</v>
      </c>
      <c r="O843" s="86"/>
      <c r="P843" s="224">
        <f>O843*H843</f>
        <v>0</v>
      </c>
      <c r="Q843" s="224">
        <v>0</v>
      </c>
      <c r="R843" s="224">
        <f>Q843*H843</f>
        <v>0</v>
      </c>
      <c r="S843" s="224">
        <v>0</v>
      </c>
      <c r="T843" s="225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26" t="s">
        <v>279</v>
      </c>
      <c r="AT843" s="226" t="s">
        <v>146</v>
      </c>
      <c r="AU843" s="226" t="s">
        <v>83</v>
      </c>
      <c r="AY843" s="19" t="s">
        <v>144</v>
      </c>
      <c r="BE843" s="227">
        <f>IF(N843="základní",J843,0)</f>
        <v>0</v>
      </c>
      <c r="BF843" s="227">
        <f>IF(N843="snížená",J843,0)</f>
        <v>0</v>
      </c>
      <c r="BG843" s="227">
        <f>IF(N843="zákl. přenesená",J843,0)</f>
        <v>0</v>
      </c>
      <c r="BH843" s="227">
        <f>IF(N843="sníž. přenesená",J843,0)</f>
        <v>0</v>
      </c>
      <c r="BI843" s="227">
        <f>IF(N843="nulová",J843,0)</f>
        <v>0</v>
      </c>
      <c r="BJ843" s="19" t="s">
        <v>81</v>
      </c>
      <c r="BK843" s="227">
        <f>ROUND(I843*H843,2)</f>
        <v>0</v>
      </c>
      <c r="BL843" s="19" t="s">
        <v>279</v>
      </c>
      <c r="BM843" s="226" t="s">
        <v>681</v>
      </c>
    </row>
    <row r="844" spans="1:47" s="2" customFormat="1" ht="12">
      <c r="A844" s="40"/>
      <c r="B844" s="41"/>
      <c r="C844" s="42"/>
      <c r="D844" s="228" t="s">
        <v>153</v>
      </c>
      <c r="E844" s="42"/>
      <c r="F844" s="229" t="s">
        <v>682</v>
      </c>
      <c r="G844" s="42"/>
      <c r="H844" s="42"/>
      <c r="I844" s="230"/>
      <c r="J844" s="42"/>
      <c r="K844" s="42"/>
      <c r="L844" s="46"/>
      <c r="M844" s="231"/>
      <c r="N844" s="232"/>
      <c r="O844" s="86"/>
      <c r="P844" s="86"/>
      <c r="Q844" s="86"/>
      <c r="R844" s="86"/>
      <c r="S844" s="86"/>
      <c r="T844" s="87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T844" s="19" t="s">
        <v>153</v>
      </c>
      <c r="AU844" s="19" t="s">
        <v>83</v>
      </c>
    </row>
    <row r="845" spans="1:63" s="12" customFormat="1" ht="22.8" customHeight="1">
      <c r="A845" s="12"/>
      <c r="B845" s="199"/>
      <c r="C845" s="200"/>
      <c r="D845" s="201" t="s">
        <v>72</v>
      </c>
      <c r="E845" s="213" t="s">
        <v>683</v>
      </c>
      <c r="F845" s="213" t="s">
        <v>684</v>
      </c>
      <c r="G845" s="200"/>
      <c r="H845" s="200"/>
      <c r="I845" s="203"/>
      <c r="J845" s="214">
        <f>BK845</f>
        <v>0</v>
      </c>
      <c r="K845" s="200"/>
      <c r="L845" s="205"/>
      <c r="M845" s="206"/>
      <c r="N845" s="207"/>
      <c r="O845" s="207"/>
      <c r="P845" s="208">
        <f>SUM(P846:P849)</f>
        <v>0</v>
      </c>
      <c r="Q845" s="207"/>
      <c r="R845" s="208">
        <f>SUM(R846:R849)</f>
        <v>0</v>
      </c>
      <c r="S845" s="207"/>
      <c r="T845" s="209">
        <f>SUM(T846:T849)</f>
        <v>0</v>
      </c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R845" s="210" t="s">
        <v>83</v>
      </c>
      <c r="AT845" s="211" t="s">
        <v>72</v>
      </c>
      <c r="AU845" s="211" t="s">
        <v>81</v>
      </c>
      <c r="AY845" s="210" t="s">
        <v>144</v>
      </c>
      <c r="BK845" s="212">
        <f>SUM(BK846:BK849)</f>
        <v>0</v>
      </c>
    </row>
    <row r="846" spans="1:65" s="2" customFormat="1" ht="33" customHeight="1">
      <c r="A846" s="40"/>
      <c r="B846" s="41"/>
      <c r="C846" s="215" t="s">
        <v>685</v>
      </c>
      <c r="D846" s="215" t="s">
        <v>146</v>
      </c>
      <c r="E846" s="216" t="s">
        <v>686</v>
      </c>
      <c r="F846" s="217" t="s">
        <v>687</v>
      </c>
      <c r="G846" s="218" t="s">
        <v>375</v>
      </c>
      <c r="H846" s="219">
        <v>1</v>
      </c>
      <c r="I846" s="220"/>
      <c r="J846" s="221">
        <f>ROUND(I846*H846,2)</f>
        <v>0</v>
      </c>
      <c r="K846" s="217" t="s">
        <v>21</v>
      </c>
      <c r="L846" s="46"/>
      <c r="M846" s="222" t="s">
        <v>21</v>
      </c>
      <c r="N846" s="223" t="s">
        <v>44</v>
      </c>
      <c r="O846" s="86"/>
      <c r="P846" s="224">
        <f>O846*H846</f>
        <v>0</v>
      </c>
      <c r="Q846" s="224">
        <v>0</v>
      </c>
      <c r="R846" s="224">
        <f>Q846*H846</f>
        <v>0</v>
      </c>
      <c r="S846" s="224">
        <v>0</v>
      </c>
      <c r="T846" s="225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26" t="s">
        <v>279</v>
      </c>
      <c r="AT846" s="226" t="s">
        <v>146</v>
      </c>
      <c r="AU846" s="226" t="s">
        <v>83</v>
      </c>
      <c r="AY846" s="19" t="s">
        <v>144</v>
      </c>
      <c r="BE846" s="227">
        <f>IF(N846="základní",J846,0)</f>
        <v>0</v>
      </c>
      <c r="BF846" s="227">
        <f>IF(N846="snížená",J846,0)</f>
        <v>0</v>
      </c>
      <c r="BG846" s="227">
        <f>IF(N846="zákl. přenesená",J846,0)</f>
        <v>0</v>
      </c>
      <c r="BH846" s="227">
        <f>IF(N846="sníž. přenesená",J846,0)</f>
        <v>0</v>
      </c>
      <c r="BI846" s="227">
        <f>IF(N846="nulová",J846,0)</f>
        <v>0</v>
      </c>
      <c r="BJ846" s="19" t="s">
        <v>81</v>
      </c>
      <c r="BK846" s="227">
        <f>ROUND(I846*H846,2)</f>
        <v>0</v>
      </c>
      <c r="BL846" s="19" t="s">
        <v>279</v>
      </c>
      <c r="BM846" s="226" t="s">
        <v>688</v>
      </c>
    </row>
    <row r="847" spans="1:51" s="14" customFormat="1" ht="12">
      <c r="A847" s="14"/>
      <c r="B847" s="244"/>
      <c r="C847" s="245"/>
      <c r="D847" s="235" t="s">
        <v>155</v>
      </c>
      <c r="E847" s="246" t="s">
        <v>21</v>
      </c>
      <c r="F847" s="247" t="s">
        <v>81</v>
      </c>
      <c r="G847" s="245"/>
      <c r="H847" s="248">
        <v>1</v>
      </c>
      <c r="I847" s="249"/>
      <c r="J847" s="245"/>
      <c r="K847" s="245"/>
      <c r="L847" s="250"/>
      <c r="M847" s="251"/>
      <c r="N847" s="252"/>
      <c r="O847" s="252"/>
      <c r="P847" s="252"/>
      <c r="Q847" s="252"/>
      <c r="R847" s="252"/>
      <c r="S847" s="252"/>
      <c r="T847" s="253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4" t="s">
        <v>155</v>
      </c>
      <c r="AU847" s="254" t="s">
        <v>83</v>
      </c>
      <c r="AV847" s="14" t="s">
        <v>83</v>
      </c>
      <c r="AW847" s="14" t="s">
        <v>34</v>
      </c>
      <c r="AX847" s="14" t="s">
        <v>81</v>
      </c>
      <c r="AY847" s="254" t="s">
        <v>144</v>
      </c>
    </row>
    <row r="848" spans="1:65" s="2" customFormat="1" ht="24.15" customHeight="1">
      <c r="A848" s="40"/>
      <c r="B848" s="41"/>
      <c r="C848" s="215" t="s">
        <v>689</v>
      </c>
      <c r="D848" s="215" t="s">
        <v>146</v>
      </c>
      <c r="E848" s="216" t="s">
        <v>690</v>
      </c>
      <c r="F848" s="217" t="s">
        <v>691</v>
      </c>
      <c r="G848" s="218" t="s">
        <v>375</v>
      </c>
      <c r="H848" s="219">
        <v>4</v>
      </c>
      <c r="I848" s="220"/>
      <c r="J848" s="221">
        <f>ROUND(I848*H848,2)</f>
        <v>0</v>
      </c>
      <c r="K848" s="217" t="s">
        <v>21</v>
      </c>
      <c r="L848" s="46"/>
      <c r="M848" s="222" t="s">
        <v>21</v>
      </c>
      <c r="N848" s="223" t="s">
        <v>44</v>
      </c>
      <c r="O848" s="86"/>
      <c r="P848" s="224">
        <f>O848*H848</f>
        <v>0</v>
      </c>
      <c r="Q848" s="224">
        <v>0</v>
      </c>
      <c r="R848" s="224">
        <f>Q848*H848</f>
        <v>0</v>
      </c>
      <c r="S848" s="224">
        <v>0</v>
      </c>
      <c r="T848" s="225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26" t="s">
        <v>279</v>
      </c>
      <c r="AT848" s="226" t="s">
        <v>146</v>
      </c>
      <c r="AU848" s="226" t="s">
        <v>83</v>
      </c>
      <c r="AY848" s="19" t="s">
        <v>144</v>
      </c>
      <c r="BE848" s="227">
        <f>IF(N848="základní",J848,0)</f>
        <v>0</v>
      </c>
      <c r="BF848" s="227">
        <f>IF(N848="snížená",J848,0)</f>
        <v>0</v>
      </c>
      <c r="BG848" s="227">
        <f>IF(N848="zákl. přenesená",J848,0)</f>
        <v>0</v>
      </c>
      <c r="BH848" s="227">
        <f>IF(N848="sníž. přenesená",J848,0)</f>
        <v>0</v>
      </c>
      <c r="BI848" s="227">
        <f>IF(N848="nulová",J848,0)</f>
        <v>0</v>
      </c>
      <c r="BJ848" s="19" t="s">
        <v>81</v>
      </c>
      <c r="BK848" s="227">
        <f>ROUND(I848*H848,2)</f>
        <v>0</v>
      </c>
      <c r="BL848" s="19" t="s">
        <v>279</v>
      </c>
      <c r="BM848" s="226" t="s">
        <v>692</v>
      </c>
    </row>
    <row r="849" spans="1:51" s="14" customFormat="1" ht="12">
      <c r="A849" s="14"/>
      <c r="B849" s="244"/>
      <c r="C849" s="245"/>
      <c r="D849" s="235" t="s">
        <v>155</v>
      </c>
      <c r="E849" s="246" t="s">
        <v>21</v>
      </c>
      <c r="F849" s="247" t="s">
        <v>151</v>
      </c>
      <c r="G849" s="245"/>
      <c r="H849" s="248">
        <v>4</v>
      </c>
      <c r="I849" s="249"/>
      <c r="J849" s="245"/>
      <c r="K849" s="245"/>
      <c r="L849" s="250"/>
      <c r="M849" s="251"/>
      <c r="N849" s="252"/>
      <c r="O849" s="252"/>
      <c r="P849" s="252"/>
      <c r="Q849" s="252"/>
      <c r="R849" s="252"/>
      <c r="S849" s="252"/>
      <c r="T849" s="253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4" t="s">
        <v>155</v>
      </c>
      <c r="AU849" s="254" t="s">
        <v>83</v>
      </c>
      <c r="AV849" s="14" t="s">
        <v>83</v>
      </c>
      <c r="AW849" s="14" t="s">
        <v>34</v>
      </c>
      <c r="AX849" s="14" t="s">
        <v>81</v>
      </c>
      <c r="AY849" s="254" t="s">
        <v>144</v>
      </c>
    </row>
    <row r="850" spans="1:63" s="12" customFormat="1" ht="22.8" customHeight="1">
      <c r="A850" s="12"/>
      <c r="B850" s="199"/>
      <c r="C850" s="200"/>
      <c r="D850" s="201" t="s">
        <v>72</v>
      </c>
      <c r="E850" s="213" t="s">
        <v>693</v>
      </c>
      <c r="F850" s="213" t="s">
        <v>694</v>
      </c>
      <c r="G850" s="200"/>
      <c r="H850" s="200"/>
      <c r="I850" s="203"/>
      <c r="J850" s="214">
        <f>BK850</f>
        <v>0</v>
      </c>
      <c r="K850" s="200"/>
      <c r="L850" s="205"/>
      <c r="M850" s="206"/>
      <c r="N850" s="207"/>
      <c r="O850" s="207"/>
      <c r="P850" s="208">
        <f>SUM(P851:P858)</f>
        <v>0</v>
      </c>
      <c r="Q850" s="207"/>
      <c r="R850" s="208">
        <f>SUM(R851:R858)</f>
        <v>0</v>
      </c>
      <c r="S850" s="207"/>
      <c r="T850" s="209">
        <f>SUM(T851:T858)</f>
        <v>0</v>
      </c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R850" s="210" t="s">
        <v>83</v>
      </c>
      <c r="AT850" s="211" t="s">
        <v>72</v>
      </c>
      <c r="AU850" s="211" t="s">
        <v>81</v>
      </c>
      <c r="AY850" s="210" t="s">
        <v>144</v>
      </c>
      <c r="BK850" s="212">
        <f>SUM(BK851:BK858)</f>
        <v>0</v>
      </c>
    </row>
    <row r="851" spans="1:65" s="2" customFormat="1" ht="24.15" customHeight="1">
      <c r="A851" s="40"/>
      <c r="B851" s="41"/>
      <c r="C851" s="215" t="s">
        <v>695</v>
      </c>
      <c r="D851" s="215" t="s">
        <v>146</v>
      </c>
      <c r="E851" s="216" t="s">
        <v>696</v>
      </c>
      <c r="F851" s="217" t="s">
        <v>697</v>
      </c>
      <c r="G851" s="218" t="s">
        <v>163</v>
      </c>
      <c r="H851" s="219">
        <v>1.316</v>
      </c>
      <c r="I851" s="220"/>
      <c r="J851" s="221">
        <f>ROUND(I851*H851,2)</f>
        <v>0</v>
      </c>
      <c r="K851" s="217" t="s">
        <v>21</v>
      </c>
      <c r="L851" s="46"/>
      <c r="M851" s="222" t="s">
        <v>21</v>
      </c>
      <c r="N851" s="223" t="s">
        <v>44</v>
      </c>
      <c r="O851" s="86"/>
      <c r="P851" s="224">
        <f>O851*H851</f>
        <v>0</v>
      </c>
      <c r="Q851" s="224">
        <v>0</v>
      </c>
      <c r="R851" s="224">
        <f>Q851*H851</f>
        <v>0</v>
      </c>
      <c r="S851" s="224">
        <v>0</v>
      </c>
      <c r="T851" s="225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6" t="s">
        <v>279</v>
      </c>
      <c r="AT851" s="226" t="s">
        <v>146</v>
      </c>
      <c r="AU851" s="226" t="s">
        <v>83</v>
      </c>
      <c r="AY851" s="19" t="s">
        <v>144</v>
      </c>
      <c r="BE851" s="227">
        <f>IF(N851="základní",J851,0)</f>
        <v>0</v>
      </c>
      <c r="BF851" s="227">
        <f>IF(N851="snížená",J851,0)</f>
        <v>0</v>
      </c>
      <c r="BG851" s="227">
        <f>IF(N851="zákl. přenesená",J851,0)</f>
        <v>0</v>
      </c>
      <c r="BH851" s="227">
        <f>IF(N851="sníž. přenesená",J851,0)</f>
        <v>0</v>
      </c>
      <c r="BI851" s="227">
        <f>IF(N851="nulová",J851,0)</f>
        <v>0</v>
      </c>
      <c r="BJ851" s="19" t="s">
        <v>81</v>
      </c>
      <c r="BK851" s="227">
        <f>ROUND(I851*H851,2)</f>
        <v>0</v>
      </c>
      <c r="BL851" s="19" t="s">
        <v>279</v>
      </c>
      <c r="BM851" s="226" t="s">
        <v>698</v>
      </c>
    </row>
    <row r="852" spans="1:51" s="13" customFormat="1" ht="12">
      <c r="A852" s="13"/>
      <c r="B852" s="233"/>
      <c r="C852" s="234"/>
      <c r="D852" s="235" t="s">
        <v>155</v>
      </c>
      <c r="E852" s="236" t="s">
        <v>21</v>
      </c>
      <c r="F852" s="237" t="s">
        <v>699</v>
      </c>
      <c r="G852" s="234"/>
      <c r="H852" s="236" t="s">
        <v>21</v>
      </c>
      <c r="I852" s="238"/>
      <c r="J852" s="234"/>
      <c r="K852" s="234"/>
      <c r="L852" s="239"/>
      <c r="M852" s="240"/>
      <c r="N852" s="241"/>
      <c r="O852" s="241"/>
      <c r="P852" s="241"/>
      <c r="Q852" s="241"/>
      <c r="R852" s="241"/>
      <c r="S852" s="241"/>
      <c r="T852" s="242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3" t="s">
        <v>155</v>
      </c>
      <c r="AU852" s="243" t="s">
        <v>83</v>
      </c>
      <c r="AV852" s="13" t="s">
        <v>81</v>
      </c>
      <c r="AW852" s="13" t="s">
        <v>34</v>
      </c>
      <c r="AX852" s="13" t="s">
        <v>73</v>
      </c>
      <c r="AY852" s="243" t="s">
        <v>144</v>
      </c>
    </row>
    <row r="853" spans="1:51" s="13" customFormat="1" ht="12">
      <c r="A853" s="13"/>
      <c r="B853" s="233"/>
      <c r="C853" s="234"/>
      <c r="D853" s="235" t="s">
        <v>155</v>
      </c>
      <c r="E853" s="236" t="s">
        <v>21</v>
      </c>
      <c r="F853" s="237" t="s">
        <v>700</v>
      </c>
      <c r="G853" s="234"/>
      <c r="H853" s="236" t="s">
        <v>21</v>
      </c>
      <c r="I853" s="238"/>
      <c r="J853" s="234"/>
      <c r="K853" s="234"/>
      <c r="L853" s="239"/>
      <c r="M853" s="240"/>
      <c r="N853" s="241"/>
      <c r="O853" s="241"/>
      <c r="P853" s="241"/>
      <c r="Q853" s="241"/>
      <c r="R853" s="241"/>
      <c r="S853" s="241"/>
      <c r="T853" s="242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3" t="s">
        <v>155</v>
      </c>
      <c r="AU853" s="243" t="s">
        <v>83</v>
      </c>
      <c r="AV853" s="13" t="s">
        <v>81</v>
      </c>
      <c r="AW853" s="13" t="s">
        <v>34</v>
      </c>
      <c r="AX853" s="13" t="s">
        <v>73</v>
      </c>
      <c r="AY853" s="243" t="s">
        <v>144</v>
      </c>
    </row>
    <row r="854" spans="1:51" s="14" customFormat="1" ht="12">
      <c r="A854" s="14"/>
      <c r="B854" s="244"/>
      <c r="C854" s="245"/>
      <c r="D854" s="235" t="s">
        <v>155</v>
      </c>
      <c r="E854" s="246" t="s">
        <v>21</v>
      </c>
      <c r="F854" s="247" t="s">
        <v>701</v>
      </c>
      <c r="G854" s="245"/>
      <c r="H854" s="248">
        <v>1.316</v>
      </c>
      <c r="I854" s="249"/>
      <c r="J854" s="245"/>
      <c r="K854" s="245"/>
      <c r="L854" s="250"/>
      <c r="M854" s="251"/>
      <c r="N854" s="252"/>
      <c r="O854" s="252"/>
      <c r="P854" s="252"/>
      <c r="Q854" s="252"/>
      <c r="R854" s="252"/>
      <c r="S854" s="252"/>
      <c r="T854" s="253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4" t="s">
        <v>155</v>
      </c>
      <c r="AU854" s="254" t="s">
        <v>83</v>
      </c>
      <c r="AV854" s="14" t="s">
        <v>83</v>
      </c>
      <c r="AW854" s="14" t="s">
        <v>34</v>
      </c>
      <c r="AX854" s="14" t="s">
        <v>73</v>
      </c>
      <c r="AY854" s="254" t="s">
        <v>144</v>
      </c>
    </row>
    <row r="855" spans="1:51" s="15" customFormat="1" ht="12">
      <c r="A855" s="15"/>
      <c r="B855" s="255"/>
      <c r="C855" s="256"/>
      <c r="D855" s="235" t="s">
        <v>155</v>
      </c>
      <c r="E855" s="257" t="s">
        <v>21</v>
      </c>
      <c r="F855" s="258" t="s">
        <v>159</v>
      </c>
      <c r="G855" s="256"/>
      <c r="H855" s="259">
        <v>1.316</v>
      </c>
      <c r="I855" s="260"/>
      <c r="J855" s="256"/>
      <c r="K855" s="256"/>
      <c r="L855" s="261"/>
      <c r="M855" s="262"/>
      <c r="N855" s="263"/>
      <c r="O855" s="263"/>
      <c r="P855" s="263"/>
      <c r="Q855" s="263"/>
      <c r="R855" s="263"/>
      <c r="S855" s="263"/>
      <c r="T855" s="264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T855" s="265" t="s">
        <v>155</v>
      </c>
      <c r="AU855" s="265" t="s">
        <v>83</v>
      </c>
      <c r="AV855" s="15" t="s">
        <v>151</v>
      </c>
      <c r="AW855" s="15" t="s">
        <v>34</v>
      </c>
      <c r="AX855" s="15" t="s">
        <v>81</v>
      </c>
      <c r="AY855" s="265" t="s">
        <v>144</v>
      </c>
    </row>
    <row r="856" spans="1:65" s="2" customFormat="1" ht="24.15" customHeight="1">
      <c r="A856" s="40"/>
      <c r="B856" s="41"/>
      <c r="C856" s="215" t="s">
        <v>702</v>
      </c>
      <c r="D856" s="215" t="s">
        <v>146</v>
      </c>
      <c r="E856" s="216" t="s">
        <v>703</v>
      </c>
      <c r="F856" s="217" t="s">
        <v>704</v>
      </c>
      <c r="G856" s="218" t="s">
        <v>705</v>
      </c>
      <c r="H856" s="219">
        <v>19</v>
      </c>
      <c r="I856" s="220"/>
      <c r="J856" s="221">
        <f>ROUND(I856*H856,2)</f>
        <v>0</v>
      </c>
      <c r="K856" s="217" t="s">
        <v>21</v>
      </c>
      <c r="L856" s="46"/>
      <c r="M856" s="222" t="s">
        <v>21</v>
      </c>
      <c r="N856" s="223" t="s">
        <v>44</v>
      </c>
      <c r="O856" s="86"/>
      <c r="P856" s="224">
        <f>O856*H856</f>
        <v>0</v>
      </c>
      <c r="Q856" s="224">
        <v>0</v>
      </c>
      <c r="R856" s="224">
        <f>Q856*H856</f>
        <v>0</v>
      </c>
      <c r="S856" s="224">
        <v>0</v>
      </c>
      <c r="T856" s="225">
        <f>S856*H856</f>
        <v>0</v>
      </c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R856" s="226" t="s">
        <v>279</v>
      </c>
      <c r="AT856" s="226" t="s">
        <v>146</v>
      </c>
      <c r="AU856" s="226" t="s">
        <v>83</v>
      </c>
      <c r="AY856" s="19" t="s">
        <v>144</v>
      </c>
      <c r="BE856" s="227">
        <f>IF(N856="základní",J856,0)</f>
        <v>0</v>
      </c>
      <c r="BF856" s="227">
        <f>IF(N856="snížená",J856,0)</f>
        <v>0</v>
      </c>
      <c r="BG856" s="227">
        <f>IF(N856="zákl. přenesená",J856,0)</f>
        <v>0</v>
      </c>
      <c r="BH856" s="227">
        <f>IF(N856="sníž. přenesená",J856,0)</f>
        <v>0</v>
      </c>
      <c r="BI856" s="227">
        <f>IF(N856="nulová",J856,0)</f>
        <v>0</v>
      </c>
      <c r="BJ856" s="19" t="s">
        <v>81</v>
      </c>
      <c r="BK856" s="227">
        <f>ROUND(I856*H856,2)</f>
        <v>0</v>
      </c>
      <c r="BL856" s="19" t="s">
        <v>279</v>
      </c>
      <c r="BM856" s="226" t="s">
        <v>706</v>
      </c>
    </row>
    <row r="857" spans="1:51" s="14" customFormat="1" ht="12">
      <c r="A857" s="14"/>
      <c r="B857" s="244"/>
      <c r="C857" s="245"/>
      <c r="D857" s="235" t="s">
        <v>155</v>
      </c>
      <c r="E857" s="246" t="s">
        <v>21</v>
      </c>
      <c r="F857" s="247" t="s">
        <v>381</v>
      </c>
      <c r="G857" s="245"/>
      <c r="H857" s="248">
        <v>19</v>
      </c>
      <c r="I857" s="249"/>
      <c r="J857" s="245"/>
      <c r="K857" s="245"/>
      <c r="L857" s="250"/>
      <c r="M857" s="251"/>
      <c r="N857" s="252"/>
      <c r="O857" s="252"/>
      <c r="P857" s="252"/>
      <c r="Q857" s="252"/>
      <c r="R857" s="252"/>
      <c r="S857" s="252"/>
      <c r="T857" s="253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4" t="s">
        <v>155</v>
      </c>
      <c r="AU857" s="254" t="s">
        <v>83</v>
      </c>
      <c r="AV857" s="14" t="s">
        <v>83</v>
      </c>
      <c r="AW857" s="14" t="s">
        <v>34</v>
      </c>
      <c r="AX857" s="14" t="s">
        <v>73</v>
      </c>
      <c r="AY857" s="254" t="s">
        <v>144</v>
      </c>
    </row>
    <row r="858" spans="1:51" s="15" customFormat="1" ht="12">
      <c r="A858" s="15"/>
      <c r="B858" s="255"/>
      <c r="C858" s="256"/>
      <c r="D858" s="235" t="s">
        <v>155</v>
      </c>
      <c r="E858" s="257" t="s">
        <v>21</v>
      </c>
      <c r="F858" s="258" t="s">
        <v>159</v>
      </c>
      <c r="G858" s="256"/>
      <c r="H858" s="259">
        <v>19</v>
      </c>
      <c r="I858" s="260"/>
      <c r="J858" s="256"/>
      <c r="K858" s="256"/>
      <c r="L858" s="261"/>
      <c r="M858" s="262"/>
      <c r="N858" s="263"/>
      <c r="O858" s="263"/>
      <c r="P858" s="263"/>
      <c r="Q858" s="263"/>
      <c r="R858" s="263"/>
      <c r="S858" s="263"/>
      <c r="T858" s="264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T858" s="265" t="s">
        <v>155</v>
      </c>
      <c r="AU858" s="265" t="s">
        <v>83</v>
      </c>
      <c r="AV858" s="15" t="s">
        <v>151</v>
      </c>
      <c r="AW858" s="15" t="s">
        <v>34</v>
      </c>
      <c r="AX858" s="15" t="s">
        <v>81</v>
      </c>
      <c r="AY858" s="265" t="s">
        <v>144</v>
      </c>
    </row>
    <row r="859" spans="1:63" s="12" customFormat="1" ht="22.8" customHeight="1">
      <c r="A859" s="12"/>
      <c r="B859" s="199"/>
      <c r="C859" s="200"/>
      <c r="D859" s="201" t="s">
        <v>72</v>
      </c>
      <c r="E859" s="213" t="s">
        <v>707</v>
      </c>
      <c r="F859" s="213" t="s">
        <v>708</v>
      </c>
      <c r="G859" s="200"/>
      <c r="H859" s="200"/>
      <c r="I859" s="203"/>
      <c r="J859" s="214">
        <f>BK859</f>
        <v>0</v>
      </c>
      <c r="K859" s="200"/>
      <c r="L859" s="205"/>
      <c r="M859" s="206"/>
      <c r="N859" s="207"/>
      <c r="O859" s="207"/>
      <c r="P859" s="208">
        <f>SUM(P860:P875)</f>
        <v>0</v>
      </c>
      <c r="Q859" s="207"/>
      <c r="R859" s="208">
        <f>SUM(R860:R875)</f>
        <v>0.015287399999999998</v>
      </c>
      <c r="S859" s="207"/>
      <c r="T859" s="209">
        <f>SUM(T860:T875)</f>
        <v>0</v>
      </c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R859" s="210" t="s">
        <v>83</v>
      </c>
      <c r="AT859" s="211" t="s">
        <v>72</v>
      </c>
      <c r="AU859" s="211" t="s">
        <v>81</v>
      </c>
      <c r="AY859" s="210" t="s">
        <v>144</v>
      </c>
      <c r="BK859" s="212">
        <f>SUM(BK860:BK875)</f>
        <v>0</v>
      </c>
    </row>
    <row r="860" spans="1:65" s="2" customFormat="1" ht="16.5" customHeight="1">
      <c r="A860" s="40"/>
      <c r="B860" s="41"/>
      <c r="C860" s="215" t="s">
        <v>709</v>
      </c>
      <c r="D860" s="215" t="s">
        <v>146</v>
      </c>
      <c r="E860" s="216" t="s">
        <v>710</v>
      </c>
      <c r="F860" s="217" t="s">
        <v>711</v>
      </c>
      <c r="G860" s="218" t="s">
        <v>177</v>
      </c>
      <c r="H860" s="219">
        <v>0.54</v>
      </c>
      <c r="I860" s="220"/>
      <c r="J860" s="221">
        <f>ROUND(I860*H860,2)</f>
        <v>0</v>
      </c>
      <c r="K860" s="217" t="s">
        <v>150</v>
      </c>
      <c r="L860" s="46"/>
      <c r="M860" s="222" t="s">
        <v>21</v>
      </c>
      <c r="N860" s="223" t="s">
        <v>44</v>
      </c>
      <c r="O860" s="86"/>
      <c r="P860" s="224">
        <f>O860*H860</f>
        <v>0</v>
      </c>
      <c r="Q860" s="224">
        <v>0</v>
      </c>
      <c r="R860" s="224">
        <f>Q860*H860</f>
        <v>0</v>
      </c>
      <c r="S860" s="224">
        <v>0</v>
      </c>
      <c r="T860" s="225">
        <f>S860*H860</f>
        <v>0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26" t="s">
        <v>279</v>
      </c>
      <c r="AT860" s="226" t="s">
        <v>146</v>
      </c>
      <c r="AU860" s="226" t="s">
        <v>83</v>
      </c>
      <c r="AY860" s="19" t="s">
        <v>144</v>
      </c>
      <c r="BE860" s="227">
        <f>IF(N860="základní",J860,0)</f>
        <v>0</v>
      </c>
      <c r="BF860" s="227">
        <f>IF(N860="snížená",J860,0)</f>
        <v>0</v>
      </c>
      <c r="BG860" s="227">
        <f>IF(N860="zákl. přenesená",J860,0)</f>
        <v>0</v>
      </c>
      <c r="BH860" s="227">
        <f>IF(N860="sníž. přenesená",J860,0)</f>
        <v>0</v>
      </c>
      <c r="BI860" s="227">
        <f>IF(N860="nulová",J860,0)</f>
        <v>0</v>
      </c>
      <c r="BJ860" s="19" t="s">
        <v>81</v>
      </c>
      <c r="BK860" s="227">
        <f>ROUND(I860*H860,2)</f>
        <v>0</v>
      </c>
      <c r="BL860" s="19" t="s">
        <v>279</v>
      </c>
      <c r="BM860" s="226" t="s">
        <v>712</v>
      </c>
    </row>
    <row r="861" spans="1:47" s="2" customFormat="1" ht="12">
      <c r="A861" s="40"/>
      <c r="B861" s="41"/>
      <c r="C861" s="42"/>
      <c r="D861" s="228" t="s">
        <v>153</v>
      </c>
      <c r="E861" s="42"/>
      <c r="F861" s="229" t="s">
        <v>713</v>
      </c>
      <c r="G861" s="42"/>
      <c r="H861" s="42"/>
      <c r="I861" s="230"/>
      <c r="J861" s="42"/>
      <c r="K861" s="42"/>
      <c r="L861" s="46"/>
      <c r="M861" s="231"/>
      <c r="N861" s="232"/>
      <c r="O861" s="86"/>
      <c r="P861" s="86"/>
      <c r="Q861" s="86"/>
      <c r="R861" s="86"/>
      <c r="S861" s="86"/>
      <c r="T861" s="87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T861" s="19" t="s">
        <v>153</v>
      </c>
      <c r="AU861" s="19" t="s">
        <v>83</v>
      </c>
    </row>
    <row r="862" spans="1:51" s="14" customFormat="1" ht="12">
      <c r="A862" s="14"/>
      <c r="B862" s="244"/>
      <c r="C862" s="245"/>
      <c r="D862" s="235" t="s">
        <v>155</v>
      </c>
      <c r="E862" s="246" t="s">
        <v>21</v>
      </c>
      <c r="F862" s="247" t="s">
        <v>97</v>
      </c>
      <c r="G862" s="245"/>
      <c r="H862" s="248">
        <v>0.54</v>
      </c>
      <c r="I862" s="249"/>
      <c r="J862" s="245"/>
      <c r="K862" s="245"/>
      <c r="L862" s="250"/>
      <c r="M862" s="251"/>
      <c r="N862" s="252"/>
      <c r="O862" s="252"/>
      <c r="P862" s="252"/>
      <c r="Q862" s="252"/>
      <c r="R862" s="252"/>
      <c r="S862" s="252"/>
      <c r="T862" s="253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4" t="s">
        <v>155</v>
      </c>
      <c r="AU862" s="254" t="s">
        <v>83</v>
      </c>
      <c r="AV862" s="14" t="s">
        <v>83</v>
      </c>
      <c r="AW862" s="14" t="s">
        <v>34</v>
      </c>
      <c r="AX862" s="14" t="s">
        <v>81</v>
      </c>
      <c r="AY862" s="254" t="s">
        <v>144</v>
      </c>
    </row>
    <row r="863" spans="1:65" s="2" customFormat="1" ht="16.5" customHeight="1">
      <c r="A863" s="40"/>
      <c r="B863" s="41"/>
      <c r="C863" s="215" t="s">
        <v>714</v>
      </c>
      <c r="D863" s="215" t="s">
        <v>146</v>
      </c>
      <c r="E863" s="216" t="s">
        <v>715</v>
      </c>
      <c r="F863" s="217" t="s">
        <v>716</v>
      </c>
      <c r="G863" s="218" t="s">
        <v>177</v>
      </c>
      <c r="H863" s="219">
        <v>0.54</v>
      </c>
      <c r="I863" s="220"/>
      <c r="J863" s="221">
        <f>ROUND(I863*H863,2)</f>
        <v>0</v>
      </c>
      <c r="K863" s="217" t="s">
        <v>150</v>
      </c>
      <c r="L863" s="46"/>
      <c r="M863" s="222" t="s">
        <v>21</v>
      </c>
      <c r="N863" s="223" t="s">
        <v>44</v>
      </c>
      <c r="O863" s="86"/>
      <c r="P863" s="224">
        <f>O863*H863</f>
        <v>0</v>
      </c>
      <c r="Q863" s="224">
        <v>0.0003</v>
      </c>
      <c r="R863" s="224">
        <f>Q863*H863</f>
        <v>0.000162</v>
      </c>
      <c r="S863" s="224">
        <v>0</v>
      </c>
      <c r="T863" s="225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6" t="s">
        <v>279</v>
      </c>
      <c r="AT863" s="226" t="s">
        <v>146</v>
      </c>
      <c r="AU863" s="226" t="s">
        <v>83</v>
      </c>
      <c r="AY863" s="19" t="s">
        <v>144</v>
      </c>
      <c r="BE863" s="227">
        <f>IF(N863="základní",J863,0)</f>
        <v>0</v>
      </c>
      <c r="BF863" s="227">
        <f>IF(N863="snížená",J863,0)</f>
        <v>0</v>
      </c>
      <c r="BG863" s="227">
        <f>IF(N863="zákl. přenesená",J863,0)</f>
        <v>0</v>
      </c>
      <c r="BH863" s="227">
        <f>IF(N863="sníž. přenesená",J863,0)</f>
        <v>0</v>
      </c>
      <c r="BI863" s="227">
        <f>IF(N863="nulová",J863,0)</f>
        <v>0</v>
      </c>
      <c r="BJ863" s="19" t="s">
        <v>81</v>
      </c>
      <c r="BK863" s="227">
        <f>ROUND(I863*H863,2)</f>
        <v>0</v>
      </c>
      <c r="BL863" s="19" t="s">
        <v>279</v>
      </c>
      <c r="BM863" s="226" t="s">
        <v>717</v>
      </c>
    </row>
    <row r="864" spans="1:47" s="2" customFormat="1" ht="12">
      <c r="A864" s="40"/>
      <c r="B864" s="41"/>
      <c r="C864" s="42"/>
      <c r="D864" s="228" t="s">
        <v>153</v>
      </c>
      <c r="E864" s="42"/>
      <c r="F864" s="229" t="s">
        <v>718</v>
      </c>
      <c r="G864" s="42"/>
      <c r="H864" s="42"/>
      <c r="I864" s="230"/>
      <c r="J864" s="42"/>
      <c r="K864" s="42"/>
      <c r="L864" s="46"/>
      <c r="M864" s="231"/>
      <c r="N864" s="232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153</v>
      </c>
      <c r="AU864" s="19" t="s">
        <v>83</v>
      </c>
    </row>
    <row r="865" spans="1:51" s="14" customFormat="1" ht="12">
      <c r="A865" s="14"/>
      <c r="B865" s="244"/>
      <c r="C865" s="245"/>
      <c r="D865" s="235" t="s">
        <v>155</v>
      </c>
      <c r="E865" s="246" t="s">
        <v>21</v>
      </c>
      <c r="F865" s="247" t="s">
        <v>97</v>
      </c>
      <c r="G865" s="245"/>
      <c r="H865" s="248">
        <v>0.54</v>
      </c>
      <c r="I865" s="249"/>
      <c r="J865" s="245"/>
      <c r="K865" s="245"/>
      <c r="L865" s="250"/>
      <c r="M865" s="251"/>
      <c r="N865" s="252"/>
      <c r="O865" s="252"/>
      <c r="P865" s="252"/>
      <c r="Q865" s="252"/>
      <c r="R865" s="252"/>
      <c r="S865" s="252"/>
      <c r="T865" s="253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4" t="s">
        <v>155</v>
      </c>
      <c r="AU865" s="254" t="s">
        <v>83</v>
      </c>
      <c r="AV865" s="14" t="s">
        <v>83</v>
      </c>
      <c r="AW865" s="14" t="s">
        <v>34</v>
      </c>
      <c r="AX865" s="14" t="s">
        <v>81</v>
      </c>
      <c r="AY865" s="254" t="s">
        <v>144</v>
      </c>
    </row>
    <row r="866" spans="1:65" s="2" customFormat="1" ht="37.8" customHeight="1">
      <c r="A866" s="40"/>
      <c r="B866" s="41"/>
      <c r="C866" s="215" t="s">
        <v>719</v>
      </c>
      <c r="D866" s="215" t="s">
        <v>146</v>
      </c>
      <c r="E866" s="216" t="s">
        <v>720</v>
      </c>
      <c r="F866" s="217" t="s">
        <v>721</v>
      </c>
      <c r="G866" s="218" t="s">
        <v>177</v>
      </c>
      <c r="H866" s="219">
        <v>0.54</v>
      </c>
      <c r="I866" s="220"/>
      <c r="J866" s="221">
        <f>ROUND(I866*H866,2)</f>
        <v>0</v>
      </c>
      <c r="K866" s="217" t="s">
        <v>21</v>
      </c>
      <c r="L866" s="46"/>
      <c r="M866" s="222" t="s">
        <v>21</v>
      </c>
      <c r="N866" s="223" t="s">
        <v>44</v>
      </c>
      <c r="O866" s="86"/>
      <c r="P866" s="224">
        <f>O866*H866</f>
        <v>0</v>
      </c>
      <c r="Q866" s="224">
        <v>0.00689</v>
      </c>
      <c r="R866" s="224">
        <f>Q866*H866</f>
        <v>0.0037206000000000006</v>
      </c>
      <c r="S866" s="224">
        <v>0</v>
      </c>
      <c r="T866" s="225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26" t="s">
        <v>279</v>
      </c>
      <c r="AT866" s="226" t="s">
        <v>146</v>
      </c>
      <c r="AU866" s="226" t="s">
        <v>83</v>
      </c>
      <c r="AY866" s="19" t="s">
        <v>144</v>
      </c>
      <c r="BE866" s="227">
        <f>IF(N866="základní",J866,0)</f>
        <v>0</v>
      </c>
      <c r="BF866" s="227">
        <f>IF(N866="snížená",J866,0)</f>
        <v>0</v>
      </c>
      <c r="BG866" s="227">
        <f>IF(N866="zákl. přenesená",J866,0)</f>
        <v>0</v>
      </c>
      <c r="BH866" s="227">
        <f>IF(N866="sníž. přenesená",J866,0)</f>
        <v>0</v>
      </c>
      <c r="BI866" s="227">
        <f>IF(N866="nulová",J866,0)</f>
        <v>0</v>
      </c>
      <c r="BJ866" s="19" t="s">
        <v>81</v>
      </c>
      <c r="BK866" s="227">
        <f>ROUND(I866*H866,2)</f>
        <v>0</v>
      </c>
      <c r="BL866" s="19" t="s">
        <v>279</v>
      </c>
      <c r="BM866" s="226" t="s">
        <v>722</v>
      </c>
    </row>
    <row r="867" spans="1:51" s="13" customFormat="1" ht="12">
      <c r="A867" s="13"/>
      <c r="B867" s="233"/>
      <c r="C867" s="234"/>
      <c r="D867" s="235" t="s">
        <v>155</v>
      </c>
      <c r="E867" s="236" t="s">
        <v>21</v>
      </c>
      <c r="F867" s="237" t="s">
        <v>723</v>
      </c>
      <c r="G867" s="234"/>
      <c r="H867" s="236" t="s">
        <v>21</v>
      </c>
      <c r="I867" s="238"/>
      <c r="J867" s="234"/>
      <c r="K867" s="234"/>
      <c r="L867" s="239"/>
      <c r="M867" s="240"/>
      <c r="N867" s="241"/>
      <c r="O867" s="241"/>
      <c r="P867" s="241"/>
      <c r="Q867" s="241"/>
      <c r="R867" s="241"/>
      <c r="S867" s="241"/>
      <c r="T867" s="242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3" t="s">
        <v>155</v>
      </c>
      <c r="AU867" s="243" t="s">
        <v>83</v>
      </c>
      <c r="AV867" s="13" t="s">
        <v>81</v>
      </c>
      <c r="AW867" s="13" t="s">
        <v>34</v>
      </c>
      <c r="AX867" s="13" t="s">
        <v>73</v>
      </c>
      <c r="AY867" s="243" t="s">
        <v>144</v>
      </c>
    </row>
    <row r="868" spans="1:51" s="13" customFormat="1" ht="12">
      <c r="A868" s="13"/>
      <c r="B868" s="233"/>
      <c r="C868" s="234"/>
      <c r="D868" s="235" t="s">
        <v>155</v>
      </c>
      <c r="E868" s="236" t="s">
        <v>21</v>
      </c>
      <c r="F868" s="237" t="s">
        <v>156</v>
      </c>
      <c r="G868" s="234"/>
      <c r="H868" s="236" t="s">
        <v>21</v>
      </c>
      <c r="I868" s="238"/>
      <c r="J868" s="234"/>
      <c r="K868" s="234"/>
      <c r="L868" s="239"/>
      <c r="M868" s="240"/>
      <c r="N868" s="241"/>
      <c r="O868" s="241"/>
      <c r="P868" s="241"/>
      <c r="Q868" s="241"/>
      <c r="R868" s="241"/>
      <c r="S868" s="241"/>
      <c r="T868" s="242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3" t="s">
        <v>155</v>
      </c>
      <c r="AU868" s="243" t="s">
        <v>83</v>
      </c>
      <c r="AV868" s="13" t="s">
        <v>81</v>
      </c>
      <c r="AW868" s="13" t="s">
        <v>34</v>
      </c>
      <c r="AX868" s="13" t="s">
        <v>73</v>
      </c>
      <c r="AY868" s="243" t="s">
        <v>144</v>
      </c>
    </row>
    <row r="869" spans="1:51" s="13" customFormat="1" ht="12">
      <c r="A869" s="13"/>
      <c r="B869" s="233"/>
      <c r="C869" s="234"/>
      <c r="D869" s="235" t="s">
        <v>155</v>
      </c>
      <c r="E869" s="236" t="s">
        <v>21</v>
      </c>
      <c r="F869" s="237" t="s">
        <v>157</v>
      </c>
      <c r="G869" s="234"/>
      <c r="H869" s="236" t="s">
        <v>21</v>
      </c>
      <c r="I869" s="238"/>
      <c r="J869" s="234"/>
      <c r="K869" s="234"/>
      <c r="L869" s="239"/>
      <c r="M869" s="240"/>
      <c r="N869" s="241"/>
      <c r="O869" s="241"/>
      <c r="P869" s="241"/>
      <c r="Q869" s="241"/>
      <c r="R869" s="241"/>
      <c r="S869" s="241"/>
      <c r="T869" s="242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3" t="s">
        <v>155</v>
      </c>
      <c r="AU869" s="243" t="s">
        <v>83</v>
      </c>
      <c r="AV869" s="13" t="s">
        <v>81</v>
      </c>
      <c r="AW869" s="13" t="s">
        <v>34</v>
      </c>
      <c r="AX869" s="13" t="s">
        <v>73</v>
      </c>
      <c r="AY869" s="243" t="s">
        <v>144</v>
      </c>
    </row>
    <row r="870" spans="1:51" s="14" customFormat="1" ht="12">
      <c r="A870" s="14"/>
      <c r="B870" s="244"/>
      <c r="C870" s="245"/>
      <c r="D870" s="235" t="s">
        <v>155</v>
      </c>
      <c r="E870" s="246" t="s">
        <v>21</v>
      </c>
      <c r="F870" s="247" t="s">
        <v>724</v>
      </c>
      <c r="G870" s="245"/>
      <c r="H870" s="248">
        <v>0.54</v>
      </c>
      <c r="I870" s="249"/>
      <c r="J870" s="245"/>
      <c r="K870" s="245"/>
      <c r="L870" s="250"/>
      <c r="M870" s="251"/>
      <c r="N870" s="252"/>
      <c r="O870" s="252"/>
      <c r="P870" s="252"/>
      <c r="Q870" s="252"/>
      <c r="R870" s="252"/>
      <c r="S870" s="252"/>
      <c r="T870" s="253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4" t="s">
        <v>155</v>
      </c>
      <c r="AU870" s="254" t="s">
        <v>83</v>
      </c>
      <c r="AV870" s="14" t="s">
        <v>83</v>
      </c>
      <c r="AW870" s="14" t="s">
        <v>34</v>
      </c>
      <c r="AX870" s="14" t="s">
        <v>73</v>
      </c>
      <c r="AY870" s="254" t="s">
        <v>144</v>
      </c>
    </row>
    <row r="871" spans="1:51" s="16" customFormat="1" ht="12">
      <c r="A871" s="16"/>
      <c r="B871" s="277"/>
      <c r="C871" s="278"/>
      <c r="D871" s="235" t="s">
        <v>155</v>
      </c>
      <c r="E871" s="279" t="s">
        <v>97</v>
      </c>
      <c r="F871" s="280" t="s">
        <v>725</v>
      </c>
      <c r="G871" s="278"/>
      <c r="H871" s="281">
        <v>0.54</v>
      </c>
      <c r="I871" s="282"/>
      <c r="J871" s="278"/>
      <c r="K871" s="278"/>
      <c r="L871" s="283"/>
      <c r="M871" s="284"/>
      <c r="N871" s="285"/>
      <c r="O871" s="285"/>
      <c r="P871" s="285"/>
      <c r="Q871" s="285"/>
      <c r="R871" s="285"/>
      <c r="S871" s="285"/>
      <c r="T871" s="28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T871" s="287" t="s">
        <v>155</v>
      </c>
      <c r="AU871" s="287" t="s">
        <v>83</v>
      </c>
      <c r="AV871" s="16" t="s">
        <v>167</v>
      </c>
      <c r="AW871" s="16" t="s">
        <v>34</v>
      </c>
      <c r="AX871" s="16" t="s">
        <v>73</v>
      </c>
      <c r="AY871" s="287" t="s">
        <v>144</v>
      </c>
    </row>
    <row r="872" spans="1:51" s="15" customFormat="1" ht="12">
      <c r="A872" s="15"/>
      <c r="B872" s="255"/>
      <c r="C872" s="256"/>
      <c r="D872" s="235" t="s">
        <v>155</v>
      </c>
      <c r="E872" s="257" t="s">
        <v>21</v>
      </c>
      <c r="F872" s="258" t="s">
        <v>159</v>
      </c>
      <c r="G872" s="256"/>
      <c r="H872" s="259">
        <v>0.54</v>
      </c>
      <c r="I872" s="260"/>
      <c r="J872" s="256"/>
      <c r="K872" s="256"/>
      <c r="L872" s="261"/>
      <c r="M872" s="262"/>
      <c r="N872" s="263"/>
      <c r="O872" s="263"/>
      <c r="P872" s="263"/>
      <c r="Q872" s="263"/>
      <c r="R872" s="263"/>
      <c r="S872" s="263"/>
      <c r="T872" s="264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65" t="s">
        <v>155</v>
      </c>
      <c r="AU872" s="265" t="s">
        <v>83</v>
      </c>
      <c r="AV872" s="15" t="s">
        <v>151</v>
      </c>
      <c r="AW872" s="15" t="s">
        <v>34</v>
      </c>
      <c r="AX872" s="15" t="s">
        <v>81</v>
      </c>
      <c r="AY872" s="265" t="s">
        <v>144</v>
      </c>
    </row>
    <row r="873" spans="1:65" s="2" customFormat="1" ht="16.5" customHeight="1">
      <c r="A873" s="40"/>
      <c r="B873" s="41"/>
      <c r="C873" s="266" t="s">
        <v>726</v>
      </c>
      <c r="D873" s="266" t="s">
        <v>160</v>
      </c>
      <c r="E873" s="267" t="s">
        <v>727</v>
      </c>
      <c r="F873" s="268" t="s">
        <v>728</v>
      </c>
      <c r="G873" s="269" t="s">
        <v>177</v>
      </c>
      <c r="H873" s="270">
        <v>0.594</v>
      </c>
      <c r="I873" s="271"/>
      <c r="J873" s="272">
        <f>ROUND(I873*H873,2)</f>
        <v>0</v>
      </c>
      <c r="K873" s="268" t="s">
        <v>21</v>
      </c>
      <c r="L873" s="273"/>
      <c r="M873" s="274" t="s">
        <v>21</v>
      </c>
      <c r="N873" s="275" t="s">
        <v>44</v>
      </c>
      <c r="O873" s="86"/>
      <c r="P873" s="224">
        <f>O873*H873</f>
        <v>0</v>
      </c>
      <c r="Q873" s="224">
        <v>0.0192</v>
      </c>
      <c r="R873" s="224">
        <f>Q873*H873</f>
        <v>0.011404799999999998</v>
      </c>
      <c r="S873" s="224">
        <v>0</v>
      </c>
      <c r="T873" s="225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26" t="s">
        <v>470</v>
      </c>
      <c r="AT873" s="226" t="s">
        <v>160</v>
      </c>
      <c r="AU873" s="226" t="s">
        <v>83</v>
      </c>
      <c r="AY873" s="19" t="s">
        <v>144</v>
      </c>
      <c r="BE873" s="227">
        <f>IF(N873="základní",J873,0)</f>
        <v>0</v>
      </c>
      <c r="BF873" s="227">
        <f>IF(N873="snížená",J873,0)</f>
        <v>0</v>
      </c>
      <c r="BG873" s="227">
        <f>IF(N873="zákl. přenesená",J873,0)</f>
        <v>0</v>
      </c>
      <c r="BH873" s="227">
        <f>IF(N873="sníž. přenesená",J873,0)</f>
        <v>0</v>
      </c>
      <c r="BI873" s="227">
        <f>IF(N873="nulová",J873,0)</f>
        <v>0</v>
      </c>
      <c r="BJ873" s="19" t="s">
        <v>81</v>
      </c>
      <c r="BK873" s="227">
        <f>ROUND(I873*H873,2)</f>
        <v>0</v>
      </c>
      <c r="BL873" s="19" t="s">
        <v>279</v>
      </c>
      <c r="BM873" s="226" t="s">
        <v>729</v>
      </c>
    </row>
    <row r="874" spans="1:51" s="14" customFormat="1" ht="12">
      <c r="A874" s="14"/>
      <c r="B874" s="244"/>
      <c r="C874" s="245"/>
      <c r="D874" s="235" t="s">
        <v>155</v>
      </c>
      <c r="E874" s="246" t="s">
        <v>21</v>
      </c>
      <c r="F874" s="247" t="s">
        <v>730</v>
      </c>
      <c r="G874" s="245"/>
      <c r="H874" s="248">
        <v>0.594</v>
      </c>
      <c r="I874" s="249"/>
      <c r="J874" s="245"/>
      <c r="K874" s="245"/>
      <c r="L874" s="250"/>
      <c r="M874" s="251"/>
      <c r="N874" s="252"/>
      <c r="O874" s="252"/>
      <c r="P874" s="252"/>
      <c r="Q874" s="252"/>
      <c r="R874" s="252"/>
      <c r="S874" s="252"/>
      <c r="T874" s="253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4" t="s">
        <v>155</v>
      </c>
      <c r="AU874" s="254" t="s">
        <v>83</v>
      </c>
      <c r="AV874" s="14" t="s">
        <v>83</v>
      </c>
      <c r="AW874" s="14" t="s">
        <v>34</v>
      </c>
      <c r="AX874" s="14" t="s">
        <v>73</v>
      </c>
      <c r="AY874" s="254" t="s">
        <v>144</v>
      </c>
    </row>
    <row r="875" spans="1:51" s="15" customFormat="1" ht="12">
      <c r="A875" s="15"/>
      <c r="B875" s="255"/>
      <c r="C875" s="256"/>
      <c r="D875" s="235" t="s">
        <v>155</v>
      </c>
      <c r="E875" s="257" t="s">
        <v>21</v>
      </c>
      <c r="F875" s="258" t="s">
        <v>159</v>
      </c>
      <c r="G875" s="256"/>
      <c r="H875" s="259">
        <v>0.594</v>
      </c>
      <c r="I875" s="260"/>
      <c r="J875" s="256"/>
      <c r="K875" s="256"/>
      <c r="L875" s="261"/>
      <c r="M875" s="262"/>
      <c r="N875" s="263"/>
      <c r="O875" s="263"/>
      <c r="P875" s="263"/>
      <c r="Q875" s="263"/>
      <c r="R875" s="263"/>
      <c r="S875" s="263"/>
      <c r="T875" s="264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65" t="s">
        <v>155</v>
      </c>
      <c r="AU875" s="265" t="s">
        <v>83</v>
      </c>
      <c r="AV875" s="15" t="s">
        <v>151</v>
      </c>
      <c r="AW875" s="15" t="s">
        <v>34</v>
      </c>
      <c r="AX875" s="15" t="s">
        <v>81</v>
      </c>
      <c r="AY875" s="265" t="s">
        <v>144</v>
      </c>
    </row>
    <row r="876" spans="1:63" s="12" customFormat="1" ht="22.8" customHeight="1">
      <c r="A876" s="12"/>
      <c r="B876" s="199"/>
      <c r="C876" s="200"/>
      <c r="D876" s="201" t="s">
        <v>72</v>
      </c>
      <c r="E876" s="213" t="s">
        <v>731</v>
      </c>
      <c r="F876" s="213" t="s">
        <v>732</v>
      </c>
      <c r="G876" s="200"/>
      <c r="H876" s="200"/>
      <c r="I876" s="203"/>
      <c r="J876" s="214">
        <f>BK876</f>
        <v>0</v>
      </c>
      <c r="K876" s="200"/>
      <c r="L876" s="205"/>
      <c r="M876" s="206"/>
      <c r="N876" s="207"/>
      <c r="O876" s="207"/>
      <c r="P876" s="208">
        <f>SUM(P877:P900)</f>
        <v>0</v>
      </c>
      <c r="Q876" s="207"/>
      <c r="R876" s="208">
        <f>SUM(R877:R900)</f>
        <v>0.330184</v>
      </c>
      <c r="S876" s="207"/>
      <c r="T876" s="209">
        <f>SUM(T877:T900)</f>
        <v>0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210" t="s">
        <v>83</v>
      </c>
      <c r="AT876" s="211" t="s">
        <v>72</v>
      </c>
      <c r="AU876" s="211" t="s">
        <v>81</v>
      </c>
      <c r="AY876" s="210" t="s">
        <v>144</v>
      </c>
      <c r="BK876" s="212">
        <f>SUM(BK877:BK900)</f>
        <v>0</v>
      </c>
    </row>
    <row r="877" spans="1:65" s="2" customFormat="1" ht="16.5" customHeight="1">
      <c r="A877" s="40"/>
      <c r="B877" s="41"/>
      <c r="C877" s="215" t="s">
        <v>733</v>
      </c>
      <c r="D877" s="215" t="s">
        <v>146</v>
      </c>
      <c r="E877" s="216" t="s">
        <v>734</v>
      </c>
      <c r="F877" s="217" t="s">
        <v>735</v>
      </c>
      <c r="G877" s="218" t="s">
        <v>177</v>
      </c>
      <c r="H877" s="219">
        <v>11.08</v>
      </c>
      <c r="I877" s="220"/>
      <c r="J877" s="221">
        <f>ROUND(I877*H877,2)</f>
        <v>0</v>
      </c>
      <c r="K877" s="217" t="s">
        <v>150</v>
      </c>
      <c r="L877" s="46"/>
      <c r="M877" s="222" t="s">
        <v>21</v>
      </c>
      <c r="N877" s="223" t="s">
        <v>44</v>
      </c>
      <c r="O877" s="86"/>
      <c r="P877" s="224">
        <f>O877*H877</f>
        <v>0</v>
      </c>
      <c r="Q877" s="224">
        <v>0.0003</v>
      </c>
      <c r="R877" s="224">
        <f>Q877*H877</f>
        <v>0.0033239999999999997</v>
      </c>
      <c r="S877" s="224">
        <v>0</v>
      </c>
      <c r="T877" s="225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26" t="s">
        <v>279</v>
      </c>
      <c r="AT877" s="226" t="s">
        <v>146</v>
      </c>
      <c r="AU877" s="226" t="s">
        <v>83</v>
      </c>
      <c r="AY877" s="19" t="s">
        <v>144</v>
      </c>
      <c r="BE877" s="227">
        <f>IF(N877="základní",J877,0)</f>
        <v>0</v>
      </c>
      <c r="BF877" s="227">
        <f>IF(N877="snížená",J877,0)</f>
        <v>0</v>
      </c>
      <c r="BG877" s="227">
        <f>IF(N877="zákl. přenesená",J877,0)</f>
        <v>0</v>
      </c>
      <c r="BH877" s="227">
        <f>IF(N877="sníž. přenesená",J877,0)</f>
        <v>0</v>
      </c>
      <c r="BI877" s="227">
        <f>IF(N877="nulová",J877,0)</f>
        <v>0</v>
      </c>
      <c r="BJ877" s="19" t="s">
        <v>81</v>
      </c>
      <c r="BK877" s="227">
        <f>ROUND(I877*H877,2)</f>
        <v>0</v>
      </c>
      <c r="BL877" s="19" t="s">
        <v>279</v>
      </c>
      <c r="BM877" s="226" t="s">
        <v>736</v>
      </c>
    </row>
    <row r="878" spans="1:47" s="2" customFormat="1" ht="12">
      <c r="A878" s="40"/>
      <c r="B878" s="41"/>
      <c r="C878" s="42"/>
      <c r="D878" s="228" t="s">
        <v>153</v>
      </c>
      <c r="E878" s="42"/>
      <c r="F878" s="229" t="s">
        <v>737</v>
      </c>
      <c r="G878" s="42"/>
      <c r="H878" s="42"/>
      <c r="I878" s="230"/>
      <c r="J878" s="42"/>
      <c r="K878" s="42"/>
      <c r="L878" s="46"/>
      <c r="M878" s="231"/>
      <c r="N878" s="232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153</v>
      </c>
      <c r="AU878" s="19" t="s">
        <v>83</v>
      </c>
    </row>
    <row r="879" spans="1:51" s="14" customFormat="1" ht="12">
      <c r="A879" s="14"/>
      <c r="B879" s="244"/>
      <c r="C879" s="245"/>
      <c r="D879" s="235" t="s">
        <v>155</v>
      </c>
      <c r="E879" s="246" t="s">
        <v>21</v>
      </c>
      <c r="F879" s="247" t="s">
        <v>99</v>
      </c>
      <c r="G879" s="245"/>
      <c r="H879" s="248">
        <v>11.08</v>
      </c>
      <c r="I879" s="249"/>
      <c r="J879" s="245"/>
      <c r="K879" s="245"/>
      <c r="L879" s="250"/>
      <c r="M879" s="251"/>
      <c r="N879" s="252"/>
      <c r="O879" s="252"/>
      <c r="P879" s="252"/>
      <c r="Q879" s="252"/>
      <c r="R879" s="252"/>
      <c r="S879" s="252"/>
      <c r="T879" s="253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4" t="s">
        <v>155</v>
      </c>
      <c r="AU879" s="254" t="s">
        <v>83</v>
      </c>
      <c r="AV879" s="14" t="s">
        <v>83</v>
      </c>
      <c r="AW879" s="14" t="s">
        <v>34</v>
      </c>
      <c r="AX879" s="14" t="s">
        <v>73</v>
      </c>
      <c r="AY879" s="254" t="s">
        <v>144</v>
      </c>
    </row>
    <row r="880" spans="1:51" s="15" customFormat="1" ht="12">
      <c r="A880" s="15"/>
      <c r="B880" s="255"/>
      <c r="C880" s="256"/>
      <c r="D880" s="235" t="s">
        <v>155</v>
      </c>
      <c r="E880" s="257" t="s">
        <v>21</v>
      </c>
      <c r="F880" s="258" t="s">
        <v>159</v>
      </c>
      <c r="G880" s="256"/>
      <c r="H880" s="259">
        <v>11.08</v>
      </c>
      <c r="I880" s="260"/>
      <c r="J880" s="256"/>
      <c r="K880" s="256"/>
      <c r="L880" s="261"/>
      <c r="M880" s="262"/>
      <c r="N880" s="263"/>
      <c r="O880" s="263"/>
      <c r="P880" s="263"/>
      <c r="Q880" s="263"/>
      <c r="R880" s="263"/>
      <c r="S880" s="263"/>
      <c r="T880" s="264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65" t="s">
        <v>155</v>
      </c>
      <c r="AU880" s="265" t="s">
        <v>83</v>
      </c>
      <c r="AV880" s="15" t="s">
        <v>151</v>
      </c>
      <c r="AW880" s="15" t="s">
        <v>34</v>
      </c>
      <c r="AX880" s="15" t="s">
        <v>81</v>
      </c>
      <c r="AY880" s="265" t="s">
        <v>144</v>
      </c>
    </row>
    <row r="881" spans="1:65" s="2" customFormat="1" ht="16.5" customHeight="1">
      <c r="A881" s="40"/>
      <c r="B881" s="41"/>
      <c r="C881" s="215" t="s">
        <v>738</v>
      </c>
      <c r="D881" s="215" t="s">
        <v>146</v>
      </c>
      <c r="E881" s="216" t="s">
        <v>739</v>
      </c>
      <c r="F881" s="217" t="s">
        <v>740</v>
      </c>
      <c r="G881" s="218" t="s">
        <v>177</v>
      </c>
      <c r="H881" s="219">
        <v>11.08</v>
      </c>
      <c r="I881" s="220"/>
      <c r="J881" s="221">
        <f>ROUND(I881*H881,2)</f>
        <v>0</v>
      </c>
      <c r="K881" s="217" t="s">
        <v>21</v>
      </c>
      <c r="L881" s="46"/>
      <c r="M881" s="222" t="s">
        <v>21</v>
      </c>
      <c r="N881" s="223" t="s">
        <v>44</v>
      </c>
      <c r="O881" s="86"/>
      <c r="P881" s="224">
        <f>O881*H881</f>
        <v>0</v>
      </c>
      <c r="Q881" s="224">
        <v>0.0015</v>
      </c>
      <c r="R881" s="224">
        <f>Q881*H881</f>
        <v>0.01662</v>
      </c>
      <c r="S881" s="224">
        <v>0</v>
      </c>
      <c r="T881" s="225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26" t="s">
        <v>279</v>
      </c>
      <c r="AT881" s="226" t="s">
        <v>146</v>
      </c>
      <c r="AU881" s="226" t="s">
        <v>83</v>
      </c>
      <c r="AY881" s="19" t="s">
        <v>144</v>
      </c>
      <c r="BE881" s="227">
        <f>IF(N881="základní",J881,0)</f>
        <v>0</v>
      </c>
      <c r="BF881" s="227">
        <f>IF(N881="snížená",J881,0)</f>
        <v>0</v>
      </c>
      <c r="BG881" s="227">
        <f>IF(N881="zákl. přenesená",J881,0)</f>
        <v>0</v>
      </c>
      <c r="BH881" s="227">
        <f>IF(N881="sníž. přenesená",J881,0)</f>
        <v>0</v>
      </c>
      <c r="BI881" s="227">
        <f>IF(N881="nulová",J881,0)</f>
        <v>0</v>
      </c>
      <c r="BJ881" s="19" t="s">
        <v>81</v>
      </c>
      <c r="BK881" s="227">
        <f>ROUND(I881*H881,2)</f>
        <v>0</v>
      </c>
      <c r="BL881" s="19" t="s">
        <v>279</v>
      </c>
      <c r="BM881" s="226" t="s">
        <v>741</v>
      </c>
    </row>
    <row r="882" spans="1:51" s="14" customFormat="1" ht="12">
      <c r="A882" s="14"/>
      <c r="B882" s="244"/>
      <c r="C882" s="245"/>
      <c r="D882" s="235" t="s">
        <v>155</v>
      </c>
      <c r="E882" s="246" t="s">
        <v>21</v>
      </c>
      <c r="F882" s="247" t="s">
        <v>99</v>
      </c>
      <c r="G882" s="245"/>
      <c r="H882" s="248">
        <v>11.08</v>
      </c>
      <c r="I882" s="249"/>
      <c r="J882" s="245"/>
      <c r="K882" s="245"/>
      <c r="L882" s="250"/>
      <c r="M882" s="251"/>
      <c r="N882" s="252"/>
      <c r="O882" s="252"/>
      <c r="P882" s="252"/>
      <c r="Q882" s="252"/>
      <c r="R882" s="252"/>
      <c r="S882" s="252"/>
      <c r="T882" s="253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4" t="s">
        <v>155</v>
      </c>
      <c r="AU882" s="254" t="s">
        <v>83</v>
      </c>
      <c r="AV882" s="14" t="s">
        <v>83</v>
      </c>
      <c r="AW882" s="14" t="s">
        <v>34</v>
      </c>
      <c r="AX882" s="14" t="s">
        <v>81</v>
      </c>
      <c r="AY882" s="254" t="s">
        <v>144</v>
      </c>
    </row>
    <row r="883" spans="1:65" s="2" customFormat="1" ht="33" customHeight="1">
      <c r="A883" s="40"/>
      <c r="B883" s="41"/>
      <c r="C883" s="215" t="s">
        <v>742</v>
      </c>
      <c r="D883" s="215" t="s">
        <v>146</v>
      </c>
      <c r="E883" s="216" t="s">
        <v>743</v>
      </c>
      <c r="F883" s="217" t="s">
        <v>744</v>
      </c>
      <c r="G883" s="218" t="s">
        <v>177</v>
      </c>
      <c r="H883" s="219">
        <v>11.08</v>
      </c>
      <c r="I883" s="220"/>
      <c r="J883" s="221">
        <f>ROUND(I883*H883,2)</f>
        <v>0</v>
      </c>
      <c r="K883" s="217" t="s">
        <v>21</v>
      </c>
      <c r="L883" s="46"/>
      <c r="M883" s="222" t="s">
        <v>21</v>
      </c>
      <c r="N883" s="223" t="s">
        <v>44</v>
      </c>
      <c r="O883" s="86"/>
      <c r="P883" s="224">
        <f>O883*H883</f>
        <v>0</v>
      </c>
      <c r="Q883" s="224">
        <v>0.006</v>
      </c>
      <c r="R883" s="224">
        <f>Q883*H883</f>
        <v>0.06648</v>
      </c>
      <c r="S883" s="224">
        <v>0</v>
      </c>
      <c r="T883" s="225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26" t="s">
        <v>279</v>
      </c>
      <c r="AT883" s="226" t="s">
        <v>146</v>
      </c>
      <c r="AU883" s="226" t="s">
        <v>83</v>
      </c>
      <c r="AY883" s="19" t="s">
        <v>144</v>
      </c>
      <c r="BE883" s="227">
        <f>IF(N883="základní",J883,0)</f>
        <v>0</v>
      </c>
      <c r="BF883" s="227">
        <f>IF(N883="snížená",J883,0)</f>
        <v>0</v>
      </c>
      <c r="BG883" s="227">
        <f>IF(N883="zákl. přenesená",J883,0)</f>
        <v>0</v>
      </c>
      <c r="BH883" s="227">
        <f>IF(N883="sníž. přenesená",J883,0)</f>
        <v>0</v>
      </c>
      <c r="BI883" s="227">
        <f>IF(N883="nulová",J883,0)</f>
        <v>0</v>
      </c>
      <c r="BJ883" s="19" t="s">
        <v>81</v>
      </c>
      <c r="BK883" s="227">
        <f>ROUND(I883*H883,2)</f>
        <v>0</v>
      </c>
      <c r="BL883" s="19" t="s">
        <v>279</v>
      </c>
      <c r="BM883" s="226" t="s">
        <v>745</v>
      </c>
    </row>
    <row r="884" spans="1:51" s="13" customFormat="1" ht="12">
      <c r="A884" s="13"/>
      <c r="B884" s="233"/>
      <c r="C884" s="234"/>
      <c r="D884" s="235" t="s">
        <v>155</v>
      </c>
      <c r="E884" s="236" t="s">
        <v>21</v>
      </c>
      <c r="F884" s="237" t="s">
        <v>746</v>
      </c>
      <c r="G884" s="234"/>
      <c r="H884" s="236" t="s">
        <v>21</v>
      </c>
      <c r="I884" s="238"/>
      <c r="J884" s="234"/>
      <c r="K884" s="234"/>
      <c r="L884" s="239"/>
      <c r="M884" s="240"/>
      <c r="N884" s="241"/>
      <c r="O884" s="241"/>
      <c r="P884" s="241"/>
      <c r="Q884" s="241"/>
      <c r="R884" s="241"/>
      <c r="S884" s="241"/>
      <c r="T884" s="24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3" t="s">
        <v>155</v>
      </c>
      <c r="AU884" s="243" t="s">
        <v>83</v>
      </c>
      <c r="AV884" s="13" t="s">
        <v>81</v>
      </c>
      <c r="AW884" s="13" t="s">
        <v>34</v>
      </c>
      <c r="AX884" s="13" t="s">
        <v>73</v>
      </c>
      <c r="AY884" s="243" t="s">
        <v>144</v>
      </c>
    </row>
    <row r="885" spans="1:51" s="13" customFormat="1" ht="12">
      <c r="A885" s="13"/>
      <c r="B885" s="233"/>
      <c r="C885" s="234"/>
      <c r="D885" s="235" t="s">
        <v>155</v>
      </c>
      <c r="E885" s="236" t="s">
        <v>21</v>
      </c>
      <c r="F885" s="237" t="s">
        <v>364</v>
      </c>
      <c r="G885" s="234"/>
      <c r="H885" s="236" t="s">
        <v>21</v>
      </c>
      <c r="I885" s="238"/>
      <c r="J885" s="234"/>
      <c r="K885" s="234"/>
      <c r="L885" s="239"/>
      <c r="M885" s="240"/>
      <c r="N885" s="241"/>
      <c r="O885" s="241"/>
      <c r="P885" s="241"/>
      <c r="Q885" s="241"/>
      <c r="R885" s="241"/>
      <c r="S885" s="241"/>
      <c r="T885" s="242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3" t="s">
        <v>155</v>
      </c>
      <c r="AU885" s="243" t="s">
        <v>83</v>
      </c>
      <c r="AV885" s="13" t="s">
        <v>81</v>
      </c>
      <c r="AW885" s="13" t="s">
        <v>34</v>
      </c>
      <c r="AX885" s="13" t="s">
        <v>73</v>
      </c>
      <c r="AY885" s="243" t="s">
        <v>144</v>
      </c>
    </row>
    <row r="886" spans="1:51" s="14" customFormat="1" ht="12">
      <c r="A886" s="14"/>
      <c r="B886" s="244"/>
      <c r="C886" s="245"/>
      <c r="D886" s="235" t="s">
        <v>155</v>
      </c>
      <c r="E886" s="246" t="s">
        <v>21</v>
      </c>
      <c r="F886" s="247" t="s">
        <v>747</v>
      </c>
      <c r="G886" s="245"/>
      <c r="H886" s="248">
        <v>2.4</v>
      </c>
      <c r="I886" s="249"/>
      <c r="J886" s="245"/>
      <c r="K886" s="245"/>
      <c r="L886" s="250"/>
      <c r="M886" s="251"/>
      <c r="N886" s="252"/>
      <c r="O886" s="252"/>
      <c r="P886" s="252"/>
      <c r="Q886" s="252"/>
      <c r="R886" s="252"/>
      <c r="S886" s="252"/>
      <c r="T886" s="253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4" t="s">
        <v>155</v>
      </c>
      <c r="AU886" s="254" t="s">
        <v>83</v>
      </c>
      <c r="AV886" s="14" t="s">
        <v>83</v>
      </c>
      <c r="AW886" s="14" t="s">
        <v>34</v>
      </c>
      <c r="AX886" s="14" t="s">
        <v>73</v>
      </c>
      <c r="AY886" s="254" t="s">
        <v>144</v>
      </c>
    </row>
    <row r="887" spans="1:51" s="13" customFormat="1" ht="12">
      <c r="A887" s="13"/>
      <c r="B887" s="233"/>
      <c r="C887" s="234"/>
      <c r="D887" s="235" t="s">
        <v>155</v>
      </c>
      <c r="E887" s="236" t="s">
        <v>21</v>
      </c>
      <c r="F887" s="237" t="s">
        <v>748</v>
      </c>
      <c r="G887" s="234"/>
      <c r="H887" s="236" t="s">
        <v>21</v>
      </c>
      <c r="I887" s="238"/>
      <c r="J887" s="234"/>
      <c r="K887" s="234"/>
      <c r="L887" s="239"/>
      <c r="M887" s="240"/>
      <c r="N887" s="241"/>
      <c r="O887" s="241"/>
      <c r="P887" s="241"/>
      <c r="Q887" s="241"/>
      <c r="R887" s="241"/>
      <c r="S887" s="241"/>
      <c r="T887" s="242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3" t="s">
        <v>155</v>
      </c>
      <c r="AU887" s="243" t="s">
        <v>83</v>
      </c>
      <c r="AV887" s="13" t="s">
        <v>81</v>
      </c>
      <c r="AW887" s="13" t="s">
        <v>34</v>
      </c>
      <c r="AX887" s="13" t="s">
        <v>73</v>
      </c>
      <c r="AY887" s="243" t="s">
        <v>144</v>
      </c>
    </row>
    <row r="888" spans="1:51" s="14" customFormat="1" ht="12">
      <c r="A888" s="14"/>
      <c r="B888" s="244"/>
      <c r="C888" s="245"/>
      <c r="D888" s="235" t="s">
        <v>155</v>
      </c>
      <c r="E888" s="246" t="s">
        <v>21</v>
      </c>
      <c r="F888" s="247" t="s">
        <v>749</v>
      </c>
      <c r="G888" s="245"/>
      <c r="H888" s="248">
        <v>1.57</v>
      </c>
      <c r="I888" s="249"/>
      <c r="J888" s="245"/>
      <c r="K888" s="245"/>
      <c r="L888" s="250"/>
      <c r="M888" s="251"/>
      <c r="N888" s="252"/>
      <c r="O888" s="252"/>
      <c r="P888" s="252"/>
      <c r="Q888" s="252"/>
      <c r="R888" s="252"/>
      <c r="S888" s="252"/>
      <c r="T888" s="253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4" t="s">
        <v>155</v>
      </c>
      <c r="AU888" s="254" t="s">
        <v>83</v>
      </c>
      <c r="AV888" s="14" t="s">
        <v>83</v>
      </c>
      <c r="AW888" s="14" t="s">
        <v>34</v>
      </c>
      <c r="AX888" s="14" t="s">
        <v>73</v>
      </c>
      <c r="AY888" s="254" t="s">
        <v>144</v>
      </c>
    </row>
    <row r="889" spans="1:51" s="13" customFormat="1" ht="12">
      <c r="A889" s="13"/>
      <c r="B889" s="233"/>
      <c r="C889" s="234"/>
      <c r="D889" s="235" t="s">
        <v>155</v>
      </c>
      <c r="E889" s="236" t="s">
        <v>21</v>
      </c>
      <c r="F889" s="237" t="s">
        <v>750</v>
      </c>
      <c r="G889" s="234"/>
      <c r="H889" s="236" t="s">
        <v>21</v>
      </c>
      <c r="I889" s="238"/>
      <c r="J889" s="234"/>
      <c r="K889" s="234"/>
      <c r="L889" s="239"/>
      <c r="M889" s="240"/>
      <c r="N889" s="241"/>
      <c r="O889" s="241"/>
      <c r="P889" s="241"/>
      <c r="Q889" s="241"/>
      <c r="R889" s="241"/>
      <c r="S889" s="241"/>
      <c r="T889" s="242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3" t="s">
        <v>155</v>
      </c>
      <c r="AU889" s="243" t="s">
        <v>83</v>
      </c>
      <c r="AV889" s="13" t="s">
        <v>81</v>
      </c>
      <c r="AW889" s="13" t="s">
        <v>34</v>
      </c>
      <c r="AX889" s="13" t="s">
        <v>73</v>
      </c>
      <c r="AY889" s="243" t="s">
        <v>144</v>
      </c>
    </row>
    <row r="890" spans="1:51" s="14" customFormat="1" ht="12">
      <c r="A890" s="14"/>
      <c r="B890" s="244"/>
      <c r="C890" s="245"/>
      <c r="D890" s="235" t="s">
        <v>155</v>
      </c>
      <c r="E890" s="246" t="s">
        <v>21</v>
      </c>
      <c r="F890" s="247" t="s">
        <v>749</v>
      </c>
      <c r="G890" s="245"/>
      <c r="H890" s="248">
        <v>1.57</v>
      </c>
      <c r="I890" s="249"/>
      <c r="J890" s="245"/>
      <c r="K890" s="245"/>
      <c r="L890" s="250"/>
      <c r="M890" s="251"/>
      <c r="N890" s="252"/>
      <c r="O890" s="252"/>
      <c r="P890" s="252"/>
      <c r="Q890" s="252"/>
      <c r="R890" s="252"/>
      <c r="S890" s="252"/>
      <c r="T890" s="253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54" t="s">
        <v>155</v>
      </c>
      <c r="AU890" s="254" t="s">
        <v>83</v>
      </c>
      <c r="AV890" s="14" t="s">
        <v>83</v>
      </c>
      <c r="AW890" s="14" t="s">
        <v>34</v>
      </c>
      <c r="AX890" s="14" t="s">
        <v>73</v>
      </c>
      <c r="AY890" s="254" t="s">
        <v>144</v>
      </c>
    </row>
    <row r="891" spans="1:51" s="13" customFormat="1" ht="12">
      <c r="A891" s="13"/>
      <c r="B891" s="233"/>
      <c r="C891" s="234"/>
      <c r="D891" s="235" t="s">
        <v>155</v>
      </c>
      <c r="E891" s="236" t="s">
        <v>21</v>
      </c>
      <c r="F891" s="237" t="s">
        <v>369</v>
      </c>
      <c r="G891" s="234"/>
      <c r="H891" s="236" t="s">
        <v>21</v>
      </c>
      <c r="I891" s="238"/>
      <c r="J891" s="234"/>
      <c r="K891" s="234"/>
      <c r="L891" s="239"/>
      <c r="M891" s="240"/>
      <c r="N891" s="241"/>
      <c r="O891" s="241"/>
      <c r="P891" s="241"/>
      <c r="Q891" s="241"/>
      <c r="R891" s="241"/>
      <c r="S891" s="241"/>
      <c r="T891" s="242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3" t="s">
        <v>155</v>
      </c>
      <c r="AU891" s="243" t="s">
        <v>83</v>
      </c>
      <c r="AV891" s="13" t="s">
        <v>81</v>
      </c>
      <c r="AW891" s="13" t="s">
        <v>34</v>
      </c>
      <c r="AX891" s="13" t="s">
        <v>73</v>
      </c>
      <c r="AY891" s="243" t="s">
        <v>144</v>
      </c>
    </row>
    <row r="892" spans="1:51" s="14" customFormat="1" ht="12">
      <c r="A892" s="14"/>
      <c r="B892" s="244"/>
      <c r="C892" s="245"/>
      <c r="D892" s="235" t="s">
        <v>155</v>
      </c>
      <c r="E892" s="246" t="s">
        <v>21</v>
      </c>
      <c r="F892" s="247" t="s">
        <v>747</v>
      </c>
      <c r="G892" s="245"/>
      <c r="H892" s="248">
        <v>2.4</v>
      </c>
      <c r="I892" s="249"/>
      <c r="J892" s="245"/>
      <c r="K892" s="245"/>
      <c r="L892" s="250"/>
      <c r="M892" s="251"/>
      <c r="N892" s="252"/>
      <c r="O892" s="252"/>
      <c r="P892" s="252"/>
      <c r="Q892" s="252"/>
      <c r="R892" s="252"/>
      <c r="S892" s="252"/>
      <c r="T892" s="253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4" t="s">
        <v>155</v>
      </c>
      <c r="AU892" s="254" t="s">
        <v>83</v>
      </c>
      <c r="AV892" s="14" t="s">
        <v>83</v>
      </c>
      <c r="AW892" s="14" t="s">
        <v>34</v>
      </c>
      <c r="AX892" s="14" t="s">
        <v>73</v>
      </c>
      <c r="AY892" s="254" t="s">
        <v>144</v>
      </c>
    </row>
    <row r="893" spans="1:51" s="13" customFormat="1" ht="12">
      <c r="A893" s="13"/>
      <c r="B893" s="233"/>
      <c r="C893" s="234"/>
      <c r="D893" s="235" t="s">
        <v>155</v>
      </c>
      <c r="E893" s="236" t="s">
        <v>21</v>
      </c>
      <c r="F893" s="237" t="s">
        <v>751</v>
      </c>
      <c r="G893" s="234"/>
      <c r="H893" s="236" t="s">
        <v>21</v>
      </c>
      <c r="I893" s="238"/>
      <c r="J893" s="234"/>
      <c r="K893" s="234"/>
      <c r="L893" s="239"/>
      <c r="M893" s="240"/>
      <c r="N893" s="241"/>
      <c r="O893" s="241"/>
      <c r="P893" s="241"/>
      <c r="Q893" s="241"/>
      <c r="R893" s="241"/>
      <c r="S893" s="241"/>
      <c r="T893" s="24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3" t="s">
        <v>155</v>
      </c>
      <c r="AU893" s="243" t="s">
        <v>83</v>
      </c>
      <c r="AV893" s="13" t="s">
        <v>81</v>
      </c>
      <c r="AW893" s="13" t="s">
        <v>34</v>
      </c>
      <c r="AX893" s="13" t="s">
        <v>73</v>
      </c>
      <c r="AY893" s="243" t="s">
        <v>144</v>
      </c>
    </row>
    <row r="894" spans="1:51" s="14" customFormat="1" ht="12">
      <c r="A894" s="14"/>
      <c r="B894" s="244"/>
      <c r="C894" s="245"/>
      <c r="D894" s="235" t="s">
        <v>155</v>
      </c>
      <c r="E894" s="246" t="s">
        <v>21</v>
      </c>
      <c r="F894" s="247" t="s">
        <v>749</v>
      </c>
      <c r="G894" s="245"/>
      <c r="H894" s="248">
        <v>1.57</v>
      </c>
      <c r="I894" s="249"/>
      <c r="J894" s="245"/>
      <c r="K894" s="245"/>
      <c r="L894" s="250"/>
      <c r="M894" s="251"/>
      <c r="N894" s="252"/>
      <c r="O894" s="252"/>
      <c r="P894" s="252"/>
      <c r="Q894" s="252"/>
      <c r="R894" s="252"/>
      <c r="S894" s="252"/>
      <c r="T894" s="253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4" t="s">
        <v>155</v>
      </c>
      <c r="AU894" s="254" t="s">
        <v>83</v>
      </c>
      <c r="AV894" s="14" t="s">
        <v>83</v>
      </c>
      <c r="AW894" s="14" t="s">
        <v>34</v>
      </c>
      <c r="AX894" s="14" t="s">
        <v>73</v>
      </c>
      <c r="AY894" s="254" t="s">
        <v>144</v>
      </c>
    </row>
    <row r="895" spans="1:51" s="13" customFormat="1" ht="12">
      <c r="A895" s="13"/>
      <c r="B895" s="233"/>
      <c r="C895" s="234"/>
      <c r="D895" s="235" t="s">
        <v>155</v>
      </c>
      <c r="E895" s="236" t="s">
        <v>21</v>
      </c>
      <c r="F895" s="237" t="s">
        <v>752</v>
      </c>
      <c r="G895" s="234"/>
      <c r="H895" s="236" t="s">
        <v>21</v>
      </c>
      <c r="I895" s="238"/>
      <c r="J895" s="234"/>
      <c r="K895" s="234"/>
      <c r="L895" s="239"/>
      <c r="M895" s="240"/>
      <c r="N895" s="241"/>
      <c r="O895" s="241"/>
      <c r="P895" s="241"/>
      <c r="Q895" s="241"/>
      <c r="R895" s="241"/>
      <c r="S895" s="241"/>
      <c r="T895" s="242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3" t="s">
        <v>155</v>
      </c>
      <c r="AU895" s="243" t="s">
        <v>83</v>
      </c>
      <c r="AV895" s="13" t="s">
        <v>81</v>
      </c>
      <c r="AW895" s="13" t="s">
        <v>34</v>
      </c>
      <c r="AX895" s="13" t="s">
        <v>73</v>
      </c>
      <c r="AY895" s="243" t="s">
        <v>144</v>
      </c>
    </row>
    <row r="896" spans="1:51" s="14" customFormat="1" ht="12">
      <c r="A896" s="14"/>
      <c r="B896" s="244"/>
      <c r="C896" s="245"/>
      <c r="D896" s="235" t="s">
        <v>155</v>
      </c>
      <c r="E896" s="246" t="s">
        <v>21</v>
      </c>
      <c r="F896" s="247" t="s">
        <v>749</v>
      </c>
      <c r="G896" s="245"/>
      <c r="H896" s="248">
        <v>1.57</v>
      </c>
      <c r="I896" s="249"/>
      <c r="J896" s="245"/>
      <c r="K896" s="245"/>
      <c r="L896" s="250"/>
      <c r="M896" s="251"/>
      <c r="N896" s="252"/>
      <c r="O896" s="252"/>
      <c r="P896" s="252"/>
      <c r="Q896" s="252"/>
      <c r="R896" s="252"/>
      <c r="S896" s="252"/>
      <c r="T896" s="253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4" t="s">
        <v>155</v>
      </c>
      <c r="AU896" s="254" t="s">
        <v>83</v>
      </c>
      <c r="AV896" s="14" t="s">
        <v>83</v>
      </c>
      <c r="AW896" s="14" t="s">
        <v>34</v>
      </c>
      <c r="AX896" s="14" t="s">
        <v>73</v>
      </c>
      <c r="AY896" s="254" t="s">
        <v>144</v>
      </c>
    </row>
    <row r="897" spans="1:51" s="16" customFormat="1" ht="12">
      <c r="A897" s="16"/>
      <c r="B897" s="277"/>
      <c r="C897" s="278"/>
      <c r="D897" s="235" t="s">
        <v>155</v>
      </c>
      <c r="E897" s="279" t="s">
        <v>99</v>
      </c>
      <c r="F897" s="280" t="s">
        <v>725</v>
      </c>
      <c r="G897" s="278"/>
      <c r="H897" s="281">
        <v>11.08</v>
      </c>
      <c r="I897" s="282"/>
      <c r="J897" s="278"/>
      <c r="K897" s="278"/>
      <c r="L897" s="283"/>
      <c r="M897" s="284"/>
      <c r="N897" s="285"/>
      <c r="O897" s="285"/>
      <c r="P897" s="285"/>
      <c r="Q897" s="285"/>
      <c r="R897" s="285"/>
      <c r="S897" s="285"/>
      <c r="T897" s="28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T897" s="287" t="s">
        <v>155</v>
      </c>
      <c r="AU897" s="287" t="s">
        <v>83</v>
      </c>
      <c r="AV897" s="16" t="s">
        <v>167</v>
      </c>
      <c r="AW897" s="16" t="s">
        <v>34</v>
      </c>
      <c r="AX897" s="16" t="s">
        <v>73</v>
      </c>
      <c r="AY897" s="287" t="s">
        <v>144</v>
      </c>
    </row>
    <row r="898" spans="1:51" s="15" customFormat="1" ht="12">
      <c r="A898" s="15"/>
      <c r="B898" s="255"/>
      <c r="C898" s="256"/>
      <c r="D898" s="235" t="s">
        <v>155</v>
      </c>
      <c r="E898" s="257" t="s">
        <v>21</v>
      </c>
      <c r="F898" s="258" t="s">
        <v>159</v>
      </c>
      <c r="G898" s="256"/>
      <c r="H898" s="259">
        <v>11.08</v>
      </c>
      <c r="I898" s="260"/>
      <c r="J898" s="256"/>
      <c r="K898" s="256"/>
      <c r="L898" s="261"/>
      <c r="M898" s="262"/>
      <c r="N898" s="263"/>
      <c r="O898" s="263"/>
      <c r="P898" s="263"/>
      <c r="Q898" s="263"/>
      <c r="R898" s="263"/>
      <c r="S898" s="263"/>
      <c r="T898" s="264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T898" s="265" t="s">
        <v>155</v>
      </c>
      <c r="AU898" s="265" t="s">
        <v>83</v>
      </c>
      <c r="AV898" s="15" t="s">
        <v>151</v>
      </c>
      <c r="AW898" s="15" t="s">
        <v>34</v>
      </c>
      <c r="AX898" s="15" t="s">
        <v>81</v>
      </c>
      <c r="AY898" s="265" t="s">
        <v>144</v>
      </c>
    </row>
    <row r="899" spans="1:65" s="2" customFormat="1" ht="16.5" customHeight="1">
      <c r="A899" s="40"/>
      <c r="B899" s="41"/>
      <c r="C899" s="266" t="s">
        <v>753</v>
      </c>
      <c r="D899" s="266" t="s">
        <v>160</v>
      </c>
      <c r="E899" s="267" t="s">
        <v>754</v>
      </c>
      <c r="F899" s="268" t="s">
        <v>755</v>
      </c>
      <c r="G899" s="269" t="s">
        <v>177</v>
      </c>
      <c r="H899" s="270">
        <v>12.188</v>
      </c>
      <c r="I899" s="271"/>
      <c r="J899" s="272">
        <f>ROUND(I899*H899,2)</f>
        <v>0</v>
      </c>
      <c r="K899" s="268" t="s">
        <v>21</v>
      </c>
      <c r="L899" s="273"/>
      <c r="M899" s="274" t="s">
        <v>21</v>
      </c>
      <c r="N899" s="275" t="s">
        <v>44</v>
      </c>
      <c r="O899" s="86"/>
      <c r="P899" s="224">
        <f>O899*H899</f>
        <v>0</v>
      </c>
      <c r="Q899" s="224">
        <v>0.02</v>
      </c>
      <c r="R899" s="224">
        <f>Q899*H899</f>
        <v>0.24376</v>
      </c>
      <c r="S899" s="224">
        <v>0</v>
      </c>
      <c r="T899" s="225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26" t="s">
        <v>470</v>
      </c>
      <c r="AT899" s="226" t="s">
        <v>160</v>
      </c>
      <c r="AU899" s="226" t="s">
        <v>83</v>
      </c>
      <c r="AY899" s="19" t="s">
        <v>144</v>
      </c>
      <c r="BE899" s="227">
        <f>IF(N899="základní",J899,0)</f>
        <v>0</v>
      </c>
      <c r="BF899" s="227">
        <f>IF(N899="snížená",J899,0)</f>
        <v>0</v>
      </c>
      <c r="BG899" s="227">
        <f>IF(N899="zákl. přenesená",J899,0)</f>
        <v>0</v>
      </c>
      <c r="BH899" s="227">
        <f>IF(N899="sníž. přenesená",J899,0)</f>
        <v>0</v>
      </c>
      <c r="BI899" s="227">
        <f>IF(N899="nulová",J899,0)</f>
        <v>0</v>
      </c>
      <c r="BJ899" s="19" t="s">
        <v>81</v>
      </c>
      <c r="BK899" s="227">
        <f>ROUND(I899*H899,2)</f>
        <v>0</v>
      </c>
      <c r="BL899" s="19" t="s">
        <v>279</v>
      </c>
      <c r="BM899" s="226" t="s">
        <v>756</v>
      </c>
    </row>
    <row r="900" spans="1:51" s="14" customFormat="1" ht="12">
      <c r="A900" s="14"/>
      <c r="B900" s="244"/>
      <c r="C900" s="245"/>
      <c r="D900" s="235" t="s">
        <v>155</v>
      </c>
      <c r="E900" s="246" t="s">
        <v>21</v>
      </c>
      <c r="F900" s="247" t="s">
        <v>757</v>
      </c>
      <c r="G900" s="245"/>
      <c r="H900" s="248">
        <v>12.188</v>
      </c>
      <c r="I900" s="249"/>
      <c r="J900" s="245"/>
      <c r="K900" s="245"/>
      <c r="L900" s="250"/>
      <c r="M900" s="251"/>
      <c r="N900" s="252"/>
      <c r="O900" s="252"/>
      <c r="P900" s="252"/>
      <c r="Q900" s="252"/>
      <c r="R900" s="252"/>
      <c r="S900" s="252"/>
      <c r="T900" s="253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4" t="s">
        <v>155</v>
      </c>
      <c r="AU900" s="254" t="s">
        <v>83</v>
      </c>
      <c r="AV900" s="14" t="s">
        <v>83</v>
      </c>
      <c r="AW900" s="14" t="s">
        <v>34</v>
      </c>
      <c r="AX900" s="14" t="s">
        <v>81</v>
      </c>
      <c r="AY900" s="254" t="s">
        <v>144</v>
      </c>
    </row>
    <row r="901" spans="1:63" s="12" customFormat="1" ht="22.8" customHeight="1">
      <c r="A901" s="12"/>
      <c r="B901" s="199"/>
      <c r="C901" s="200"/>
      <c r="D901" s="201" t="s">
        <v>72</v>
      </c>
      <c r="E901" s="213" t="s">
        <v>758</v>
      </c>
      <c r="F901" s="213" t="s">
        <v>759</v>
      </c>
      <c r="G901" s="200"/>
      <c r="H901" s="200"/>
      <c r="I901" s="203"/>
      <c r="J901" s="214">
        <f>BK901</f>
        <v>0</v>
      </c>
      <c r="K901" s="200"/>
      <c r="L901" s="205"/>
      <c r="M901" s="206"/>
      <c r="N901" s="207"/>
      <c r="O901" s="207"/>
      <c r="P901" s="208">
        <f>SUM(P902:P919)</f>
        <v>0</v>
      </c>
      <c r="Q901" s="207"/>
      <c r="R901" s="208">
        <f>SUM(R902:R919)</f>
        <v>0.09149903999999999</v>
      </c>
      <c r="S901" s="207"/>
      <c r="T901" s="209">
        <f>SUM(T902:T919)</f>
        <v>0</v>
      </c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R901" s="210" t="s">
        <v>83</v>
      </c>
      <c r="AT901" s="211" t="s">
        <v>72</v>
      </c>
      <c r="AU901" s="211" t="s">
        <v>81</v>
      </c>
      <c r="AY901" s="210" t="s">
        <v>144</v>
      </c>
      <c r="BK901" s="212">
        <f>SUM(BK902:BK919)</f>
        <v>0</v>
      </c>
    </row>
    <row r="902" spans="1:65" s="2" customFormat="1" ht="16.5" customHeight="1">
      <c r="A902" s="40"/>
      <c r="B902" s="41"/>
      <c r="C902" s="215" t="s">
        <v>760</v>
      </c>
      <c r="D902" s="215" t="s">
        <v>146</v>
      </c>
      <c r="E902" s="216" t="s">
        <v>761</v>
      </c>
      <c r="F902" s="217" t="s">
        <v>762</v>
      </c>
      <c r="G902" s="218" t="s">
        <v>177</v>
      </c>
      <c r="H902" s="219">
        <v>9.796</v>
      </c>
      <c r="I902" s="220"/>
      <c r="J902" s="221">
        <f>ROUND(I902*H902,2)</f>
        <v>0</v>
      </c>
      <c r="K902" s="217" t="s">
        <v>150</v>
      </c>
      <c r="L902" s="46"/>
      <c r="M902" s="222" t="s">
        <v>21</v>
      </c>
      <c r="N902" s="223" t="s">
        <v>44</v>
      </c>
      <c r="O902" s="86"/>
      <c r="P902" s="224">
        <f>O902*H902</f>
        <v>0</v>
      </c>
      <c r="Q902" s="224">
        <v>0.0002</v>
      </c>
      <c r="R902" s="224">
        <f>Q902*H902</f>
        <v>0.0019592</v>
      </c>
      <c r="S902" s="224">
        <v>0</v>
      </c>
      <c r="T902" s="225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26" t="s">
        <v>279</v>
      </c>
      <c r="AT902" s="226" t="s">
        <v>146</v>
      </c>
      <c r="AU902" s="226" t="s">
        <v>83</v>
      </c>
      <c r="AY902" s="19" t="s">
        <v>144</v>
      </c>
      <c r="BE902" s="227">
        <f>IF(N902="základní",J902,0)</f>
        <v>0</v>
      </c>
      <c r="BF902" s="227">
        <f>IF(N902="snížená",J902,0)</f>
        <v>0</v>
      </c>
      <c r="BG902" s="227">
        <f>IF(N902="zákl. přenesená",J902,0)</f>
        <v>0</v>
      </c>
      <c r="BH902" s="227">
        <f>IF(N902="sníž. přenesená",J902,0)</f>
        <v>0</v>
      </c>
      <c r="BI902" s="227">
        <f>IF(N902="nulová",J902,0)</f>
        <v>0</v>
      </c>
      <c r="BJ902" s="19" t="s">
        <v>81</v>
      </c>
      <c r="BK902" s="227">
        <f>ROUND(I902*H902,2)</f>
        <v>0</v>
      </c>
      <c r="BL902" s="19" t="s">
        <v>279</v>
      </c>
      <c r="BM902" s="226" t="s">
        <v>763</v>
      </c>
    </row>
    <row r="903" spans="1:47" s="2" customFormat="1" ht="12">
      <c r="A903" s="40"/>
      <c r="B903" s="41"/>
      <c r="C903" s="42"/>
      <c r="D903" s="228" t="s">
        <v>153</v>
      </c>
      <c r="E903" s="42"/>
      <c r="F903" s="229" t="s">
        <v>764</v>
      </c>
      <c r="G903" s="42"/>
      <c r="H903" s="42"/>
      <c r="I903" s="230"/>
      <c r="J903" s="42"/>
      <c r="K903" s="42"/>
      <c r="L903" s="46"/>
      <c r="M903" s="231"/>
      <c r="N903" s="232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T903" s="19" t="s">
        <v>153</v>
      </c>
      <c r="AU903" s="19" t="s">
        <v>83</v>
      </c>
    </row>
    <row r="904" spans="1:51" s="13" customFormat="1" ht="12">
      <c r="A904" s="13"/>
      <c r="B904" s="233"/>
      <c r="C904" s="234"/>
      <c r="D904" s="235" t="s">
        <v>155</v>
      </c>
      <c r="E904" s="236" t="s">
        <v>21</v>
      </c>
      <c r="F904" s="237" t="s">
        <v>174</v>
      </c>
      <c r="G904" s="234"/>
      <c r="H904" s="236" t="s">
        <v>21</v>
      </c>
      <c r="I904" s="238"/>
      <c r="J904" s="234"/>
      <c r="K904" s="234"/>
      <c r="L904" s="239"/>
      <c r="M904" s="240"/>
      <c r="N904" s="241"/>
      <c r="O904" s="241"/>
      <c r="P904" s="241"/>
      <c r="Q904" s="241"/>
      <c r="R904" s="241"/>
      <c r="S904" s="241"/>
      <c r="T904" s="242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3" t="s">
        <v>155</v>
      </c>
      <c r="AU904" s="243" t="s">
        <v>83</v>
      </c>
      <c r="AV904" s="13" t="s">
        <v>81</v>
      </c>
      <c r="AW904" s="13" t="s">
        <v>34</v>
      </c>
      <c r="AX904" s="13" t="s">
        <v>73</v>
      </c>
      <c r="AY904" s="243" t="s">
        <v>144</v>
      </c>
    </row>
    <row r="905" spans="1:51" s="14" customFormat="1" ht="12">
      <c r="A905" s="14"/>
      <c r="B905" s="244"/>
      <c r="C905" s="245"/>
      <c r="D905" s="235" t="s">
        <v>155</v>
      </c>
      <c r="E905" s="246" t="s">
        <v>21</v>
      </c>
      <c r="F905" s="247" t="s">
        <v>195</v>
      </c>
      <c r="G905" s="245"/>
      <c r="H905" s="248">
        <v>9.796</v>
      </c>
      <c r="I905" s="249"/>
      <c r="J905" s="245"/>
      <c r="K905" s="245"/>
      <c r="L905" s="250"/>
      <c r="M905" s="251"/>
      <c r="N905" s="252"/>
      <c r="O905" s="252"/>
      <c r="P905" s="252"/>
      <c r="Q905" s="252"/>
      <c r="R905" s="252"/>
      <c r="S905" s="252"/>
      <c r="T905" s="253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4" t="s">
        <v>155</v>
      </c>
      <c r="AU905" s="254" t="s">
        <v>83</v>
      </c>
      <c r="AV905" s="14" t="s">
        <v>83</v>
      </c>
      <c r="AW905" s="14" t="s">
        <v>34</v>
      </c>
      <c r="AX905" s="14" t="s">
        <v>73</v>
      </c>
      <c r="AY905" s="254" t="s">
        <v>144</v>
      </c>
    </row>
    <row r="906" spans="1:51" s="15" customFormat="1" ht="12">
      <c r="A906" s="15"/>
      <c r="B906" s="255"/>
      <c r="C906" s="256"/>
      <c r="D906" s="235" t="s">
        <v>155</v>
      </c>
      <c r="E906" s="257" t="s">
        <v>21</v>
      </c>
      <c r="F906" s="258" t="s">
        <v>159</v>
      </c>
      <c r="G906" s="256"/>
      <c r="H906" s="259">
        <v>9.796</v>
      </c>
      <c r="I906" s="260"/>
      <c r="J906" s="256"/>
      <c r="K906" s="256"/>
      <c r="L906" s="261"/>
      <c r="M906" s="262"/>
      <c r="N906" s="263"/>
      <c r="O906" s="263"/>
      <c r="P906" s="263"/>
      <c r="Q906" s="263"/>
      <c r="R906" s="263"/>
      <c r="S906" s="263"/>
      <c r="T906" s="264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T906" s="265" t="s">
        <v>155</v>
      </c>
      <c r="AU906" s="265" t="s">
        <v>83</v>
      </c>
      <c r="AV906" s="15" t="s">
        <v>151</v>
      </c>
      <c r="AW906" s="15" t="s">
        <v>34</v>
      </c>
      <c r="AX906" s="15" t="s">
        <v>81</v>
      </c>
      <c r="AY906" s="265" t="s">
        <v>144</v>
      </c>
    </row>
    <row r="907" spans="1:65" s="2" customFormat="1" ht="24.15" customHeight="1">
      <c r="A907" s="40"/>
      <c r="B907" s="41"/>
      <c r="C907" s="215" t="s">
        <v>765</v>
      </c>
      <c r="D907" s="215" t="s">
        <v>146</v>
      </c>
      <c r="E907" s="216" t="s">
        <v>766</v>
      </c>
      <c r="F907" s="217" t="s">
        <v>767</v>
      </c>
      <c r="G907" s="218" t="s">
        <v>177</v>
      </c>
      <c r="H907" s="219">
        <v>344.384</v>
      </c>
      <c r="I907" s="220"/>
      <c r="J907" s="221">
        <f>ROUND(I907*H907,2)</f>
        <v>0</v>
      </c>
      <c r="K907" s="217" t="s">
        <v>150</v>
      </c>
      <c r="L907" s="46"/>
      <c r="M907" s="222" t="s">
        <v>21</v>
      </c>
      <c r="N907" s="223" t="s">
        <v>44</v>
      </c>
      <c r="O907" s="86"/>
      <c r="P907" s="224">
        <f>O907*H907</f>
        <v>0</v>
      </c>
      <c r="Q907" s="224">
        <v>0.00026</v>
      </c>
      <c r="R907" s="224">
        <f>Q907*H907</f>
        <v>0.08953984</v>
      </c>
      <c r="S907" s="224">
        <v>0</v>
      </c>
      <c r="T907" s="225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26" t="s">
        <v>279</v>
      </c>
      <c r="AT907" s="226" t="s">
        <v>146</v>
      </c>
      <c r="AU907" s="226" t="s">
        <v>83</v>
      </c>
      <c r="AY907" s="19" t="s">
        <v>144</v>
      </c>
      <c r="BE907" s="227">
        <f>IF(N907="základní",J907,0)</f>
        <v>0</v>
      </c>
      <c r="BF907" s="227">
        <f>IF(N907="snížená",J907,0)</f>
        <v>0</v>
      </c>
      <c r="BG907" s="227">
        <f>IF(N907="zákl. přenesená",J907,0)</f>
        <v>0</v>
      </c>
      <c r="BH907" s="227">
        <f>IF(N907="sníž. přenesená",J907,0)</f>
        <v>0</v>
      </c>
      <c r="BI907" s="227">
        <f>IF(N907="nulová",J907,0)</f>
        <v>0</v>
      </c>
      <c r="BJ907" s="19" t="s">
        <v>81</v>
      </c>
      <c r="BK907" s="227">
        <f>ROUND(I907*H907,2)</f>
        <v>0</v>
      </c>
      <c r="BL907" s="19" t="s">
        <v>279</v>
      </c>
      <c r="BM907" s="226" t="s">
        <v>768</v>
      </c>
    </row>
    <row r="908" spans="1:47" s="2" customFormat="1" ht="12">
      <c r="A908" s="40"/>
      <c r="B908" s="41"/>
      <c r="C908" s="42"/>
      <c r="D908" s="228" t="s">
        <v>153</v>
      </c>
      <c r="E908" s="42"/>
      <c r="F908" s="229" t="s">
        <v>769</v>
      </c>
      <c r="G908" s="42"/>
      <c r="H908" s="42"/>
      <c r="I908" s="230"/>
      <c r="J908" s="42"/>
      <c r="K908" s="42"/>
      <c r="L908" s="46"/>
      <c r="M908" s="231"/>
      <c r="N908" s="232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153</v>
      </c>
      <c r="AU908" s="19" t="s">
        <v>83</v>
      </c>
    </row>
    <row r="909" spans="1:51" s="13" customFormat="1" ht="12">
      <c r="A909" s="13"/>
      <c r="B909" s="233"/>
      <c r="C909" s="234"/>
      <c r="D909" s="235" t="s">
        <v>155</v>
      </c>
      <c r="E909" s="236" t="s">
        <v>21</v>
      </c>
      <c r="F909" s="237" t="s">
        <v>770</v>
      </c>
      <c r="G909" s="234"/>
      <c r="H909" s="236" t="s">
        <v>21</v>
      </c>
      <c r="I909" s="238"/>
      <c r="J909" s="234"/>
      <c r="K909" s="234"/>
      <c r="L909" s="239"/>
      <c r="M909" s="240"/>
      <c r="N909" s="241"/>
      <c r="O909" s="241"/>
      <c r="P909" s="241"/>
      <c r="Q909" s="241"/>
      <c r="R909" s="241"/>
      <c r="S909" s="241"/>
      <c r="T909" s="242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3" t="s">
        <v>155</v>
      </c>
      <c r="AU909" s="243" t="s">
        <v>83</v>
      </c>
      <c r="AV909" s="13" t="s">
        <v>81</v>
      </c>
      <c r="AW909" s="13" t="s">
        <v>34</v>
      </c>
      <c r="AX909" s="13" t="s">
        <v>73</v>
      </c>
      <c r="AY909" s="243" t="s">
        <v>144</v>
      </c>
    </row>
    <row r="910" spans="1:51" s="14" customFormat="1" ht="12">
      <c r="A910" s="14"/>
      <c r="B910" s="244"/>
      <c r="C910" s="245"/>
      <c r="D910" s="235" t="s">
        <v>155</v>
      </c>
      <c r="E910" s="246" t="s">
        <v>21</v>
      </c>
      <c r="F910" s="247" t="s">
        <v>102</v>
      </c>
      <c r="G910" s="245"/>
      <c r="H910" s="248">
        <v>320.538</v>
      </c>
      <c r="I910" s="249"/>
      <c r="J910" s="245"/>
      <c r="K910" s="245"/>
      <c r="L910" s="250"/>
      <c r="M910" s="251"/>
      <c r="N910" s="252"/>
      <c r="O910" s="252"/>
      <c r="P910" s="252"/>
      <c r="Q910" s="252"/>
      <c r="R910" s="252"/>
      <c r="S910" s="252"/>
      <c r="T910" s="253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4" t="s">
        <v>155</v>
      </c>
      <c r="AU910" s="254" t="s">
        <v>83</v>
      </c>
      <c r="AV910" s="14" t="s">
        <v>83</v>
      </c>
      <c r="AW910" s="14" t="s">
        <v>34</v>
      </c>
      <c r="AX910" s="14" t="s">
        <v>73</v>
      </c>
      <c r="AY910" s="254" t="s">
        <v>144</v>
      </c>
    </row>
    <row r="911" spans="1:51" s="14" customFormat="1" ht="12">
      <c r="A911" s="14"/>
      <c r="B911" s="244"/>
      <c r="C911" s="245"/>
      <c r="D911" s="235" t="s">
        <v>155</v>
      </c>
      <c r="E911" s="246" t="s">
        <v>21</v>
      </c>
      <c r="F911" s="247" t="s">
        <v>771</v>
      </c>
      <c r="G911" s="245"/>
      <c r="H911" s="248">
        <v>5.13</v>
      </c>
      <c r="I911" s="249"/>
      <c r="J911" s="245"/>
      <c r="K911" s="245"/>
      <c r="L911" s="250"/>
      <c r="M911" s="251"/>
      <c r="N911" s="252"/>
      <c r="O911" s="252"/>
      <c r="P911" s="252"/>
      <c r="Q911" s="252"/>
      <c r="R911" s="252"/>
      <c r="S911" s="252"/>
      <c r="T911" s="253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4" t="s">
        <v>155</v>
      </c>
      <c r="AU911" s="254" t="s">
        <v>83</v>
      </c>
      <c r="AV911" s="14" t="s">
        <v>83</v>
      </c>
      <c r="AW911" s="14" t="s">
        <v>34</v>
      </c>
      <c r="AX911" s="14" t="s">
        <v>73</v>
      </c>
      <c r="AY911" s="254" t="s">
        <v>144</v>
      </c>
    </row>
    <row r="912" spans="1:51" s="13" customFormat="1" ht="12">
      <c r="A912" s="13"/>
      <c r="B912" s="233"/>
      <c r="C912" s="234"/>
      <c r="D912" s="235" t="s">
        <v>155</v>
      </c>
      <c r="E912" s="236" t="s">
        <v>21</v>
      </c>
      <c r="F912" s="237" t="s">
        <v>772</v>
      </c>
      <c r="G912" s="234"/>
      <c r="H912" s="236" t="s">
        <v>21</v>
      </c>
      <c r="I912" s="238"/>
      <c r="J912" s="234"/>
      <c r="K912" s="234"/>
      <c r="L912" s="239"/>
      <c r="M912" s="240"/>
      <c r="N912" s="241"/>
      <c r="O912" s="241"/>
      <c r="P912" s="241"/>
      <c r="Q912" s="241"/>
      <c r="R912" s="241"/>
      <c r="S912" s="241"/>
      <c r="T912" s="24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3" t="s">
        <v>155</v>
      </c>
      <c r="AU912" s="243" t="s">
        <v>83</v>
      </c>
      <c r="AV912" s="13" t="s">
        <v>81</v>
      </c>
      <c r="AW912" s="13" t="s">
        <v>34</v>
      </c>
      <c r="AX912" s="13" t="s">
        <v>73</v>
      </c>
      <c r="AY912" s="243" t="s">
        <v>144</v>
      </c>
    </row>
    <row r="913" spans="1:51" s="14" customFormat="1" ht="12">
      <c r="A913" s="14"/>
      <c r="B913" s="244"/>
      <c r="C913" s="245"/>
      <c r="D913" s="235" t="s">
        <v>155</v>
      </c>
      <c r="E913" s="246" t="s">
        <v>21</v>
      </c>
      <c r="F913" s="247" t="s">
        <v>773</v>
      </c>
      <c r="G913" s="245"/>
      <c r="H913" s="248">
        <v>-11.08</v>
      </c>
      <c r="I913" s="249"/>
      <c r="J913" s="245"/>
      <c r="K913" s="245"/>
      <c r="L913" s="250"/>
      <c r="M913" s="251"/>
      <c r="N913" s="252"/>
      <c r="O913" s="252"/>
      <c r="P913" s="252"/>
      <c r="Q913" s="252"/>
      <c r="R913" s="252"/>
      <c r="S913" s="252"/>
      <c r="T913" s="253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4" t="s">
        <v>155</v>
      </c>
      <c r="AU913" s="254" t="s">
        <v>83</v>
      </c>
      <c r="AV913" s="14" t="s">
        <v>83</v>
      </c>
      <c r="AW913" s="14" t="s">
        <v>34</v>
      </c>
      <c r="AX913" s="14" t="s">
        <v>73</v>
      </c>
      <c r="AY913" s="254" t="s">
        <v>144</v>
      </c>
    </row>
    <row r="914" spans="1:51" s="13" customFormat="1" ht="12">
      <c r="A914" s="13"/>
      <c r="B914" s="233"/>
      <c r="C914" s="234"/>
      <c r="D914" s="235" t="s">
        <v>155</v>
      </c>
      <c r="E914" s="236" t="s">
        <v>21</v>
      </c>
      <c r="F914" s="237" t="s">
        <v>774</v>
      </c>
      <c r="G914" s="234"/>
      <c r="H914" s="236" t="s">
        <v>21</v>
      </c>
      <c r="I914" s="238"/>
      <c r="J914" s="234"/>
      <c r="K914" s="234"/>
      <c r="L914" s="239"/>
      <c r="M914" s="240"/>
      <c r="N914" s="241"/>
      <c r="O914" s="241"/>
      <c r="P914" s="241"/>
      <c r="Q914" s="241"/>
      <c r="R914" s="241"/>
      <c r="S914" s="241"/>
      <c r="T914" s="242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3" t="s">
        <v>155</v>
      </c>
      <c r="AU914" s="243" t="s">
        <v>83</v>
      </c>
      <c r="AV914" s="13" t="s">
        <v>81</v>
      </c>
      <c r="AW914" s="13" t="s">
        <v>34</v>
      </c>
      <c r="AX914" s="13" t="s">
        <v>73</v>
      </c>
      <c r="AY914" s="243" t="s">
        <v>144</v>
      </c>
    </row>
    <row r="915" spans="1:51" s="13" customFormat="1" ht="12">
      <c r="A915" s="13"/>
      <c r="B915" s="233"/>
      <c r="C915" s="234"/>
      <c r="D915" s="235" t="s">
        <v>155</v>
      </c>
      <c r="E915" s="236" t="s">
        <v>21</v>
      </c>
      <c r="F915" s="237" t="s">
        <v>174</v>
      </c>
      <c r="G915" s="234"/>
      <c r="H915" s="236" t="s">
        <v>21</v>
      </c>
      <c r="I915" s="238"/>
      <c r="J915" s="234"/>
      <c r="K915" s="234"/>
      <c r="L915" s="239"/>
      <c r="M915" s="240"/>
      <c r="N915" s="241"/>
      <c r="O915" s="241"/>
      <c r="P915" s="241"/>
      <c r="Q915" s="241"/>
      <c r="R915" s="241"/>
      <c r="S915" s="241"/>
      <c r="T915" s="242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3" t="s">
        <v>155</v>
      </c>
      <c r="AU915" s="243" t="s">
        <v>83</v>
      </c>
      <c r="AV915" s="13" t="s">
        <v>81</v>
      </c>
      <c r="AW915" s="13" t="s">
        <v>34</v>
      </c>
      <c r="AX915" s="13" t="s">
        <v>73</v>
      </c>
      <c r="AY915" s="243" t="s">
        <v>144</v>
      </c>
    </row>
    <row r="916" spans="1:51" s="14" customFormat="1" ht="12">
      <c r="A916" s="14"/>
      <c r="B916" s="244"/>
      <c r="C916" s="245"/>
      <c r="D916" s="235" t="s">
        <v>155</v>
      </c>
      <c r="E916" s="246" t="s">
        <v>21</v>
      </c>
      <c r="F916" s="247" t="s">
        <v>195</v>
      </c>
      <c r="G916" s="245"/>
      <c r="H916" s="248">
        <v>9.796</v>
      </c>
      <c r="I916" s="249"/>
      <c r="J916" s="245"/>
      <c r="K916" s="245"/>
      <c r="L916" s="250"/>
      <c r="M916" s="251"/>
      <c r="N916" s="252"/>
      <c r="O916" s="252"/>
      <c r="P916" s="252"/>
      <c r="Q916" s="252"/>
      <c r="R916" s="252"/>
      <c r="S916" s="252"/>
      <c r="T916" s="253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4" t="s">
        <v>155</v>
      </c>
      <c r="AU916" s="254" t="s">
        <v>83</v>
      </c>
      <c r="AV916" s="14" t="s">
        <v>83</v>
      </c>
      <c r="AW916" s="14" t="s">
        <v>34</v>
      </c>
      <c r="AX916" s="14" t="s">
        <v>73</v>
      </c>
      <c r="AY916" s="254" t="s">
        <v>144</v>
      </c>
    </row>
    <row r="917" spans="1:51" s="13" customFormat="1" ht="12">
      <c r="A917" s="13"/>
      <c r="B917" s="233"/>
      <c r="C917" s="234"/>
      <c r="D917" s="235" t="s">
        <v>155</v>
      </c>
      <c r="E917" s="236" t="s">
        <v>21</v>
      </c>
      <c r="F917" s="237" t="s">
        <v>251</v>
      </c>
      <c r="G917" s="234"/>
      <c r="H917" s="236" t="s">
        <v>21</v>
      </c>
      <c r="I917" s="238"/>
      <c r="J917" s="234"/>
      <c r="K917" s="234"/>
      <c r="L917" s="239"/>
      <c r="M917" s="240"/>
      <c r="N917" s="241"/>
      <c r="O917" s="241"/>
      <c r="P917" s="241"/>
      <c r="Q917" s="241"/>
      <c r="R917" s="241"/>
      <c r="S917" s="241"/>
      <c r="T917" s="242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3" t="s">
        <v>155</v>
      </c>
      <c r="AU917" s="243" t="s">
        <v>83</v>
      </c>
      <c r="AV917" s="13" t="s">
        <v>81</v>
      </c>
      <c r="AW917" s="13" t="s">
        <v>34</v>
      </c>
      <c r="AX917" s="13" t="s">
        <v>73</v>
      </c>
      <c r="AY917" s="243" t="s">
        <v>144</v>
      </c>
    </row>
    <row r="918" spans="1:51" s="14" customFormat="1" ht="12">
      <c r="A918" s="14"/>
      <c r="B918" s="244"/>
      <c r="C918" s="245"/>
      <c r="D918" s="235" t="s">
        <v>155</v>
      </c>
      <c r="E918" s="246" t="s">
        <v>21</v>
      </c>
      <c r="F918" s="247" t="s">
        <v>775</v>
      </c>
      <c r="G918" s="245"/>
      <c r="H918" s="248">
        <v>20</v>
      </c>
      <c r="I918" s="249"/>
      <c r="J918" s="245"/>
      <c r="K918" s="245"/>
      <c r="L918" s="250"/>
      <c r="M918" s="251"/>
      <c r="N918" s="252"/>
      <c r="O918" s="252"/>
      <c r="P918" s="252"/>
      <c r="Q918" s="252"/>
      <c r="R918" s="252"/>
      <c r="S918" s="252"/>
      <c r="T918" s="253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54" t="s">
        <v>155</v>
      </c>
      <c r="AU918" s="254" t="s">
        <v>83</v>
      </c>
      <c r="AV918" s="14" t="s">
        <v>83</v>
      </c>
      <c r="AW918" s="14" t="s">
        <v>34</v>
      </c>
      <c r="AX918" s="14" t="s">
        <v>73</v>
      </c>
      <c r="AY918" s="254" t="s">
        <v>144</v>
      </c>
    </row>
    <row r="919" spans="1:51" s="15" customFormat="1" ht="12">
      <c r="A919" s="15"/>
      <c r="B919" s="255"/>
      <c r="C919" s="256"/>
      <c r="D919" s="235" t="s">
        <v>155</v>
      </c>
      <c r="E919" s="257" t="s">
        <v>21</v>
      </c>
      <c r="F919" s="258" t="s">
        <v>159</v>
      </c>
      <c r="G919" s="256"/>
      <c r="H919" s="259">
        <v>344.384</v>
      </c>
      <c r="I919" s="260"/>
      <c r="J919" s="256"/>
      <c r="K919" s="256"/>
      <c r="L919" s="261"/>
      <c r="M919" s="288"/>
      <c r="N919" s="289"/>
      <c r="O919" s="289"/>
      <c r="P919" s="289"/>
      <c r="Q919" s="289"/>
      <c r="R919" s="289"/>
      <c r="S919" s="289"/>
      <c r="T919" s="290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T919" s="265" t="s">
        <v>155</v>
      </c>
      <c r="AU919" s="265" t="s">
        <v>83</v>
      </c>
      <c r="AV919" s="15" t="s">
        <v>151</v>
      </c>
      <c r="AW919" s="15" t="s">
        <v>34</v>
      </c>
      <c r="AX919" s="15" t="s">
        <v>81</v>
      </c>
      <c r="AY919" s="265" t="s">
        <v>144</v>
      </c>
    </row>
    <row r="920" spans="1:31" s="2" customFormat="1" ht="6.95" customHeight="1">
      <c r="A920" s="40"/>
      <c r="B920" s="61"/>
      <c r="C920" s="62"/>
      <c r="D920" s="62"/>
      <c r="E920" s="62"/>
      <c r="F920" s="62"/>
      <c r="G920" s="62"/>
      <c r="H920" s="62"/>
      <c r="I920" s="62"/>
      <c r="J920" s="62"/>
      <c r="K920" s="62"/>
      <c r="L920" s="46"/>
      <c r="M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</row>
  </sheetData>
  <sheetProtection password="CC35" sheet="1" objects="1" scenarios="1" formatColumns="0" formatRows="0" autoFilter="0"/>
  <autoFilter ref="C94:K91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2_01/174111102"/>
    <hyperlink ref="F111" r:id="rId2" display="https://podminky.urs.cz/item/CS_URS_2022_01/317142442"/>
    <hyperlink ref="F116" r:id="rId3" display="https://podminky.urs.cz/item/CS_URS_2022_01/342272245"/>
    <hyperlink ref="F122" r:id="rId4" display="https://podminky.urs.cz/item/CS_URS_2022_01/342291121"/>
    <hyperlink ref="F128" r:id="rId5" display="https://podminky.urs.cz/item/CS_URS_2022_01/612131101"/>
    <hyperlink ref="F134" r:id="rId6" display="https://podminky.urs.cz/item/CS_URS_2022_01/612135101"/>
    <hyperlink ref="F139" r:id="rId7" display="https://podminky.urs.cz/item/CS_URS_2022_01/612142012"/>
    <hyperlink ref="F149" r:id="rId8" display="https://podminky.urs.cz/item/CS_URS_2022_01/619995001"/>
    <hyperlink ref="F258" r:id="rId9" display="https://podminky.urs.cz/item/CS_URS_2022_01/632450121"/>
    <hyperlink ref="F263" r:id="rId10" display="https://podminky.urs.cz/item/CS_URS_2022_01/632450133"/>
    <hyperlink ref="F269" r:id="rId11" display="https://podminky.urs.cz/item/CS_URS_2022_01/632451212"/>
    <hyperlink ref="F275" r:id="rId12" display="https://podminky.urs.cz/item/CS_URS_2022_01/632481213"/>
    <hyperlink ref="F282" r:id="rId13" display="https://podminky.urs.cz/item/CS_URS_2022_01/949101111"/>
    <hyperlink ref="F418" r:id="rId14" display="https://podminky.urs.cz/item/CS_URS_2022_01/971033331"/>
    <hyperlink ref="F424" r:id="rId15" display="https://podminky.urs.cz/item/CS_URS_2022_01/971033431"/>
    <hyperlink ref="F430" r:id="rId16" display="https://podminky.urs.cz/item/CS_URS_2022_01/971033441"/>
    <hyperlink ref="F438" r:id="rId17" display="https://podminky.urs.cz/item/CS_URS_2022_01/974031145"/>
    <hyperlink ref="F443" r:id="rId18" display="https://podminky.urs.cz/item/CS_URS_2022_01/977151125"/>
    <hyperlink ref="F461" r:id="rId19" display="https://podminky.urs.cz/item/CS_URS_2022_01/977151127"/>
    <hyperlink ref="F467" r:id="rId20" display="https://podminky.urs.cz/item/CS_URS_2022_01/977151128"/>
    <hyperlink ref="F484" r:id="rId21" display="https://podminky.urs.cz/item/CS_URS_2022_01/977151222"/>
    <hyperlink ref="F493" r:id="rId22" display="https://podminky.urs.cz/item/CS_URS_2022_01/977151223"/>
    <hyperlink ref="F499" r:id="rId23" display="https://podminky.urs.cz/item/CS_URS_2022_01/977151225"/>
    <hyperlink ref="F508" r:id="rId24" display="https://podminky.urs.cz/item/CS_URS_2022_01/977151227"/>
    <hyperlink ref="F514" r:id="rId25" display="https://podminky.urs.cz/item/CS_URS_2022_01/977151232"/>
    <hyperlink ref="F548" r:id="rId26" display="https://podminky.urs.cz/item/CS_URS_2022_01/997013111"/>
    <hyperlink ref="F550" r:id="rId27" display="https://podminky.urs.cz/item/CS_URS_2022_01/997013501"/>
    <hyperlink ref="F553" r:id="rId28" display="https://podminky.urs.cz/item/CS_URS_2022_01/997013609"/>
    <hyperlink ref="F557" r:id="rId29" display="https://podminky.urs.cz/item/CS_URS_2022_01/997013631"/>
    <hyperlink ref="F561" r:id="rId30" display="https://podminky.urs.cz/item/CS_URS_2022_01/998011001"/>
    <hyperlink ref="F565" r:id="rId31" display="https://podminky.urs.cz/item/CS_URS_2022_01/711131101"/>
    <hyperlink ref="F587" r:id="rId32" display="https://podminky.urs.cz/item/CS_URS_2022_01/713121111"/>
    <hyperlink ref="F604" r:id="rId33" display="https://podminky.urs.cz/item/CS_URS_2022_01/763111417"/>
    <hyperlink ref="F614" r:id="rId34" display="https://podminky.urs.cz/item/CS_URS_2022_01/763111911"/>
    <hyperlink ref="F632" r:id="rId35" display="https://podminky.urs.cz/item/CS_URS_2022_01/763121714"/>
    <hyperlink ref="F844" r:id="rId36" display="https://podminky.urs.cz/item/CS_URS_2022_01/998763301"/>
    <hyperlink ref="F861" r:id="rId37" display="https://podminky.urs.cz/item/CS_URS_2022_01/771111011"/>
    <hyperlink ref="F864" r:id="rId38" display="https://podminky.urs.cz/item/CS_URS_2022_01/771121011"/>
    <hyperlink ref="F878" r:id="rId39" display="https://podminky.urs.cz/item/CS_URS_2022_01/781121011"/>
    <hyperlink ref="F903" r:id="rId40" display="https://podminky.urs.cz/item/CS_URS_2022_01/784181101"/>
    <hyperlink ref="F908" r:id="rId41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</row>
    <row r="4" spans="2:46" s="1" customFormat="1" ht="24.95" customHeight="1">
      <c r="B4" s="22"/>
      <c r="D4" s="143" t="s">
        <v>101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ŽŠ Liberec, Jabloňová - Protiradonová opatření</v>
      </c>
      <c r="F7" s="145"/>
      <c r="G7" s="145"/>
      <c r="H7" s="145"/>
      <c r="L7" s="22"/>
    </row>
    <row r="8" spans="2:12" s="1" customFormat="1" ht="12" customHeight="1">
      <c r="B8" s="22"/>
      <c r="D8" s="145" t="s">
        <v>106</v>
      </c>
      <c r="L8" s="22"/>
    </row>
    <row r="9" spans="1:31" s="2" customFormat="1" ht="16.5" customHeight="1">
      <c r="A9" s="40"/>
      <c r="B9" s="46"/>
      <c r="C9" s="40"/>
      <c r="D9" s="40"/>
      <c r="E9" s="146" t="s">
        <v>776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777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778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21</v>
      </c>
      <c r="G13" s="40"/>
      <c r="H13" s="40"/>
      <c r="I13" s="145" t="s">
        <v>20</v>
      </c>
      <c r="J13" s="135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5" t="s">
        <v>23</v>
      </c>
      <c r="G14" s="40"/>
      <c r="H14" s="40"/>
      <c r="I14" s="145" t="s">
        <v>24</v>
      </c>
      <c r="J14" s="149" t="str">
        <f>'Rekapitulace stavby'!AN8</f>
        <v>3. 6. 2022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5" t="s">
        <v>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21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27</v>
      </c>
      <c r="J22" s="135" t="s">
        <v>21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29</v>
      </c>
      <c r="J23" s="135" t="s">
        <v>21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Propos Liberec s.r.o.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59.25" customHeight="1">
      <c r="A29" s="150"/>
      <c r="B29" s="151"/>
      <c r="C29" s="150"/>
      <c r="D29" s="150"/>
      <c r="E29" s="152" t="s">
        <v>779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ROUND(J96,2)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ROUND((SUM(BE96:BE460)),2)</f>
        <v>0</v>
      </c>
      <c r="G35" s="40"/>
      <c r="H35" s="40"/>
      <c r="I35" s="160">
        <v>0.21</v>
      </c>
      <c r="J35" s="159">
        <f>ROUND(((SUM(BE96:BE460))*I35),2)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ROUND((SUM(BF96:BF460)),2)</f>
        <v>0</v>
      </c>
      <c r="G36" s="40"/>
      <c r="H36" s="40"/>
      <c r="I36" s="160">
        <v>0.15</v>
      </c>
      <c r="J36" s="159">
        <f>ROUND(((SUM(BF96:BF460))*I36),2)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ROUND((SUM(BG96:BG460)),2)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ROUND((SUM(BH96:BH460)),2)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ROUND((SUM(BI96:BI460)),2)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109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ŽŠ Liberec, Jabloňová - Protiradonová opatření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776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777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D.1.4.1 - Vzduchotechnika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Liberec</v>
      </c>
      <c r="G56" s="42"/>
      <c r="H56" s="42"/>
      <c r="I56" s="34" t="s">
        <v>24</v>
      </c>
      <c r="J56" s="74" t="str">
        <f>IF(J14="","",J14)</f>
        <v>3. 6. 2022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Statutární město Liberec</v>
      </c>
      <c r="G58" s="42"/>
      <c r="H58" s="42"/>
      <c r="I58" s="34" t="s">
        <v>32</v>
      </c>
      <c r="J58" s="38" t="str">
        <f>E23</f>
        <v>Ing. Radovan Novotný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Propos Liberec s.r.o.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110</v>
      </c>
      <c r="D61" s="174"/>
      <c r="E61" s="174"/>
      <c r="F61" s="174"/>
      <c r="G61" s="174"/>
      <c r="H61" s="174"/>
      <c r="I61" s="174"/>
      <c r="J61" s="175" t="s">
        <v>111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J96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112</v>
      </c>
    </row>
    <row r="64" spans="1:31" s="9" customFormat="1" ht="24.95" customHeight="1">
      <c r="A64" s="9"/>
      <c r="B64" s="177"/>
      <c r="C64" s="178"/>
      <c r="D64" s="179" t="s">
        <v>780</v>
      </c>
      <c r="E64" s="180"/>
      <c r="F64" s="180"/>
      <c r="G64" s="180"/>
      <c r="H64" s="180"/>
      <c r="I64" s="180"/>
      <c r="J64" s="181">
        <f>J97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781</v>
      </c>
      <c r="E65" s="180"/>
      <c r="F65" s="180"/>
      <c r="G65" s="180"/>
      <c r="H65" s="180"/>
      <c r="I65" s="180"/>
      <c r="J65" s="181">
        <f>J132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782</v>
      </c>
      <c r="E66" s="180"/>
      <c r="F66" s="180"/>
      <c r="G66" s="180"/>
      <c r="H66" s="180"/>
      <c r="I66" s="180"/>
      <c r="J66" s="181">
        <f>J167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7"/>
      <c r="C67" s="178"/>
      <c r="D67" s="179" t="s">
        <v>783</v>
      </c>
      <c r="E67" s="180"/>
      <c r="F67" s="180"/>
      <c r="G67" s="180"/>
      <c r="H67" s="180"/>
      <c r="I67" s="180"/>
      <c r="J67" s="181">
        <f>J211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7"/>
      <c r="C68" s="178"/>
      <c r="D68" s="179" t="s">
        <v>784</v>
      </c>
      <c r="E68" s="180"/>
      <c r="F68" s="180"/>
      <c r="G68" s="180"/>
      <c r="H68" s="180"/>
      <c r="I68" s="180"/>
      <c r="J68" s="181">
        <f>J248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7"/>
      <c r="C69" s="178"/>
      <c r="D69" s="179" t="s">
        <v>785</v>
      </c>
      <c r="E69" s="180"/>
      <c r="F69" s="180"/>
      <c r="G69" s="180"/>
      <c r="H69" s="180"/>
      <c r="I69" s="180"/>
      <c r="J69" s="181">
        <f>J273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786</v>
      </c>
      <c r="E70" s="180"/>
      <c r="F70" s="180"/>
      <c r="G70" s="180"/>
      <c r="H70" s="180"/>
      <c r="I70" s="180"/>
      <c r="J70" s="181">
        <f>J317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7"/>
      <c r="C71" s="178"/>
      <c r="D71" s="179" t="s">
        <v>787</v>
      </c>
      <c r="E71" s="180"/>
      <c r="F71" s="180"/>
      <c r="G71" s="180"/>
      <c r="H71" s="180"/>
      <c r="I71" s="180"/>
      <c r="J71" s="181">
        <f>J346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7"/>
      <c r="C72" s="178"/>
      <c r="D72" s="179" t="s">
        <v>788</v>
      </c>
      <c r="E72" s="180"/>
      <c r="F72" s="180"/>
      <c r="G72" s="180"/>
      <c r="H72" s="180"/>
      <c r="I72" s="180"/>
      <c r="J72" s="181">
        <f>J414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7"/>
      <c r="C73" s="178"/>
      <c r="D73" s="179" t="s">
        <v>789</v>
      </c>
      <c r="E73" s="180"/>
      <c r="F73" s="180"/>
      <c r="G73" s="180"/>
      <c r="H73" s="180"/>
      <c r="I73" s="180"/>
      <c r="J73" s="181">
        <f>J439</f>
        <v>0</v>
      </c>
      <c r="K73" s="178"/>
      <c r="L73" s="18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7"/>
      <c r="C74" s="178"/>
      <c r="D74" s="179" t="s">
        <v>790</v>
      </c>
      <c r="E74" s="180"/>
      <c r="F74" s="180"/>
      <c r="G74" s="180"/>
      <c r="H74" s="180"/>
      <c r="I74" s="180"/>
      <c r="J74" s="181">
        <f>J446</f>
        <v>0</v>
      </c>
      <c r="K74" s="178"/>
      <c r="L74" s="18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129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72" t="str">
        <f>E7</f>
        <v>ŽŠ Liberec, Jabloňová - Protiradonová opatření</v>
      </c>
      <c r="F84" s="34"/>
      <c r="G84" s="34"/>
      <c r="H84" s="34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106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40"/>
      <c r="B86" s="41"/>
      <c r="C86" s="42"/>
      <c r="D86" s="42"/>
      <c r="E86" s="172" t="s">
        <v>776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777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E11</f>
        <v>D.1.4.1 - Vzduchotechnika</v>
      </c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22</v>
      </c>
      <c r="D90" s="42"/>
      <c r="E90" s="42"/>
      <c r="F90" s="29" t="str">
        <f>F14</f>
        <v>Liberec</v>
      </c>
      <c r="G90" s="42"/>
      <c r="H90" s="42"/>
      <c r="I90" s="34" t="s">
        <v>24</v>
      </c>
      <c r="J90" s="74" t="str">
        <f>IF(J14="","",J14)</f>
        <v>3. 6. 2022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26</v>
      </c>
      <c r="D92" s="42"/>
      <c r="E92" s="42"/>
      <c r="F92" s="29" t="str">
        <f>E17</f>
        <v>Statutární město Liberec</v>
      </c>
      <c r="G92" s="42"/>
      <c r="H92" s="42"/>
      <c r="I92" s="34" t="s">
        <v>32</v>
      </c>
      <c r="J92" s="38" t="str">
        <f>E23</f>
        <v>Ing. Radovan Novotný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30</v>
      </c>
      <c r="D93" s="42"/>
      <c r="E93" s="42"/>
      <c r="F93" s="29" t="str">
        <f>IF(E20="","",E20)</f>
        <v>Vyplň údaj</v>
      </c>
      <c r="G93" s="42"/>
      <c r="H93" s="42"/>
      <c r="I93" s="34" t="s">
        <v>35</v>
      </c>
      <c r="J93" s="38" t="str">
        <f>E26</f>
        <v>Propos Liberec s.r.o.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88"/>
      <c r="B95" s="189"/>
      <c r="C95" s="190" t="s">
        <v>130</v>
      </c>
      <c r="D95" s="191" t="s">
        <v>58</v>
      </c>
      <c r="E95" s="191" t="s">
        <v>54</v>
      </c>
      <c r="F95" s="191" t="s">
        <v>55</v>
      </c>
      <c r="G95" s="191" t="s">
        <v>131</v>
      </c>
      <c r="H95" s="191" t="s">
        <v>132</v>
      </c>
      <c r="I95" s="191" t="s">
        <v>133</v>
      </c>
      <c r="J95" s="191" t="s">
        <v>111</v>
      </c>
      <c r="K95" s="192" t="s">
        <v>134</v>
      </c>
      <c r="L95" s="193"/>
      <c r="M95" s="94" t="s">
        <v>21</v>
      </c>
      <c r="N95" s="95" t="s">
        <v>43</v>
      </c>
      <c r="O95" s="95" t="s">
        <v>135</v>
      </c>
      <c r="P95" s="95" t="s">
        <v>136</v>
      </c>
      <c r="Q95" s="95" t="s">
        <v>137</v>
      </c>
      <c r="R95" s="95" t="s">
        <v>138</v>
      </c>
      <c r="S95" s="95" t="s">
        <v>139</v>
      </c>
      <c r="T95" s="96" t="s">
        <v>140</v>
      </c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</row>
    <row r="96" spans="1:63" s="2" customFormat="1" ht="22.8" customHeight="1">
      <c r="A96" s="40"/>
      <c r="B96" s="41"/>
      <c r="C96" s="101" t="s">
        <v>141</v>
      </c>
      <c r="D96" s="42"/>
      <c r="E96" s="42"/>
      <c r="F96" s="42"/>
      <c r="G96" s="42"/>
      <c r="H96" s="42"/>
      <c r="I96" s="42"/>
      <c r="J96" s="194">
        <f>BK96</f>
        <v>0</v>
      </c>
      <c r="K96" s="42"/>
      <c r="L96" s="46"/>
      <c r="M96" s="97"/>
      <c r="N96" s="195"/>
      <c r="O96" s="98"/>
      <c r="P96" s="196">
        <f>P97+P132+P167+P211+P248+P273+P317+P346+P414+P439+P446</f>
        <v>0</v>
      </c>
      <c r="Q96" s="98"/>
      <c r="R96" s="196">
        <f>R97+R132+R167+R211+R248+R273+R317+R346+R414+R439+R446</f>
        <v>0</v>
      </c>
      <c r="S96" s="98"/>
      <c r="T96" s="197">
        <f>T97+T132+T167+T211+T248+T273+T317+T346+T414+T439+T446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72</v>
      </c>
      <c r="AU96" s="19" t="s">
        <v>112</v>
      </c>
      <c r="BK96" s="198">
        <f>BK97+BK132+BK167+BK211+BK248+BK273+BK317+BK346+BK414+BK439+BK446</f>
        <v>0</v>
      </c>
    </row>
    <row r="97" spans="1:63" s="12" customFormat="1" ht="25.9" customHeight="1">
      <c r="A97" s="12"/>
      <c r="B97" s="199"/>
      <c r="C97" s="200"/>
      <c r="D97" s="201" t="s">
        <v>72</v>
      </c>
      <c r="E97" s="202" t="s">
        <v>253</v>
      </c>
      <c r="F97" s="202" t="s">
        <v>791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SUM(P98:P131)</f>
        <v>0</v>
      </c>
      <c r="Q97" s="207"/>
      <c r="R97" s="208">
        <f>SUM(R98:R131)</f>
        <v>0</v>
      </c>
      <c r="S97" s="207"/>
      <c r="T97" s="209">
        <f>SUM(T98:T131)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81</v>
      </c>
      <c r="AT97" s="211" t="s">
        <v>72</v>
      </c>
      <c r="AU97" s="211" t="s">
        <v>73</v>
      </c>
      <c r="AY97" s="210" t="s">
        <v>144</v>
      </c>
      <c r="BK97" s="212">
        <f>SUM(BK98:BK131)</f>
        <v>0</v>
      </c>
    </row>
    <row r="98" spans="1:65" s="2" customFormat="1" ht="62.7" customHeight="1">
      <c r="A98" s="40"/>
      <c r="B98" s="41"/>
      <c r="C98" s="215" t="s">
        <v>81</v>
      </c>
      <c r="D98" s="215" t="s">
        <v>146</v>
      </c>
      <c r="E98" s="216" t="s">
        <v>792</v>
      </c>
      <c r="F98" s="217" t="s">
        <v>793</v>
      </c>
      <c r="G98" s="218" t="s">
        <v>375</v>
      </c>
      <c r="H98" s="219">
        <v>4</v>
      </c>
      <c r="I98" s="220"/>
      <c r="J98" s="221">
        <f>ROUND(I98*H98,2)</f>
        <v>0</v>
      </c>
      <c r="K98" s="217" t="s">
        <v>21</v>
      </c>
      <c r="L98" s="46"/>
      <c r="M98" s="222" t="s">
        <v>21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279</v>
      </c>
      <c r="AT98" s="226" t="s">
        <v>146</v>
      </c>
      <c r="AU98" s="226" t="s">
        <v>81</v>
      </c>
      <c r="AY98" s="19" t="s">
        <v>144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81</v>
      </c>
      <c r="BK98" s="227">
        <f>ROUND(I98*H98,2)</f>
        <v>0</v>
      </c>
      <c r="BL98" s="19" t="s">
        <v>279</v>
      </c>
      <c r="BM98" s="226" t="s">
        <v>83</v>
      </c>
    </row>
    <row r="99" spans="1:47" s="2" customFormat="1" ht="12">
      <c r="A99" s="40"/>
      <c r="B99" s="41"/>
      <c r="C99" s="42"/>
      <c r="D99" s="235" t="s">
        <v>467</v>
      </c>
      <c r="E99" s="42"/>
      <c r="F99" s="276" t="s">
        <v>794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467</v>
      </c>
      <c r="AU99" s="19" t="s">
        <v>81</v>
      </c>
    </row>
    <row r="100" spans="1:65" s="2" customFormat="1" ht="16.5" customHeight="1">
      <c r="A100" s="40"/>
      <c r="B100" s="41"/>
      <c r="C100" s="215" t="s">
        <v>83</v>
      </c>
      <c r="D100" s="215" t="s">
        <v>146</v>
      </c>
      <c r="E100" s="216" t="s">
        <v>795</v>
      </c>
      <c r="F100" s="217" t="s">
        <v>796</v>
      </c>
      <c r="G100" s="218" t="s">
        <v>375</v>
      </c>
      <c r="H100" s="219">
        <v>4</v>
      </c>
      <c r="I100" s="220"/>
      <c r="J100" s="221">
        <f>ROUND(I100*H100,2)</f>
        <v>0</v>
      </c>
      <c r="K100" s="217" t="s">
        <v>21</v>
      </c>
      <c r="L100" s="46"/>
      <c r="M100" s="222" t="s">
        <v>21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279</v>
      </c>
      <c r="AT100" s="226" t="s">
        <v>146</v>
      </c>
      <c r="AU100" s="226" t="s">
        <v>81</v>
      </c>
      <c r="AY100" s="19" t="s">
        <v>144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81</v>
      </c>
      <c r="BK100" s="227">
        <f>ROUND(I100*H100,2)</f>
        <v>0</v>
      </c>
      <c r="BL100" s="19" t="s">
        <v>279</v>
      </c>
      <c r="BM100" s="226" t="s">
        <v>151</v>
      </c>
    </row>
    <row r="101" spans="1:65" s="2" customFormat="1" ht="16.5" customHeight="1">
      <c r="A101" s="40"/>
      <c r="B101" s="41"/>
      <c r="C101" s="215" t="s">
        <v>167</v>
      </c>
      <c r="D101" s="215" t="s">
        <v>146</v>
      </c>
      <c r="E101" s="216" t="s">
        <v>797</v>
      </c>
      <c r="F101" s="217" t="s">
        <v>798</v>
      </c>
      <c r="G101" s="218" t="s">
        <v>375</v>
      </c>
      <c r="H101" s="219">
        <v>4</v>
      </c>
      <c r="I101" s="220"/>
      <c r="J101" s="221">
        <f>ROUND(I101*H101,2)</f>
        <v>0</v>
      </c>
      <c r="K101" s="217" t="s">
        <v>21</v>
      </c>
      <c r="L101" s="46"/>
      <c r="M101" s="222" t="s">
        <v>21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279</v>
      </c>
      <c r="AT101" s="226" t="s">
        <v>146</v>
      </c>
      <c r="AU101" s="226" t="s">
        <v>81</v>
      </c>
      <c r="AY101" s="19" t="s">
        <v>144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81</v>
      </c>
      <c r="BK101" s="227">
        <f>ROUND(I101*H101,2)</f>
        <v>0</v>
      </c>
      <c r="BL101" s="19" t="s">
        <v>279</v>
      </c>
      <c r="BM101" s="226" t="s">
        <v>189</v>
      </c>
    </row>
    <row r="102" spans="1:65" s="2" customFormat="1" ht="62.7" customHeight="1">
      <c r="A102" s="40"/>
      <c r="B102" s="41"/>
      <c r="C102" s="215" t="s">
        <v>151</v>
      </c>
      <c r="D102" s="215" t="s">
        <v>146</v>
      </c>
      <c r="E102" s="216" t="s">
        <v>799</v>
      </c>
      <c r="F102" s="217" t="s">
        <v>800</v>
      </c>
      <c r="G102" s="218" t="s">
        <v>375</v>
      </c>
      <c r="H102" s="219">
        <v>2</v>
      </c>
      <c r="I102" s="220"/>
      <c r="J102" s="221">
        <f>ROUND(I102*H102,2)</f>
        <v>0</v>
      </c>
      <c r="K102" s="217" t="s">
        <v>21</v>
      </c>
      <c r="L102" s="46"/>
      <c r="M102" s="222" t="s">
        <v>21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279</v>
      </c>
      <c r="AT102" s="226" t="s">
        <v>146</v>
      </c>
      <c r="AU102" s="226" t="s">
        <v>81</v>
      </c>
      <c r="AY102" s="19" t="s">
        <v>144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81</v>
      </c>
      <c r="BK102" s="227">
        <f>ROUND(I102*H102,2)</f>
        <v>0</v>
      </c>
      <c r="BL102" s="19" t="s">
        <v>279</v>
      </c>
      <c r="BM102" s="226" t="s">
        <v>164</v>
      </c>
    </row>
    <row r="103" spans="1:47" s="2" customFormat="1" ht="12">
      <c r="A103" s="40"/>
      <c r="B103" s="41"/>
      <c r="C103" s="42"/>
      <c r="D103" s="235" t="s">
        <v>467</v>
      </c>
      <c r="E103" s="42"/>
      <c r="F103" s="276" t="s">
        <v>801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467</v>
      </c>
      <c r="AU103" s="19" t="s">
        <v>81</v>
      </c>
    </row>
    <row r="104" spans="1:65" s="2" customFormat="1" ht="16.5" customHeight="1">
      <c r="A104" s="40"/>
      <c r="B104" s="41"/>
      <c r="C104" s="215" t="s">
        <v>182</v>
      </c>
      <c r="D104" s="215" t="s">
        <v>146</v>
      </c>
      <c r="E104" s="216" t="s">
        <v>802</v>
      </c>
      <c r="F104" s="217" t="s">
        <v>803</v>
      </c>
      <c r="G104" s="218" t="s">
        <v>375</v>
      </c>
      <c r="H104" s="219">
        <v>2</v>
      </c>
      <c r="I104" s="220"/>
      <c r="J104" s="221">
        <f>ROUND(I104*H104,2)</f>
        <v>0</v>
      </c>
      <c r="K104" s="217" t="s">
        <v>21</v>
      </c>
      <c r="L104" s="46"/>
      <c r="M104" s="222" t="s">
        <v>21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279</v>
      </c>
      <c r="AT104" s="226" t="s">
        <v>146</v>
      </c>
      <c r="AU104" s="226" t="s">
        <v>81</v>
      </c>
      <c r="AY104" s="19" t="s">
        <v>144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81</v>
      </c>
      <c r="BK104" s="227">
        <f>ROUND(I104*H104,2)</f>
        <v>0</v>
      </c>
      <c r="BL104" s="19" t="s">
        <v>279</v>
      </c>
      <c r="BM104" s="226" t="s">
        <v>212</v>
      </c>
    </row>
    <row r="105" spans="1:65" s="2" customFormat="1" ht="16.5" customHeight="1">
      <c r="A105" s="40"/>
      <c r="B105" s="41"/>
      <c r="C105" s="215" t="s">
        <v>189</v>
      </c>
      <c r="D105" s="215" t="s">
        <v>146</v>
      </c>
      <c r="E105" s="216" t="s">
        <v>804</v>
      </c>
      <c r="F105" s="217" t="s">
        <v>798</v>
      </c>
      <c r="G105" s="218" t="s">
        <v>375</v>
      </c>
      <c r="H105" s="219">
        <v>2</v>
      </c>
      <c r="I105" s="220"/>
      <c r="J105" s="221">
        <f>ROUND(I105*H105,2)</f>
        <v>0</v>
      </c>
      <c r="K105" s="217" t="s">
        <v>21</v>
      </c>
      <c r="L105" s="46"/>
      <c r="M105" s="222" t="s">
        <v>21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279</v>
      </c>
      <c r="AT105" s="226" t="s">
        <v>146</v>
      </c>
      <c r="AU105" s="226" t="s">
        <v>81</v>
      </c>
      <c r="AY105" s="19" t="s">
        <v>144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81</v>
      </c>
      <c r="BK105" s="227">
        <f>ROUND(I105*H105,2)</f>
        <v>0</v>
      </c>
      <c r="BL105" s="19" t="s">
        <v>279</v>
      </c>
      <c r="BM105" s="226" t="s">
        <v>257</v>
      </c>
    </row>
    <row r="106" spans="1:65" s="2" customFormat="1" ht="24.15" customHeight="1">
      <c r="A106" s="40"/>
      <c r="B106" s="41"/>
      <c r="C106" s="215" t="s">
        <v>197</v>
      </c>
      <c r="D106" s="215" t="s">
        <v>146</v>
      </c>
      <c r="E106" s="216" t="s">
        <v>805</v>
      </c>
      <c r="F106" s="217" t="s">
        <v>806</v>
      </c>
      <c r="G106" s="218" t="s">
        <v>375</v>
      </c>
      <c r="H106" s="219">
        <v>6</v>
      </c>
      <c r="I106" s="220"/>
      <c r="J106" s="221">
        <f>ROUND(I106*H106,2)</f>
        <v>0</v>
      </c>
      <c r="K106" s="217" t="s">
        <v>21</v>
      </c>
      <c r="L106" s="46"/>
      <c r="M106" s="222" t="s">
        <v>21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279</v>
      </c>
      <c r="AT106" s="226" t="s">
        <v>146</v>
      </c>
      <c r="AU106" s="226" t="s">
        <v>81</v>
      </c>
      <c r="AY106" s="19" t="s">
        <v>144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81</v>
      </c>
      <c r="BK106" s="227">
        <f>ROUND(I106*H106,2)</f>
        <v>0</v>
      </c>
      <c r="BL106" s="19" t="s">
        <v>279</v>
      </c>
      <c r="BM106" s="226" t="s">
        <v>269</v>
      </c>
    </row>
    <row r="107" spans="1:65" s="2" customFormat="1" ht="16.5" customHeight="1">
      <c r="A107" s="40"/>
      <c r="B107" s="41"/>
      <c r="C107" s="215" t="s">
        <v>164</v>
      </c>
      <c r="D107" s="215" t="s">
        <v>146</v>
      </c>
      <c r="E107" s="216" t="s">
        <v>807</v>
      </c>
      <c r="F107" s="217" t="s">
        <v>808</v>
      </c>
      <c r="G107" s="218" t="s">
        <v>375</v>
      </c>
      <c r="H107" s="219">
        <v>6</v>
      </c>
      <c r="I107" s="220"/>
      <c r="J107" s="221">
        <f>ROUND(I107*H107,2)</f>
        <v>0</v>
      </c>
      <c r="K107" s="217" t="s">
        <v>21</v>
      </c>
      <c r="L107" s="46"/>
      <c r="M107" s="222" t="s">
        <v>21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279</v>
      </c>
      <c r="AT107" s="226" t="s">
        <v>146</v>
      </c>
      <c r="AU107" s="226" t="s">
        <v>81</v>
      </c>
      <c r="AY107" s="19" t="s">
        <v>144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81</v>
      </c>
      <c r="BK107" s="227">
        <f>ROUND(I107*H107,2)</f>
        <v>0</v>
      </c>
      <c r="BL107" s="19" t="s">
        <v>279</v>
      </c>
      <c r="BM107" s="226" t="s">
        <v>279</v>
      </c>
    </row>
    <row r="108" spans="1:65" s="2" customFormat="1" ht="21.75" customHeight="1">
      <c r="A108" s="40"/>
      <c r="B108" s="41"/>
      <c r="C108" s="215" t="s">
        <v>208</v>
      </c>
      <c r="D108" s="215" t="s">
        <v>146</v>
      </c>
      <c r="E108" s="216" t="s">
        <v>809</v>
      </c>
      <c r="F108" s="217" t="s">
        <v>810</v>
      </c>
      <c r="G108" s="218" t="s">
        <v>375</v>
      </c>
      <c r="H108" s="219">
        <v>4</v>
      </c>
      <c r="I108" s="220"/>
      <c r="J108" s="221">
        <f>ROUND(I108*H108,2)</f>
        <v>0</v>
      </c>
      <c r="K108" s="217" t="s">
        <v>21</v>
      </c>
      <c r="L108" s="46"/>
      <c r="M108" s="222" t="s">
        <v>21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279</v>
      </c>
      <c r="AT108" s="226" t="s">
        <v>146</v>
      </c>
      <c r="AU108" s="226" t="s">
        <v>81</v>
      </c>
      <c r="AY108" s="19" t="s">
        <v>144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81</v>
      </c>
      <c r="BK108" s="227">
        <f>ROUND(I108*H108,2)</f>
        <v>0</v>
      </c>
      <c r="BL108" s="19" t="s">
        <v>279</v>
      </c>
      <c r="BM108" s="226" t="s">
        <v>377</v>
      </c>
    </row>
    <row r="109" spans="1:47" s="2" customFormat="1" ht="12">
      <c r="A109" s="40"/>
      <c r="B109" s="41"/>
      <c r="C109" s="42"/>
      <c r="D109" s="235" t="s">
        <v>467</v>
      </c>
      <c r="E109" s="42"/>
      <c r="F109" s="276" t="s">
        <v>811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467</v>
      </c>
      <c r="AU109" s="19" t="s">
        <v>81</v>
      </c>
    </row>
    <row r="110" spans="1:65" s="2" customFormat="1" ht="16.5" customHeight="1">
      <c r="A110" s="40"/>
      <c r="B110" s="41"/>
      <c r="C110" s="215" t="s">
        <v>212</v>
      </c>
      <c r="D110" s="215" t="s">
        <v>146</v>
      </c>
      <c r="E110" s="216" t="s">
        <v>812</v>
      </c>
      <c r="F110" s="217" t="s">
        <v>813</v>
      </c>
      <c r="G110" s="218" t="s">
        <v>375</v>
      </c>
      <c r="H110" s="219">
        <v>4</v>
      </c>
      <c r="I110" s="220"/>
      <c r="J110" s="221">
        <f>ROUND(I110*H110,2)</f>
        <v>0</v>
      </c>
      <c r="K110" s="217" t="s">
        <v>21</v>
      </c>
      <c r="L110" s="46"/>
      <c r="M110" s="222" t="s">
        <v>21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279</v>
      </c>
      <c r="AT110" s="226" t="s">
        <v>146</v>
      </c>
      <c r="AU110" s="226" t="s">
        <v>81</v>
      </c>
      <c r="AY110" s="19" t="s">
        <v>144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81</v>
      </c>
      <c r="BK110" s="227">
        <f>ROUND(I110*H110,2)</f>
        <v>0</v>
      </c>
      <c r="BL110" s="19" t="s">
        <v>279</v>
      </c>
      <c r="BM110" s="226" t="s">
        <v>386</v>
      </c>
    </row>
    <row r="111" spans="1:65" s="2" customFormat="1" ht="16.5" customHeight="1">
      <c r="A111" s="40"/>
      <c r="B111" s="41"/>
      <c r="C111" s="215" t="s">
        <v>253</v>
      </c>
      <c r="D111" s="215" t="s">
        <v>146</v>
      </c>
      <c r="E111" s="216" t="s">
        <v>814</v>
      </c>
      <c r="F111" s="217" t="s">
        <v>815</v>
      </c>
      <c r="G111" s="218" t="s">
        <v>375</v>
      </c>
      <c r="H111" s="219">
        <v>38</v>
      </c>
      <c r="I111" s="220"/>
      <c r="J111" s="221">
        <f>ROUND(I111*H111,2)</f>
        <v>0</v>
      </c>
      <c r="K111" s="217" t="s">
        <v>21</v>
      </c>
      <c r="L111" s="46"/>
      <c r="M111" s="222" t="s">
        <v>21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279</v>
      </c>
      <c r="AT111" s="226" t="s">
        <v>146</v>
      </c>
      <c r="AU111" s="226" t="s">
        <v>81</v>
      </c>
      <c r="AY111" s="19" t="s">
        <v>144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81</v>
      </c>
      <c r="BK111" s="227">
        <f>ROUND(I111*H111,2)</f>
        <v>0</v>
      </c>
      <c r="BL111" s="19" t="s">
        <v>279</v>
      </c>
      <c r="BM111" s="226" t="s">
        <v>397</v>
      </c>
    </row>
    <row r="112" spans="1:47" s="2" customFormat="1" ht="12">
      <c r="A112" s="40"/>
      <c r="B112" s="41"/>
      <c r="C112" s="42"/>
      <c r="D112" s="235" t="s">
        <v>467</v>
      </c>
      <c r="E112" s="42"/>
      <c r="F112" s="276" t="s">
        <v>816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467</v>
      </c>
      <c r="AU112" s="19" t="s">
        <v>81</v>
      </c>
    </row>
    <row r="113" spans="1:65" s="2" customFormat="1" ht="16.5" customHeight="1">
      <c r="A113" s="40"/>
      <c r="B113" s="41"/>
      <c r="C113" s="215" t="s">
        <v>257</v>
      </c>
      <c r="D113" s="215" t="s">
        <v>146</v>
      </c>
      <c r="E113" s="216" t="s">
        <v>817</v>
      </c>
      <c r="F113" s="217" t="s">
        <v>818</v>
      </c>
      <c r="G113" s="218" t="s">
        <v>375</v>
      </c>
      <c r="H113" s="219">
        <v>38</v>
      </c>
      <c r="I113" s="220"/>
      <c r="J113" s="221">
        <f>ROUND(I113*H113,2)</f>
        <v>0</v>
      </c>
      <c r="K113" s="217" t="s">
        <v>21</v>
      </c>
      <c r="L113" s="46"/>
      <c r="M113" s="222" t="s">
        <v>21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279</v>
      </c>
      <c r="AT113" s="226" t="s">
        <v>146</v>
      </c>
      <c r="AU113" s="226" t="s">
        <v>81</v>
      </c>
      <c r="AY113" s="19" t="s">
        <v>144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81</v>
      </c>
      <c r="BK113" s="227">
        <f>ROUND(I113*H113,2)</f>
        <v>0</v>
      </c>
      <c r="BL113" s="19" t="s">
        <v>279</v>
      </c>
      <c r="BM113" s="226" t="s">
        <v>411</v>
      </c>
    </row>
    <row r="114" spans="1:65" s="2" customFormat="1" ht="16.5" customHeight="1">
      <c r="A114" s="40"/>
      <c r="B114" s="41"/>
      <c r="C114" s="215" t="s">
        <v>263</v>
      </c>
      <c r="D114" s="215" t="s">
        <v>146</v>
      </c>
      <c r="E114" s="216" t="s">
        <v>819</v>
      </c>
      <c r="F114" s="217" t="s">
        <v>820</v>
      </c>
      <c r="G114" s="218" t="s">
        <v>177</v>
      </c>
      <c r="H114" s="219">
        <v>4</v>
      </c>
      <c r="I114" s="220"/>
      <c r="J114" s="221">
        <f>ROUND(I114*H114,2)</f>
        <v>0</v>
      </c>
      <c r="K114" s="217" t="s">
        <v>21</v>
      </c>
      <c r="L114" s="46"/>
      <c r="M114" s="222" t="s">
        <v>21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279</v>
      </c>
      <c r="AT114" s="226" t="s">
        <v>146</v>
      </c>
      <c r="AU114" s="226" t="s">
        <v>81</v>
      </c>
      <c r="AY114" s="19" t="s">
        <v>144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81</v>
      </c>
      <c r="BK114" s="227">
        <f>ROUND(I114*H114,2)</f>
        <v>0</v>
      </c>
      <c r="BL114" s="19" t="s">
        <v>279</v>
      </c>
      <c r="BM114" s="226" t="s">
        <v>427</v>
      </c>
    </row>
    <row r="115" spans="1:47" s="2" customFormat="1" ht="12">
      <c r="A115" s="40"/>
      <c r="B115" s="41"/>
      <c r="C115" s="42"/>
      <c r="D115" s="235" t="s">
        <v>467</v>
      </c>
      <c r="E115" s="42"/>
      <c r="F115" s="276" t="s">
        <v>821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467</v>
      </c>
      <c r="AU115" s="19" t="s">
        <v>81</v>
      </c>
    </row>
    <row r="116" spans="1:65" s="2" customFormat="1" ht="16.5" customHeight="1">
      <c r="A116" s="40"/>
      <c r="B116" s="41"/>
      <c r="C116" s="215" t="s">
        <v>269</v>
      </c>
      <c r="D116" s="215" t="s">
        <v>146</v>
      </c>
      <c r="E116" s="216" t="s">
        <v>822</v>
      </c>
      <c r="F116" s="217" t="s">
        <v>823</v>
      </c>
      <c r="G116" s="218" t="s">
        <v>177</v>
      </c>
      <c r="H116" s="219">
        <v>4</v>
      </c>
      <c r="I116" s="220"/>
      <c r="J116" s="221">
        <f>ROUND(I116*H116,2)</f>
        <v>0</v>
      </c>
      <c r="K116" s="217" t="s">
        <v>21</v>
      </c>
      <c r="L116" s="46"/>
      <c r="M116" s="222" t="s">
        <v>21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279</v>
      </c>
      <c r="AT116" s="226" t="s">
        <v>146</v>
      </c>
      <c r="AU116" s="226" t="s">
        <v>81</v>
      </c>
      <c r="AY116" s="19" t="s">
        <v>144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81</v>
      </c>
      <c r="BK116" s="227">
        <f>ROUND(I116*H116,2)</f>
        <v>0</v>
      </c>
      <c r="BL116" s="19" t="s">
        <v>279</v>
      </c>
      <c r="BM116" s="226" t="s">
        <v>443</v>
      </c>
    </row>
    <row r="117" spans="1:65" s="2" customFormat="1" ht="21.75" customHeight="1">
      <c r="A117" s="40"/>
      <c r="B117" s="41"/>
      <c r="C117" s="215" t="s">
        <v>8</v>
      </c>
      <c r="D117" s="215" t="s">
        <v>146</v>
      </c>
      <c r="E117" s="216" t="s">
        <v>824</v>
      </c>
      <c r="F117" s="217" t="s">
        <v>825</v>
      </c>
      <c r="G117" s="218" t="s">
        <v>185</v>
      </c>
      <c r="H117" s="219">
        <v>25</v>
      </c>
      <c r="I117" s="220"/>
      <c r="J117" s="221">
        <f>ROUND(I117*H117,2)</f>
        <v>0</v>
      </c>
      <c r="K117" s="217" t="s">
        <v>21</v>
      </c>
      <c r="L117" s="46"/>
      <c r="M117" s="222" t="s">
        <v>21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279</v>
      </c>
      <c r="AT117" s="226" t="s">
        <v>146</v>
      </c>
      <c r="AU117" s="226" t="s">
        <v>81</v>
      </c>
      <c r="AY117" s="19" t="s">
        <v>144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81</v>
      </c>
      <c r="BK117" s="227">
        <f>ROUND(I117*H117,2)</f>
        <v>0</v>
      </c>
      <c r="BL117" s="19" t="s">
        <v>279</v>
      </c>
      <c r="BM117" s="226" t="s">
        <v>456</v>
      </c>
    </row>
    <row r="118" spans="1:47" s="2" customFormat="1" ht="12">
      <c r="A118" s="40"/>
      <c r="B118" s="41"/>
      <c r="C118" s="42"/>
      <c r="D118" s="235" t="s">
        <v>467</v>
      </c>
      <c r="E118" s="42"/>
      <c r="F118" s="276" t="s">
        <v>826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467</v>
      </c>
      <c r="AU118" s="19" t="s">
        <v>81</v>
      </c>
    </row>
    <row r="119" spans="1:65" s="2" customFormat="1" ht="16.5" customHeight="1">
      <c r="A119" s="40"/>
      <c r="B119" s="41"/>
      <c r="C119" s="215" t="s">
        <v>279</v>
      </c>
      <c r="D119" s="215" t="s">
        <v>146</v>
      </c>
      <c r="E119" s="216" t="s">
        <v>827</v>
      </c>
      <c r="F119" s="217" t="s">
        <v>823</v>
      </c>
      <c r="G119" s="218" t="s">
        <v>185</v>
      </c>
      <c r="H119" s="219">
        <v>25</v>
      </c>
      <c r="I119" s="220"/>
      <c r="J119" s="221">
        <f>ROUND(I119*H119,2)</f>
        <v>0</v>
      </c>
      <c r="K119" s="217" t="s">
        <v>21</v>
      </c>
      <c r="L119" s="46"/>
      <c r="M119" s="222" t="s">
        <v>21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279</v>
      </c>
      <c r="AT119" s="226" t="s">
        <v>146</v>
      </c>
      <c r="AU119" s="226" t="s">
        <v>81</v>
      </c>
      <c r="AY119" s="19" t="s">
        <v>144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81</v>
      </c>
      <c r="BK119" s="227">
        <f>ROUND(I119*H119,2)</f>
        <v>0</v>
      </c>
      <c r="BL119" s="19" t="s">
        <v>279</v>
      </c>
      <c r="BM119" s="226" t="s">
        <v>470</v>
      </c>
    </row>
    <row r="120" spans="1:65" s="2" customFormat="1" ht="21.75" customHeight="1">
      <c r="A120" s="40"/>
      <c r="B120" s="41"/>
      <c r="C120" s="215" t="s">
        <v>372</v>
      </c>
      <c r="D120" s="215" t="s">
        <v>146</v>
      </c>
      <c r="E120" s="216" t="s">
        <v>828</v>
      </c>
      <c r="F120" s="217" t="s">
        <v>829</v>
      </c>
      <c r="G120" s="218" t="s">
        <v>185</v>
      </c>
      <c r="H120" s="219">
        <v>65</v>
      </c>
      <c r="I120" s="220"/>
      <c r="J120" s="221">
        <f>ROUND(I120*H120,2)</f>
        <v>0</v>
      </c>
      <c r="K120" s="217" t="s">
        <v>21</v>
      </c>
      <c r="L120" s="46"/>
      <c r="M120" s="222" t="s">
        <v>21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279</v>
      </c>
      <c r="AT120" s="226" t="s">
        <v>146</v>
      </c>
      <c r="AU120" s="226" t="s">
        <v>81</v>
      </c>
      <c r="AY120" s="19" t="s">
        <v>144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81</v>
      </c>
      <c r="BK120" s="227">
        <f>ROUND(I120*H120,2)</f>
        <v>0</v>
      </c>
      <c r="BL120" s="19" t="s">
        <v>279</v>
      </c>
      <c r="BM120" s="226" t="s">
        <v>478</v>
      </c>
    </row>
    <row r="121" spans="1:47" s="2" customFormat="1" ht="12">
      <c r="A121" s="40"/>
      <c r="B121" s="41"/>
      <c r="C121" s="42"/>
      <c r="D121" s="235" t="s">
        <v>467</v>
      </c>
      <c r="E121" s="42"/>
      <c r="F121" s="276" t="s">
        <v>826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467</v>
      </c>
      <c r="AU121" s="19" t="s">
        <v>81</v>
      </c>
    </row>
    <row r="122" spans="1:65" s="2" customFormat="1" ht="16.5" customHeight="1">
      <c r="A122" s="40"/>
      <c r="B122" s="41"/>
      <c r="C122" s="215" t="s">
        <v>377</v>
      </c>
      <c r="D122" s="215" t="s">
        <v>146</v>
      </c>
      <c r="E122" s="216" t="s">
        <v>830</v>
      </c>
      <c r="F122" s="217" t="s">
        <v>823</v>
      </c>
      <c r="G122" s="218" t="s">
        <v>185</v>
      </c>
      <c r="H122" s="219">
        <v>65</v>
      </c>
      <c r="I122" s="220"/>
      <c r="J122" s="221">
        <f>ROUND(I122*H122,2)</f>
        <v>0</v>
      </c>
      <c r="K122" s="217" t="s">
        <v>21</v>
      </c>
      <c r="L122" s="46"/>
      <c r="M122" s="222" t="s">
        <v>21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279</v>
      </c>
      <c r="AT122" s="226" t="s">
        <v>146</v>
      </c>
      <c r="AU122" s="226" t="s">
        <v>81</v>
      </c>
      <c r="AY122" s="19" t="s">
        <v>144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81</v>
      </c>
      <c r="BK122" s="227">
        <f>ROUND(I122*H122,2)</f>
        <v>0</v>
      </c>
      <c r="BL122" s="19" t="s">
        <v>279</v>
      </c>
      <c r="BM122" s="226" t="s">
        <v>488</v>
      </c>
    </row>
    <row r="123" spans="1:65" s="2" customFormat="1" ht="16.5" customHeight="1">
      <c r="A123" s="40"/>
      <c r="B123" s="41"/>
      <c r="C123" s="215" t="s">
        <v>381</v>
      </c>
      <c r="D123" s="215" t="s">
        <v>146</v>
      </c>
      <c r="E123" s="216" t="s">
        <v>831</v>
      </c>
      <c r="F123" s="217" t="s">
        <v>832</v>
      </c>
      <c r="G123" s="218" t="s">
        <v>185</v>
      </c>
      <c r="H123" s="219">
        <v>12</v>
      </c>
      <c r="I123" s="220"/>
      <c r="J123" s="221">
        <f>ROUND(I123*H123,2)</f>
        <v>0</v>
      </c>
      <c r="K123" s="217" t="s">
        <v>21</v>
      </c>
      <c r="L123" s="46"/>
      <c r="M123" s="222" t="s">
        <v>21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279</v>
      </c>
      <c r="AT123" s="226" t="s">
        <v>146</v>
      </c>
      <c r="AU123" s="226" t="s">
        <v>81</v>
      </c>
      <c r="AY123" s="19" t="s">
        <v>144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81</v>
      </c>
      <c r="BK123" s="227">
        <f>ROUND(I123*H123,2)</f>
        <v>0</v>
      </c>
      <c r="BL123" s="19" t="s">
        <v>279</v>
      </c>
      <c r="BM123" s="226" t="s">
        <v>498</v>
      </c>
    </row>
    <row r="124" spans="1:47" s="2" customFormat="1" ht="12">
      <c r="A124" s="40"/>
      <c r="B124" s="41"/>
      <c r="C124" s="42"/>
      <c r="D124" s="235" t="s">
        <v>467</v>
      </c>
      <c r="E124" s="42"/>
      <c r="F124" s="276" t="s">
        <v>826</v>
      </c>
      <c r="G124" s="42"/>
      <c r="H124" s="42"/>
      <c r="I124" s="230"/>
      <c r="J124" s="42"/>
      <c r="K124" s="42"/>
      <c r="L124" s="46"/>
      <c r="M124" s="231"/>
      <c r="N124" s="23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467</v>
      </c>
      <c r="AU124" s="19" t="s">
        <v>81</v>
      </c>
    </row>
    <row r="125" spans="1:65" s="2" customFormat="1" ht="16.5" customHeight="1">
      <c r="A125" s="40"/>
      <c r="B125" s="41"/>
      <c r="C125" s="215" t="s">
        <v>386</v>
      </c>
      <c r="D125" s="215" t="s">
        <v>146</v>
      </c>
      <c r="E125" s="216" t="s">
        <v>833</v>
      </c>
      <c r="F125" s="217" t="s">
        <v>823</v>
      </c>
      <c r="G125" s="218" t="s">
        <v>185</v>
      </c>
      <c r="H125" s="219">
        <v>12</v>
      </c>
      <c r="I125" s="220"/>
      <c r="J125" s="221">
        <f>ROUND(I125*H125,2)</f>
        <v>0</v>
      </c>
      <c r="K125" s="217" t="s">
        <v>21</v>
      </c>
      <c r="L125" s="46"/>
      <c r="M125" s="222" t="s">
        <v>21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279</v>
      </c>
      <c r="AT125" s="226" t="s">
        <v>146</v>
      </c>
      <c r="AU125" s="226" t="s">
        <v>81</v>
      </c>
      <c r="AY125" s="19" t="s">
        <v>144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81</v>
      </c>
      <c r="BK125" s="227">
        <f>ROUND(I125*H125,2)</f>
        <v>0</v>
      </c>
      <c r="BL125" s="19" t="s">
        <v>279</v>
      </c>
      <c r="BM125" s="226" t="s">
        <v>508</v>
      </c>
    </row>
    <row r="126" spans="1:65" s="2" customFormat="1" ht="16.5" customHeight="1">
      <c r="A126" s="40"/>
      <c r="B126" s="41"/>
      <c r="C126" s="215" t="s">
        <v>7</v>
      </c>
      <c r="D126" s="215" t="s">
        <v>146</v>
      </c>
      <c r="E126" s="216" t="s">
        <v>834</v>
      </c>
      <c r="F126" s="217" t="s">
        <v>835</v>
      </c>
      <c r="G126" s="218" t="s">
        <v>177</v>
      </c>
      <c r="H126" s="219">
        <v>20</v>
      </c>
      <c r="I126" s="220"/>
      <c r="J126" s="221">
        <f>ROUND(I126*H126,2)</f>
        <v>0</v>
      </c>
      <c r="K126" s="217" t="s">
        <v>21</v>
      </c>
      <c r="L126" s="46"/>
      <c r="M126" s="222" t="s">
        <v>21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279</v>
      </c>
      <c r="AT126" s="226" t="s">
        <v>146</v>
      </c>
      <c r="AU126" s="226" t="s">
        <v>81</v>
      </c>
      <c r="AY126" s="19" t="s">
        <v>144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81</v>
      </c>
      <c r="BK126" s="227">
        <f>ROUND(I126*H126,2)</f>
        <v>0</v>
      </c>
      <c r="BL126" s="19" t="s">
        <v>279</v>
      </c>
      <c r="BM126" s="226" t="s">
        <v>525</v>
      </c>
    </row>
    <row r="127" spans="1:47" s="2" customFormat="1" ht="12">
      <c r="A127" s="40"/>
      <c r="B127" s="41"/>
      <c r="C127" s="42"/>
      <c r="D127" s="235" t="s">
        <v>467</v>
      </c>
      <c r="E127" s="42"/>
      <c r="F127" s="276" t="s">
        <v>836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467</v>
      </c>
      <c r="AU127" s="19" t="s">
        <v>81</v>
      </c>
    </row>
    <row r="128" spans="1:65" s="2" customFormat="1" ht="16.5" customHeight="1">
      <c r="A128" s="40"/>
      <c r="B128" s="41"/>
      <c r="C128" s="215" t="s">
        <v>397</v>
      </c>
      <c r="D128" s="215" t="s">
        <v>146</v>
      </c>
      <c r="E128" s="216" t="s">
        <v>837</v>
      </c>
      <c r="F128" s="217" t="s">
        <v>838</v>
      </c>
      <c r="G128" s="218" t="s">
        <v>177</v>
      </c>
      <c r="H128" s="219">
        <v>20</v>
      </c>
      <c r="I128" s="220"/>
      <c r="J128" s="221">
        <f>ROUND(I128*H128,2)</f>
        <v>0</v>
      </c>
      <c r="K128" s="217" t="s">
        <v>21</v>
      </c>
      <c r="L128" s="46"/>
      <c r="M128" s="222" t="s">
        <v>21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279</v>
      </c>
      <c r="AT128" s="226" t="s">
        <v>146</v>
      </c>
      <c r="AU128" s="226" t="s">
        <v>81</v>
      </c>
      <c r="AY128" s="19" t="s">
        <v>144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81</v>
      </c>
      <c r="BK128" s="227">
        <f>ROUND(I128*H128,2)</f>
        <v>0</v>
      </c>
      <c r="BL128" s="19" t="s">
        <v>279</v>
      </c>
      <c r="BM128" s="226" t="s">
        <v>535</v>
      </c>
    </row>
    <row r="129" spans="1:65" s="2" customFormat="1" ht="24.15" customHeight="1">
      <c r="A129" s="40"/>
      <c r="B129" s="41"/>
      <c r="C129" s="215" t="s">
        <v>403</v>
      </c>
      <c r="D129" s="215" t="s">
        <v>146</v>
      </c>
      <c r="E129" s="216" t="s">
        <v>839</v>
      </c>
      <c r="F129" s="217" t="s">
        <v>840</v>
      </c>
      <c r="G129" s="218" t="s">
        <v>177</v>
      </c>
      <c r="H129" s="219">
        <v>70</v>
      </c>
      <c r="I129" s="220"/>
      <c r="J129" s="221">
        <f>ROUND(I129*H129,2)</f>
        <v>0</v>
      </c>
      <c r="K129" s="217" t="s">
        <v>21</v>
      </c>
      <c r="L129" s="46"/>
      <c r="M129" s="222" t="s">
        <v>21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279</v>
      </c>
      <c r="AT129" s="226" t="s">
        <v>146</v>
      </c>
      <c r="AU129" s="226" t="s">
        <v>81</v>
      </c>
      <c r="AY129" s="19" t="s">
        <v>144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81</v>
      </c>
      <c r="BK129" s="227">
        <f>ROUND(I129*H129,2)</f>
        <v>0</v>
      </c>
      <c r="BL129" s="19" t="s">
        <v>279</v>
      </c>
      <c r="BM129" s="226" t="s">
        <v>545</v>
      </c>
    </row>
    <row r="130" spans="1:47" s="2" customFormat="1" ht="12">
      <c r="A130" s="40"/>
      <c r="B130" s="41"/>
      <c r="C130" s="42"/>
      <c r="D130" s="235" t="s">
        <v>467</v>
      </c>
      <c r="E130" s="42"/>
      <c r="F130" s="276" t="s">
        <v>841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467</v>
      </c>
      <c r="AU130" s="19" t="s">
        <v>81</v>
      </c>
    </row>
    <row r="131" spans="1:65" s="2" customFormat="1" ht="16.5" customHeight="1">
      <c r="A131" s="40"/>
      <c r="B131" s="41"/>
      <c r="C131" s="215" t="s">
        <v>411</v>
      </c>
      <c r="D131" s="215" t="s">
        <v>146</v>
      </c>
      <c r="E131" s="216" t="s">
        <v>842</v>
      </c>
      <c r="F131" s="217" t="s">
        <v>843</v>
      </c>
      <c r="G131" s="218" t="s">
        <v>177</v>
      </c>
      <c r="H131" s="219">
        <v>70</v>
      </c>
      <c r="I131" s="220"/>
      <c r="J131" s="221">
        <f>ROUND(I131*H131,2)</f>
        <v>0</v>
      </c>
      <c r="K131" s="217" t="s">
        <v>21</v>
      </c>
      <c r="L131" s="46"/>
      <c r="M131" s="222" t="s">
        <v>21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279</v>
      </c>
      <c r="AT131" s="226" t="s">
        <v>146</v>
      </c>
      <c r="AU131" s="226" t="s">
        <v>81</v>
      </c>
      <c r="AY131" s="19" t="s">
        <v>144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81</v>
      </c>
      <c r="BK131" s="227">
        <f>ROUND(I131*H131,2)</f>
        <v>0</v>
      </c>
      <c r="BL131" s="19" t="s">
        <v>279</v>
      </c>
      <c r="BM131" s="226" t="s">
        <v>557</v>
      </c>
    </row>
    <row r="132" spans="1:63" s="12" customFormat="1" ht="25.9" customHeight="1">
      <c r="A132" s="12"/>
      <c r="B132" s="199"/>
      <c r="C132" s="200"/>
      <c r="D132" s="201" t="s">
        <v>72</v>
      </c>
      <c r="E132" s="202" t="s">
        <v>257</v>
      </c>
      <c r="F132" s="202" t="s">
        <v>844</v>
      </c>
      <c r="G132" s="200"/>
      <c r="H132" s="200"/>
      <c r="I132" s="203"/>
      <c r="J132" s="204">
        <f>BK132</f>
        <v>0</v>
      </c>
      <c r="K132" s="200"/>
      <c r="L132" s="205"/>
      <c r="M132" s="206"/>
      <c r="N132" s="207"/>
      <c r="O132" s="207"/>
      <c r="P132" s="208">
        <f>SUM(P133:P166)</f>
        <v>0</v>
      </c>
      <c r="Q132" s="207"/>
      <c r="R132" s="208">
        <f>SUM(R133:R166)</f>
        <v>0</v>
      </c>
      <c r="S132" s="207"/>
      <c r="T132" s="209">
        <f>SUM(T133:T166)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81</v>
      </c>
      <c r="AT132" s="211" t="s">
        <v>72</v>
      </c>
      <c r="AU132" s="211" t="s">
        <v>73</v>
      </c>
      <c r="AY132" s="210" t="s">
        <v>144</v>
      </c>
      <c r="BK132" s="212">
        <f>SUM(BK133:BK166)</f>
        <v>0</v>
      </c>
    </row>
    <row r="133" spans="1:65" s="2" customFormat="1" ht="62.7" customHeight="1">
      <c r="A133" s="40"/>
      <c r="B133" s="41"/>
      <c r="C133" s="215" t="s">
        <v>417</v>
      </c>
      <c r="D133" s="215" t="s">
        <v>146</v>
      </c>
      <c r="E133" s="216" t="s">
        <v>845</v>
      </c>
      <c r="F133" s="217" t="s">
        <v>793</v>
      </c>
      <c r="G133" s="218" t="s">
        <v>375</v>
      </c>
      <c r="H133" s="219">
        <v>3</v>
      </c>
      <c r="I133" s="220"/>
      <c r="J133" s="221">
        <f>ROUND(I133*H133,2)</f>
        <v>0</v>
      </c>
      <c r="K133" s="217" t="s">
        <v>21</v>
      </c>
      <c r="L133" s="46"/>
      <c r="M133" s="222" t="s">
        <v>21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279</v>
      </c>
      <c r="AT133" s="226" t="s">
        <v>146</v>
      </c>
      <c r="AU133" s="226" t="s">
        <v>81</v>
      </c>
      <c r="AY133" s="19" t="s">
        <v>144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81</v>
      </c>
      <c r="BK133" s="227">
        <f>ROUND(I133*H133,2)</f>
        <v>0</v>
      </c>
      <c r="BL133" s="19" t="s">
        <v>279</v>
      </c>
      <c r="BM133" s="226" t="s">
        <v>568</v>
      </c>
    </row>
    <row r="134" spans="1:47" s="2" customFormat="1" ht="12">
      <c r="A134" s="40"/>
      <c r="B134" s="41"/>
      <c r="C134" s="42"/>
      <c r="D134" s="235" t="s">
        <v>467</v>
      </c>
      <c r="E134" s="42"/>
      <c r="F134" s="276" t="s">
        <v>801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467</v>
      </c>
      <c r="AU134" s="19" t="s">
        <v>81</v>
      </c>
    </row>
    <row r="135" spans="1:65" s="2" customFormat="1" ht="16.5" customHeight="1">
      <c r="A135" s="40"/>
      <c r="B135" s="41"/>
      <c r="C135" s="215" t="s">
        <v>427</v>
      </c>
      <c r="D135" s="215" t="s">
        <v>146</v>
      </c>
      <c r="E135" s="216" t="s">
        <v>846</v>
      </c>
      <c r="F135" s="217" t="s">
        <v>847</v>
      </c>
      <c r="G135" s="218" t="s">
        <v>375</v>
      </c>
      <c r="H135" s="219">
        <v>3</v>
      </c>
      <c r="I135" s="220"/>
      <c r="J135" s="221">
        <f>ROUND(I135*H135,2)</f>
        <v>0</v>
      </c>
      <c r="K135" s="217" t="s">
        <v>21</v>
      </c>
      <c r="L135" s="46"/>
      <c r="M135" s="222" t="s">
        <v>21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279</v>
      </c>
      <c r="AT135" s="226" t="s">
        <v>146</v>
      </c>
      <c r="AU135" s="226" t="s">
        <v>81</v>
      </c>
      <c r="AY135" s="19" t="s">
        <v>144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81</v>
      </c>
      <c r="BK135" s="227">
        <f>ROUND(I135*H135,2)</f>
        <v>0</v>
      </c>
      <c r="BL135" s="19" t="s">
        <v>279</v>
      </c>
      <c r="BM135" s="226" t="s">
        <v>579</v>
      </c>
    </row>
    <row r="136" spans="1:65" s="2" customFormat="1" ht="16.5" customHeight="1">
      <c r="A136" s="40"/>
      <c r="B136" s="41"/>
      <c r="C136" s="215" t="s">
        <v>436</v>
      </c>
      <c r="D136" s="215" t="s">
        <v>146</v>
      </c>
      <c r="E136" s="216" t="s">
        <v>848</v>
      </c>
      <c r="F136" s="217" t="s">
        <v>798</v>
      </c>
      <c r="G136" s="218" t="s">
        <v>375</v>
      </c>
      <c r="H136" s="219">
        <v>3</v>
      </c>
      <c r="I136" s="220"/>
      <c r="J136" s="221">
        <f>ROUND(I136*H136,2)</f>
        <v>0</v>
      </c>
      <c r="K136" s="217" t="s">
        <v>21</v>
      </c>
      <c r="L136" s="46"/>
      <c r="M136" s="222" t="s">
        <v>21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279</v>
      </c>
      <c r="AT136" s="226" t="s">
        <v>146</v>
      </c>
      <c r="AU136" s="226" t="s">
        <v>81</v>
      </c>
      <c r="AY136" s="19" t="s">
        <v>144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81</v>
      </c>
      <c r="BK136" s="227">
        <f>ROUND(I136*H136,2)</f>
        <v>0</v>
      </c>
      <c r="BL136" s="19" t="s">
        <v>279</v>
      </c>
      <c r="BM136" s="226" t="s">
        <v>653</v>
      </c>
    </row>
    <row r="137" spans="1:65" s="2" customFormat="1" ht="62.7" customHeight="1">
      <c r="A137" s="40"/>
      <c r="B137" s="41"/>
      <c r="C137" s="215" t="s">
        <v>443</v>
      </c>
      <c r="D137" s="215" t="s">
        <v>146</v>
      </c>
      <c r="E137" s="216" t="s">
        <v>849</v>
      </c>
      <c r="F137" s="217" t="s">
        <v>800</v>
      </c>
      <c r="G137" s="218" t="s">
        <v>375</v>
      </c>
      <c r="H137" s="219">
        <v>3</v>
      </c>
      <c r="I137" s="220"/>
      <c r="J137" s="221">
        <f>ROUND(I137*H137,2)</f>
        <v>0</v>
      </c>
      <c r="K137" s="217" t="s">
        <v>21</v>
      </c>
      <c r="L137" s="46"/>
      <c r="M137" s="222" t="s">
        <v>21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279</v>
      </c>
      <c r="AT137" s="226" t="s">
        <v>146</v>
      </c>
      <c r="AU137" s="226" t="s">
        <v>81</v>
      </c>
      <c r="AY137" s="19" t="s">
        <v>144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81</v>
      </c>
      <c r="BK137" s="227">
        <f>ROUND(I137*H137,2)</f>
        <v>0</v>
      </c>
      <c r="BL137" s="19" t="s">
        <v>279</v>
      </c>
      <c r="BM137" s="226" t="s">
        <v>678</v>
      </c>
    </row>
    <row r="138" spans="1:47" s="2" customFormat="1" ht="12">
      <c r="A138" s="40"/>
      <c r="B138" s="41"/>
      <c r="C138" s="42"/>
      <c r="D138" s="235" t="s">
        <v>467</v>
      </c>
      <c r="E138" s="42"/>
      <c r="F138" s="276" t="s">
        <v>801</v>
      </c>
      <c r="G138" s="42"/>
      <c r="H138" s="42"/>
      <c r="I138" s="230"/>
      <c r="J138" s="42"/>
      <c r="K138" s="42"/>
      <c r="L138" s="46"/>
      <c r="M138" s="231"/>
      <c r="N138" s="23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467</v>
      </c>
      <c r="AU138" s="19" t="s">
        <v>81</v>
      </c>
    </row>
    <row r="139" spans="1:65" s="2" customFormat="1" ht="16.5" customHeight="1">
      <c r="A139" s="40"/>
      <c r="B139" s="41"/>
      <c r="C139" s="215" t="s">
        <v>450</v>
      </c>
      <c r="D139" s="215" t="s">
        <v>146</v>
      </c>
      <c r="E139" s="216" t="s">
        <v>850</v>
      </c>
      <c r="F139" s="217" t="s">
        <v>851</v>
      </c>
      <c r="G139" s="218" t="s">
        <v>375</v>
      </c>
      <c r="H139" s="219">
        <v>3</v>
      </c>
      <c r="I139" s="220"/>
      <c r="J139" s="221">
        <f>ROUND(I139*H139,2)</f>
        <v>0</v>
      </c>
      <c r="K139" s="217" t="s">
        <v>21</v>
      </c>
      <c r="L139" s="46"/>
      <c r="M139" s="222" t="s">
        <v>21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279</v>
      </c>
      <c r="AT139" s="226" t="s">
        <v>146</v>
      </c>
      <c r="AU139" s="226" t="s">
        <v>81</v>
      </c>
      <c r="AY139" s="19" t="s">
        <v>144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81</v>
      </c>
      <c r="BK139" s="227">
        <f>ROUND(I139*H139,2)</f>
        <v>0</v>
      </c>
      <c r="BL139" s="19" t="s">
        <v>279</v>
      </c>
      <c r="BM139" s="226" t="s">
        <v>689</v>
      </c>
    </row>
    <row r="140" spans="1:65" s="2" customFormat="1" ht="16.5" customHeight="1">
      <c r="A140" s="40"/>
      <c r="B140" s="41"/>
      <c r="C140" s="215" t="s">
        <v>456</v>
      </c>
      <c r="D140" s="215" t="s">
        <v>146</v>
      </c>
      <c r="E140" s="216" t="s">
        <v>852</v>
      </c>
      <c r="F140" s="217" t="s">
        <v>798</v>
      </c>
      <c r="G140" s="218" t="s">
        <v>375</v>
      </c>
      <c r="H140" s="219">
        <v>3</v>
      </c>
      <c r="I140" s="220"/>
      <c r="J140" s="221">
        <f>ROUND(I140*H140,2)</f>
        <v>0</v>
      </c>
      <c r="K140" s="217" t="s">
        <v>21</v>
      </c>
      <c r="L140" s="46"/>
      <c r="M140" s="222" t="s">
        <v>21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279</v>
      </c>
      <c r="AT140" s="226" t="s">
        <v>146</v>
      </c>
      <c r="AU140" s="226" t="s">
        <v>81</v>
      </c>
      <c r="AY140" s="19" t="s">
        <v>144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81</v>
      </c>
      <c r="BK140" s="227">
        <f>ROUND(I140*H140,2)</f>
        <v>0</v>
      </c>
      <c r="BL140" s="19" t="s">
        <v>279</v>
      </c>
      <c r="BM140" s="226" t="s">
        <v>702</v>
      </c>
    </row>
    <row r="141" spans="1:65" s="2" customFormat="1" ht="24.15" customHeight="1">
      <c r="A141" s="40"/>
      <c r="B141" s="41"/>
      <c r="C141" s="215" t="s">
        <v>463</v>
      </c>
      <c r="D141" s="215" t="s">
        <v>146</v>
      </c>
      <c r="E141" s="216" t="s">
        <v>853</v>
      </c>
      <c r="F141" s="217" t="s">
        <v>806</v>
      </c>
      <c r="G141" s="218" t="s">
        <v>375</v>
      </c>
      <c r="H141" s="219">
        <v>6</v>
      </c>
      <c r="I141" s="220"/>
      <c r="J141" s="221">
        <f>ROUND(I141*H141,2)</f>
        <v>0</v>
      </c>
      <c r="K141" s="217" t="s">
        <v>21</v>
      </c>
      <c r="L141" s="46"/>
      <c r="M141" s="222" t="s">
        <v>21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279</v>
      </c>
      <c r="AT141" s="226" t="s">
        <v>146</v>
      </c>
      <c r="AU141" s="226" t="s">
        <v>81</v>
      </c>
      <c r="AY141" s="19" t="s">
        <v>144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81</v>
      </c>
      <c r="BK141" s="227">
        <f>ROUND(I141*H141,2)</f>
        <v>0</v>
      </c>
      <c r="BL141" s="19" t="s">
        <v>279</v>
      </c>
      <c r="BM141" s="226" t="s">
        <v>714</v>
      </c>
    </row>
    <row r="142" spans="1:65" s="2" customFormat="1" ht="16.5" customHeight="1">
      <c r="A142" s="40"/>
      <c r="B142" s="41"/>
      <c r="C142" s="215" t="s">
        <v>470</v>
      </c>
      <c r="D142" s="215" t="s">
        <v>146</v>
      </c>
      <c r="E142" s="216" t="s">
        <v>854</v>
      </c>
      <c r="F142" s="217" t="s">
        <v>808</v>
      </c>
      <c r="G142" s="218" t="s">
        <v>375</v>
      </c>
      <c r="H142" s="219">
        <v>6</v>
      </c>
      <c r="I142" s="220"/>
      <c r="J142" s="221">
        <f>ROUND(I142*H142,2)</f>
        <v>0</v>
      </c>
      <c r="K142" s="217" t="s">
        <v>21</v>
      </c>
      <c r="L142" s="46"/>
      <c r="M142" s="222" t="s">
        <v>21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279</v>
      </c>
      <c r="AT142" s="226" t="s">
        <v>146</v>
      </c>
      <c r="AU142" s="226" t="s">
        <v>81</v>
      </c>
      <c r="AY142" s="19" t="s">
        <v>144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81</v>
      </c>
      <c r="BK142" s="227">
        <f>ROUND(I142*H142,2)</f>
        <v>0</v>
      </c>
      <c r="BL142" s="19" t="s">
        <v>279</v>
      </c>
      <c r="BM142" s="226" t="s">
        <v>726</v>
      </c>
    </row>
    <row r="143" spans="1:65" s="2" customFormat="1" ht="21.75" customHeight="1">
      <c r="A143" s="40"/>
      <c r="B143" s="41"/>
      <c r="C143" s="215" t="s">
        <v>474</v>
      </c>
      <c r="D143" s="215" t="s">
        <v>146</v>
      </c>
      <c r="E143" s="216" t="s">
        <v>855</v>
      </c>
      <c r="F143" s="217" t="s">
        <v>810</v>
      </c>
      <c r="G143" s="218" t="s">
        <v>375</v>
      </c>
      <c r="H143" s="219">
        <v>4</v>
      </c>
      <c r="I143" s="220"/>
      <c r="J143" s="221">
        <f>ROUND(I143*H143,2)</f>
        <v>0</v>
      </c>
      <c r="K143" s="217" t="s">
        <v>21</v>
      </c>
      <c r="L143" s="46"/>
      <c r="M143" s="222" t="s">
        <v>21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279</v>
      </c>
      <c r="AT143" s="226" t="s">
        <v>146</v>
      </c>
      <c r="AU143" s="226" t="s">
        <v>81</v>
      </c>
      <c r="AY143" s="19" t="s">
        <v>144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81</v>
      </c>
      <c r="BK143" s="227">
        <f>ROUND(I143*H143,2)</f>
        <v>0</v>
      </c>
      <c r="BL143" s="19" t="s">
        <v>279</v>
      </c>
      <c r="BM143" s="226" t="s">
        <v>738</v>
      </c>
    </row>
    <row r="144" spans="1:47" s="2" customFormat="1" ht="12">
      <c r="A144" s="40"/>
      <c r="B144" s="41"/>
      <c r="C144" s="42"/>
      <c r="D144" s="235" t="s">
        <v>467</v>
      </c>
      <c r="E144" s="42"/>
      <c r="F144" s="276" t="s">
        <v>811</v>
      </c>
      <c r="G144" s="42"/>
      <c r="H144" s="42"/>
      <c r="I144" s="230"/>
      <c r="J144" s="42"/>
      <c r="K144" s="42"/>
      <c r="L144" s="46"/>
      <c r="M144" s="231"/>
      <c r="N144" s="23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467</v>
      </c>
      <c r="AU144" s="19" t="s">
        <v>81</v>
      </c>
    </row>
    <row r="145" spans="1:65" s="2" customFormat="1" ht="16.5" customHeight="1">
      <c r="A145" s="40"/>
      <c r="B145" s="41"/>
      <c r="C145" s="215" t="s">
        <v>478</v>
      </c>
      <c r="D145" s="215" t="s">
        <v>146</v>
      </c>
      <c r="E145" s="216" t="s">
        <v>856</v>
      </c>
      <c r="F145" s="217" t="s">
        <v>813</v>
      </c>
      <c r="G145" s="218" t="s">
        <v>375</v>
      </c>
      <c r="H145" s="219">
        <v>4</v>
      </c>
      <c r="I145" s="220"/>
      <c r="J145" s="221">
        <f>ROUND(I145*H145,2)</f>
        <v>0</v>
      </c>
      <c r="K145" s="217" t="s">
        <v>21</v>
      </c>
      <c r="L145" s="46"/>
      <c r="M145" s="222" t="s">
        <v>21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279</v>
      </c>
      <c r="AT145" s="226" t="s">
        <v>146</v>
      </c>
      <c r="AU145" s="226" t="s">
        <v>81</v>
      </c>
      <c r="AY145" s="19" t="s">
        <v>144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81</v>
      </c>
      <c r="BK145" s="227">
        <f>ROUND(I145*H145,2)</f>
        <v>0</v>
      </c>
      <c r="BL145" s="19" t="s">
        <v>279</v>
      </c>
      <c r="BM145" s="226" t="s">
        <v>753</v>
      </c>
    </row>
    <row r="146" spans="1:65" s="2" customFormat="1" ht="16.5" customHeight="1">
      <c r="A146" s="40"/>
      <c r="B146" s="41"/>
      <c r="C146" s="215" t="s">
        <v>482</v>
      </c>
      <c r="D146" s="215" t="s">
        <v>146</v>
      </c>
      <c r="E146" s="216" t="s">
        <v>857</v>
      </c>
      <c r="F146" s="217" t="s">
        <v>815</v>
      </c>
      <c r="G146" s="218" t="s">
        <v>375</v>
      </c>
      <c r="H146" s="219">
        <v>38</v>
      </c>
      <c r="I146" s="220"/>
      <c r="J146" s="221">
        <f>ROUND(I146*H146,2)</f>
        <v>0</v>
      </c>
      <c r="K146" s="217" t="s">
        <v>21</v>
      </c>
      <c r="L146" s="46"/>
      <c r="M146" s="222" t="s">
        <v>21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279</v>
      </c>
      <c r="AT146" s="226" t="s">
        <v>146</v>
      </c>
      <c r="AU146" s="226" t="s">
        <v>81</v>
      </c>
      <c r="AY146" s="19" t="s">
        <v>144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81</v>
      </c>
      <c r="BK146" s="227">
        <f>ROUND(I146*H146,2)</f>
        <v>0</v>
      </c>
      <c r="BL146" s="19" t="s">
        <v>279</v>
      </c>
      <c r="BM146" s="226" t="s">
        <v>765</v>
      </c>
    </row>
    <row r="147" spans="1:47" s="2" customFormat="1" ht="12">
      <c r="A147" s="40"/>
      <c r="B147" s="41"/>
      <c r="C147" s="42"/>
      <c r="D147" s="235" t="s">
        <v>467</v>
      </c>
      <c r="E147" s="42"/>
      <c r="F147" s="276" t="s">
        <v>816</v>
      </c>
      <c r="G147" s="42"/>
      <c r="H147" s="42"/>
      <c r="I147" s="230"/>
      <c r="J147" s="42"/>
      <c r="K147" s="42"/>
      <c r="L147" s="46"/>
      <c r="M147" s="231"/>
      <c r="N147" s="23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467</v>
      </c>
      <c r="AU147" s="19" t="s">
        <v>81</v>
      </c>
    </row>
    <row r="148" spans="1:65" s="2" customFormat="1" ht="16.5" customHeight="1">
      <c r="A148" s="40"/>
      <c r="B148" s="41"/>
      <c r="C148" s="215" t="s">
        <v>488</v>
      </c>
      <c r="D148" s="215" t="s">
        <v>146</v>
      </c>
      <c r="E148" s="216" t="s">
        <v>858</v>
      </c>
      <c r="F148" s="217" t="s">
        <v>818</v>
      </c>
      <c r="G148" s="218" t="s">
        <v>375</v>
      </c>
      <c r="H148" s="219">
        <v>38</v>
      </c>
      <c r="I148" s="220"/>
      <c r="J148" s="221">
        <f>ROUND(I148*H148,2)</f>
        <v>0</v>
      </c>
      <c r="K148" s="217" t="s">
        <v>21</v>
      </c>
      <c r="L148" s="46"/>
      <c r="M148" s="222" t="s">
        <v>21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279</v>
      </c>
      <c r="AT148" s="226" t="s">
        <v>146</v>
      </c>
      <c r="AU148" s="226" t="s">
        <v>81</v>
      </c>
      <c r="AY148" s="19" t="s">
        <v>144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81</v>
      </c>
      <c r="BK148" s="227">
        <f>ROUND(I148*H148,2)</f>
        <v>0</v>
      </c>
      <c r="BL148" s="19" t="s">
        <v>279</v>
      </c>
      <c r="BM148" s="226" t="s">
        <v>859</v>
      </c>
    </row>
    <row r="149" spans="1:65" s="2" customFormat="1" ht="16.5" customHeight="1">
      <c r="A149" s="40"/>
      <c r="B149" s="41"/>
      <c r="C149" s="215" t="s">
        <v>493</v>
      </c>
      <c r="D149" s="215" t="s">
        <v>146</v>
      </c>
      <c r="E149" s="216" t="s">
        <v>860</v>
      </c>
      <c r="F149" s="217" t="s">
        <v>820</v>
      </c>
      <c r="G149" s="218" t="s">
        <v>177</v>
      </c>
      <c r="H149" s="219">
        <v>4</v>
      </c>
      <c r="I149" s="220"/>
      <c r="J149" s="221">
        <f>ROUND(I149*H149,2)</f>
        <v>0</v>
      </c>
      <c r="K149" s="217" t="s">
        <v>21</v>
      </c>
      <c r="L149" s="46"/>
      <c r="M149" s="222" t="s">
        <v>21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279</v>
      </c>
      <c r="AT149" s="226" t="s">
        <v>146</v>
      </c>
      <c r="AU149" s="226" t="s">
        <v>81</v>
      </c>
      <c r="AY149" s="19" t="s">
        <v>144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81</v>
      </c>
      <c r="BK149" s="227">
        <f>ROUND(I149*H149,2)</f>
        <v>0</v>
      </c>
      <c r="BL149" s="19" t="s">
        <v>279</v>
      </c>
      <c r="BM149" s="226" t="s">
        <v>861</v>
      </c>
    </row>
    <row r="150" spans="1:47" s="2" customFormat="1" ht="12">
      <c r="A150" s="40"/>
      <c r="B150" s="41"/>
      <c r="C150" s="42"/>
      <c r="D150" s="235" t="s">
        <v>467</v>
      </c>
      <c r="E150" s="42"/>
      <c r="F150" s="276" t="s">
        <v>821</v>
      </c>
      <c r="G150" s="42"/>
      <c r="H150" s="42"/>
      <c r="I150" s="230"/>
      <c r="J150" s="42"/>
      <c r="K150" s="42"/>
      <c r="L150" s="46"/>
      <c r="M150" s="231"/>
      <c r="N150" s="232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467</v>
      </c>
      <c r="AU150" s="19" t="s">
        <v>81</v>
      </c>
    </row>
    <row r="151" spans="1:65" s="2" customFormat="1" ht="16.5" customHeight="1">
      <c r="A151" s="40"/>
      <c r="B151" s="41"/>
      <c r="C151" s="215" t="s">
        <v>498</v>
      </c>
      <c r="D151" s="215" t="s">
        <v>146</v>
      </c>
      <c r="E151" s="216" t="s">
        <v>862</v>
      </c>
      <c r="F151" s="217" t="s">
        <v>823</v>
      </c>
      <c r="G151" s="218" t="s">
        <v>177</v>
      </c>
      <c r="H151" s="219">
        <v>4</v>
      </c>
      <c r="I151" s="220"/>
      <c r="J151" s="221">
        <f>ROUND(I151*H151,2)</f>
        <v>0</v>
      </c>
      <c r="K151" s="217" t="s">
        <v>21</v>
      </c>
      <c r="L151" s="46"/>
      <c r="M151" s="222" t="s">
        <v>21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279</v>
      </c>
      <c r="AT151" s="226" t="s">
        <v>146</v>
      </c>
      <c r="AU151" s="226" t="s">
        <v>81</v>
      </c>
      <c r="AY151" s="19" t="s">
        <v>144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81</v>
      </c>
      <c r="BK151" s="227">
        <f>ROUND(I151*H151,2)</f>
        <v>0</v>
      </c>
      <c r="BL151" s="19" t="s">
        <v>279</v>
      </c>
      <c r="BM151" s="226" t="s">
        <v>863</v>
      </c>
    </row>
    <row r="152" spans="1:65" s="2" customFormat="1" ht="21.75" customHeight="1">
      <c r="A152" s="40"/>
      <c r="B152" s="41"/>
      <c r="C152" s="215" t="s">
        <v>502</v>
      </c>
      <c r="D152" s="215" t="s">
        <v>146</v>
      </c>
      <c r="E152" s="216" t="s">
        <v>864</v>
      </c>
      <c r="F152" s="217" t="s">
        <v>825</v>
      </c>
      <c r="G152" s="218" t="s">
        <v>185</v>
      </c>
      <c r="H152" s="219">
        <v>25</v>
      </c>
      <c r="I152" s="220"/>
      <c r="J152" s="221">
        <f>ROUND(I152*H152,2)</f>
        <v>0</v>
      </c>
      <c r="K152" s="217" t="s">
        <v>21</v>
      </c>
      <c r="L152" s="46"/>
      <c r="M152" s="222" t="s">
        <v>21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279</v>
      </c>
      <c r="AT152" s="226" t="s">
        <v>146</v>
      </c>
      <c r="AU152" s="226" t="s">
        <v>81</v>
      </c>
      <c r="AY152" s="19" t="s">
        <v>144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81</v>
      </c>
      <c r="BK152" s="227">
        <f>ROUND(I152*H152,2)</f>
        <v>0</v>
      </c>
      <c r="BL152" s="19" t="s">
        <v>279</v>
      </c>
      <c r="BM152" s="226" t="s">
        <v>865</v>
      </c>
    </row>
    <row r="153" spans="1:47" s="2" customFormat="1" ht="12">
      <c r="A153" s="40"/>
      <c r="B153" s="41"/>
      <c r="C153" s="42"/>
      <c r="D153" s="235" t="s">
        <v>467</v>
      </c>
      <c r="E153" s="42"/>
      <c r="F153" s="276" t="s">
        <v>826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467</v>
      </c>
      <c r="AU153" s="19" t="s">
        <v>81</v>
      </c>
    </row>
    <row r="154" spans="1:65" s="2" customFormat="1" ht="16.5" customHeight="1">
      <c r="A154" s="40"/>
      <c r="B154" s="41"/>
      <c r="C154" s="215" t="s">
        <v>508</v>
      </c>
      <c r="D154" s="215" t="s">
        <v>146</v>
      </c>
      <c r="E154" s="216" t="s">
        <v>866</v>
      </c>
      <c r="F154" s="217" t="s">
        <v>823</v>
      </c>
      <c r="G154" s="218" t="s">
        <v>185</v>
      </c>
      <c r="H154" s="219">
        <v>25</v>
      </c>
      <c r="I154" s="220"/>
      <c r="J154" s="221">
        <f>ROUND(I154*H154,2)</f>
        <v>0</v>
      </c>
      <c r="K154" s="217" t="s">
        <v>21</v>
      </c>
      <c r="L154" s="46"/>
      <c r="M154" s="222" t="s">
        <v>21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279</v>
      </c>
      <c r="AT154" s="226" t="s">
        <v>146</v>
      </c>
      <c r="AU154" s="226" t="s">
        <v>81</v>
      </c>
      <c r="AY154" s="19" t="s">
        <v>144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81</v>
      </c>
      <c r="BK154" s="227">
        <f>ROUND(I154*H154,2)</f>
        <v>0</v>
      </c>
      <c r="BL154" s="19" t="s">
        <v>279</v>
      </c>
      <c r="BM154" s="226" t="s">
        <v>867</v>
      </c>
    </row>
    <row r="155" spans="1:65" s="2" customFormat="1" ht="21.75" customHeight="1">
      <c r="A155" s="40"/>
      <c r="B155" s="41"/>
      <c r="C155" s="215" t="s">
        <v>516</v>
      </c>
      <c r="D155" s="215" t="s">
        <v>146</v>
      </c>
      <c r="E155" s="216" t="s">
        <v>868</v>
      </c>
      <c r="F155" s="217" t="s">
        <v>829</v>
      </c>
      <c r="G155" s="218" t="s">
        <v>185</v>
      </c>
      <c r="H155" s="219">
        <v>65</v>
      </c>
      <c r="I155" s="220"/>
      <c r="J155" s="221">
        <f>ROUND(I155*H155,2)</f>
        <v>0</v>
      </c>
      <c r="K155" s="217" t="s">
        <v>21</v>
      </c>
      <c r="L155" s="46"/>
      <c r="M155" s="222" t="s">
        <v>21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279</v>
      </c>
      <c r="AT155" s="226" t="s">
        <v>146</v>
      </c>
      <c r="AU155" s="226" t="s">
        <v>81</v>
      </c>
      <c r="AY155" s="19" t="s">
        <v>144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81</v>
      </c>
      <c r="BK155" s="227">
        <f>ROUND(I155*H155,2)</f>
        <v>0</v>
      </c>
      <c r="BL155" s="19" t="s">
        <v>279</v>
      </c>
      <c r="BM155" s="226" t="s">
        <v>869</v>
      </c>
    </row>
    <row r="156" spans="1:47" s="2" customFormat="1" ht="12">
      <c r="A156" s="40"/>
      <c r="B156" s="41"/>
      <c r="C156" s="42"/>
      <c r="D156" s="235" t="s">
        <v>467</v>
      </c>
      <c r="E156" s="42"/>
      <c r="F156" s="276" t="s">
        <v>826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467</v>
      </c>
      <c r="AU156" s="19" t="s">
        <v>81</v>
      </c>
    </row>
    <row r="157" spans="1:65" s="2" customFormat="1" ht="16.5" customHeight="1">
      <c r="A157" s="40"/>
      <c r="B157" s="41"/>
      <c r="C157" s="215" t="s">
        <v>525</v>
      </c>
      <c r="D157" s="215" t="s">
        <v>146</v>
      </c>
      <c r="E157" s="216" t="s">
        <v>870</v>
      </c>
      <c r="F157" s="217" t="s">
        <v>823</v>
      </c>
      <c r="G157" s="218" t="s">
        <v>185</v>
      </c>
      <c r="H157" s="219">
        <v>65</v>
      </c>
      <c r="I157" s="220"/>
      <c r="J157" s="221">
        <f>ROUND(I157*H157,2)</f>
        <v>0</v>
      </c>
      <c r="K157" s="217" t="s">
        <v>21</v>
      </c>
      <c r="L157" s="46"/>
      <c r="M157" s="222" t="s">
        <v>21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279</v>
      </c>
      <c r="AT157" s="226" t="s">
        <v>146</v>
      </c>
      <c r="AU157" s="226" t="s">
        <v>81</v>
      </c>
      <c r="AY157" s="19" t="s">
        <v>144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81</v>
      </c>
      <c r="BK157" s="227">
        <f>ROUND(I157*H157,2)</f>
        <v>0</v>
      </c>
      <c r="BL157" s="19" t="s">
        <v>279</v>
      </c>
      <c r="BM157" s="226" t="s">
        <v>871</v>
      </c>
    </row>
    <row r="158" spans="1:65" s="2" customFormat="1" ht="16.5" customHeight="1">
      <c r="A158" s="40"/>
      <c r="B158" s="41"/>
      <c r="C158" s="215" t="s">
        <v>530</v>
      </c>
      <c r="D158" s="215" t="s">
        <v>146</v>
      </c>
      <c r="E158" s="216" t="s">
        <v>872</v>
      </c>
      <c r="F158" s="217" t="s">
        <v>832</v>
      </c>
      <c r="G158" s="218" t="s">
        <v>185</v>
      </c>
      <c r="H158" s="219">
        <v>12</v>
      </c>
      <c r="I158" s="220"/>
      <c r="J158" s="221">
        <f>ROUND(I158*H158,2)</f>
        <v>0</v>
      </c>
      <c r="K158" s="217" t="s">
        <v>21</v>
      </c>
      <c r="L158" s="46"/>
      <c r="M158" s="222" t="s">
        <v>21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279</v>
      </c>
      <c r="AT158" s="226" t="s">
        <v>146</v>
      </c>
      <c r="AU158" s="226" t="s">
        <v>81</v>
      </c>
      <c r="AY158" s="19" t="s">
        <v>144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81</v>
      </c>
      <c r="BK158" s="227">
        <f>ROUND(I158*H158,2)</f>
        <v>0</v>
      </c>
      <c r="BL158" s="19" t="s">
        <v>279</v>
      </c>
      <c r="BM158" s="226" t="s">
        <v>873</v>
      </c>
    </row>
    <row r="159" spans="1:47" s="2" customFormat="1" ht="12">
      <c r="A159" s="40"/>
      <c r="B159" s="41"/>
      <c r="C159" s="42"/>
      <c r="D159" s="235" t="s">
        <v>467</v>
      </c>
      <c r="E159" s="42"/>
      <c r="F159" s="276" t="s">
        <v>826</v>
      </c>
      <c r="G159" s="42"/>
      <c r="H159" s="42"/>
      <c r="I159" s="230"/>
      <c r="J159" s="42"/>
      <c r="K159" s="42"/>
      <c r="L159" s="46"/>
      <c r="M159" s="231"/>
      <c r="N159" s="232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467</v>
      </c>
      <c r="AU159" s="19" t="s">
        <v>81</v>
      </c>
    </row>
    <row r="160" spans="1:65" s="2" customFormat="1" ht="16.5" customHeight="1">
      <c r="A160" s="40"/>
      <c r="B160" s="41"/>
      <c r="C160" s="215" t="s">
        <v>535</v>
      </c>
      <c r="D160" s="215" t="s">
        <v>146</v>
      </c>
      <c r="E160" s="216" t="s">
        <v>874</v>
      </c>
      <c r="F160" s="217" t="s">
        <v>823</v>
      </c>
      <c r="G160" s="218" t="s">
        <v>185</v>
      </c>
      <c r="H160" s="219">
        <v>12</v>
      </c>
      <c r="I160" s="220"/>
      <c r="J160" s="221">
        <f>ROUND(I160*H160,2)</f>
        <v>0</v>
      </c>
      <c r="K160" s="217" t="s">
        <v>21</v>
      </c>
      <c r="L160" s="46"/>
      <c r="M160" s="222" t="s">
        <v>21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279</v>
      </c>
      <c r="AT160" s="226" t="s">
        <v>146</v>
      </c>
      <c r="AU160" s="226" t="s">
        <v>81</v>
      </c>
      <c r="AY160" s="19" t="s">
        <v>144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81</v>
      </c>
      <c r="BK160" s="227">
        <f>ROUND(I160*H160,2)</f>
        <v>0</v>
      </c>
      <c r="BL160" s="19" t="s">
        <v>279</v>
      </c>
      <c r="BM160" s="226" t="s">
        <v>875</v>
      </c>
    </row>
    <row r="161" spans="1:65" s="2" customFormat="1" ht="16.5" customHeight="1">
      <c r="A161" s="40"/>
      <c r="B161" s="41"/>
      <c r="C161" s="215" t="s">
        <v>539</v>
      </c>
      <c r="D161" s="215" t="s">
        <v>146</v>
      </c>
      <c r="E161" s="216" t="s">
        <v>876</v>
      </c>
      <c r="F161" s="217" t="s">
        <v>835</v>
      </c>
      <c r="G161" s="218" t="s">
        <v>177</v>
      </c>
      <c r="H161" s="219">
        <v>20</v>
      </c>
      <c r="I161" s="220"/>
      <c r="J161" s="221">
        <f>ROUND(I161*H161,2)</f>
        <v>0</v>
      </c>
      <c r="K161" s="217" t="s">
        <v>21</v>
      </c>
      <c r="L161" s="46"/>
      <c r="M161" s="222" t="s">
        <v>21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279</v>
      </c>
      <c r="AT161" s="226" t="s">
        <v>146</v>
      </c>
      <c r="AU161" s="226" t="s">
        <v>81</v>
      </c>
      <c r="AY161" s="19" t="s">
        <v>144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81</v>
      </c>
      <c r="BK161" s="227">
        <f>ROUND(I161*H161,2)</f>
        <v>0</v>
      </c>
      <c r="BL161" s="19" t="s">
        <v>279</v>
      </c>
      <c r="BM161" s="226" t="s">
        <v>877</v>
      </c>
    </row>
    <row r="162" spans="1:47" s="2" customFormat="1" ht="12">
      <c r="A162" s="40"/>
      <c r="B162" s="41"/>
      <c r="C162" s="42"/>
      <c r="D162" s="235" t="s">
        <v>467</v>
      </c>
      <c r="E162" s="42"/>
      <c r="F162" s="276" t="s">
        <v>836</v>
      </c>
      <c r="G162" s="42"/>
      <c r="H162" s="42"/>
      <c r="I162" s="230"/>
      <c r="J162" s="42"/>
      <c r="K162" s="42"/>
      <c r="L162" s="46"/>
      <c r="M162" s="231"/>
      <c r="N162" s="232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467</v>
      </c>
      <c r="AU162" s="19" t="s">
        <v>81</v>
      </c>
    </row>
    <row r="163" spans="1:65" s="2" customFormat="1" ht="16.5" customHeight="1">
      <c r="A163" s="40"/>
      <c r="B163" s="41"/>
      <c r="C163" s="215" t="s">
        <v>545</v>
      </c>
      <c r="D163" s="215" t="s">
        <v>146</v>
      </c>
      <c r="E163" s="216" t="s">
        <v>878</v>
      </c>
      <c r="F163" s="217" t="s">
        <v>838</v>
      </c>
      <c r="G163" s="218" t="s">
        <v>177</v>
      </c>
      <c r="H163" s="219">
        <v>20</v>
      </c>
      <c r="I163" s="220"/>
      <c r="J163" s="221">
        <f>ROUND(I163*H163,2)</f>
        <v>0</v>
      </c>
      <c r="K163" s="217" t="s">
        <v>21</v>
      </c>
      <c r="L163" s="46"/>
      <c r="M163" s="222" t="s">
        <v>21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279</v>
      </c>
      <c r="AT163" s="226" t="s">
        <v>146</v>
      </c>
      <c r="AU163" s="226" t="s">
        <v>81</v>
      </c>
      <c r="AY163" s="19" t="s">
        <v>144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81</v>
      </c>
      <c r="BK163" s="227">
        <f>ROUND(I163*H163,2)</f>
        <v>0</v>
      </c>
      <c r="BL163" s="19" t="s">
        <v>279</v>
      </c>
      <c r="BM163" s="226" t="s">
        <v>879</v>
      </c>
    </row>
    <row r="164" spans="1:65" s="2" customFormat="1" ht="24.15" customHeight="1">
      <c r="A164" s="40"/>
      <c r="B164" s="41"/>
      <c r="C164" s="215" t="s">
        <v>550</v>
      </c>
      <c r="D164" s="215" t="s">
        <v>146</v>
      </c>
      <c r="E164" s="216" t="s">
        <v>880</v>
      </c>
      <c r="F164" s="217" t="s">
        <v>840</v>
      </c>
      <c r="G164" s="218" t="s">
        <v>177</v>
      </c>
      <c r="H164" s="219">
        <v>70</v>
      </c>
      <c r="I164" s="220"/>
      <c r="J164" s="221">
        <f>ROUND(I164*H164,2)</f>
        <v>0</v>
      </c>
      <c r="K164" s="217" t="s">
        <v>21</v>
      </c>
      <c r="L164" s="46"/>
      <c r="M164" s="222" t="s">
        <v>21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279</v>
      </c>
      <c r="AT164" s="226" t="s">
        <v>146</v>
      </c>
      <c r="AU164" s="226" t="s">
        <v>81</v>
      </c>
      <c r="AY164" s="19" t="s">
        <v>144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81</v>
      </c>
      <c r="BK164" s="227">
        <f>ROUND(I164*H164,2)</f>
        <v>0</v>
      </c>
      <c r="BL164" s="19" t="s">
        <v>279</v>
      </c>
      <c r="BM164" s="226" t="s">
        <v>881</v>
      </c>
    </row>
    <row r="165" spans="1:47" s="2" customFormat="1" ht="12">
      <c r="A165" s="40"/>
      <c r="B165" s="41"/>
      <c r="C165" s="42"/>
      <c r="D165" s="235" t="s">
        <v>467</v>
      </c>
      <c r="E165" s="42"/>
      <c r="F165" s="276" t="s">
        <v>841</v>
      </c>
      <c r="G165" s="42"/>
      <c r="H165" s="42"/>
      <c r="I165" s="230"/>
      <c r="J165" s="42"/>
      <c r="K165" s="42"/>
      <c r="L165" s="46"/>
      <c r="M165" s="231"/>
      <c r="N165" s="232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467</v>
      </c>
      <c r="AU165" s="19" t="s">
        <v>81</v>
      </c>
    </row>
    <row r="166" spans="1:65" s="2" customFormat="1" ht="16.5" customHeight="1">
      <c r="A166" s="40"/>
      <c r="B166" s="41"/>
      <c r="C166" s="215" t="s">
        <v>557</v>
      </c>
      <c r="D166" s="215" t="s">
        <v>146</v>
      </c>
      <c r="E166" s="216" t="s">
        <v>882</v>
      </c>
      <c r="F166" s="217" t="s">
        <v>843</v>
      </c>
      <c r="G166" s="218" t="s">
        <v>177</v>
      </c>
      <c r="H166" s="219">
        <v>70</v>
      </c>
      <c r="I166" s="220"/>
      <c r="J166" s="221">
        <f>ROUND(I166*H166,2)</f>
        <v>0</v>
      </c>
      <c r="K166" s="217" t="s">
        <v>21</v>
      </c>
      <c r="L166" s="46"/>
      <c r="M166" s="222" t="s">
        <v>21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279</v>
      </c>
      <c r="AT166" s="226" t="s">
        <v>146</v>
      </c>
      <c r="AU166" s="226" t="s">
        <v>81</v>
      </c>
      <c r="AY166" s="19" t="s">
        <v>144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81</v>
      </c>
      <c r="BK166" s="227">
        <f>ROUND(I166*H166,2)</f>
        <v>0</v>
      </c>
      <c r="BL166" s="19" t="s">
        <v>279</v>
      </c>
      <c r="BM166" s="226" t="s">
        <v>883</v>
      </c>
    </row>
    <row r="167" spans="1:63" s="12" customFormat="1" ht="25.9" customHeight="1">
      <c r="A167" s="12"/>
      <c r="B167" s="199"/>
      <c r="C167" s="200"/>
      <c r="D167" s="201" t="s">
        <v>72</v>
      </c>
      <c r="E167" s="202" t="s">
        <v>263</v>
      </c>
      <c r="F167" s="202" t="s">
        <v>884</v>
      </c>
      <c r="G167" s="200"/>
      <c r="H167" s="200"/>
      <c r="I167" s="203"/>
      <c r="J167" s="204">
        <f>BK167</f>
        <v>0</v>
      </c>
      <c r="K167" s="200"/>
      <c r="L167" s="205"/>
      <c r="M167" s="206"/>
      <c r="N167" s="207"/>
      <c r="O167" s="207"/>
      <c r="P167" s="208">
        <f>SUM(P168:P210)</f>
        <v>0</v>
      </c>
      <c r="Q167" s="207"/>
      <c r="R167" s="208">
        <f>SUM(R168:R210)</f>
        <v>0</v>
      </c>
      <c r="S167" s="207"/>
      <c r="T167" s="209">
        <f>SUM(T168:T210)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0" t="s">
        <v>81</v>
      </c>
      <c r="AT167" s="211" t="s">
        <v>72</v>
      </c>
      <c r="AU167" s="211" t="s">
        <v>73</v>
      </c>
      <c r="AY167" s="210" t="s">
        <v>144</v>
      </c>
      <c r="BK167" s="212">
        <f>SUM(BK168:BK210)</f>
        <v>0</v>
      </c>
    </row>
    <row r="168" spans="1:65" s="2" customFormat="1" ht="62.7" customHeight="1">
      <c r="A168" s="40"/>
      <c r="B168" s="41"/>
      <c r="C168" s="215" t="s">
        <v>562</v>
      </c>
      <c r="D168" s="215" t="s">
        <v>146</v>
      </c>
      <c r="E168" s="216" t="s">
        <v>885</v>
      </c>
      <c r="F168" s="217" t="s">
        <v>793</v>
      </c>
      <c r="G168" s="218" t="s">
        <v>375</v>
      </c>
      <c r="H168" s="219">
        <v>1</v>
      </c>
      <c r="I168" s="220"/>
      <c r="J168" s="221">
        <f>ROUND(I168*H168,2)</f>
        <v>0</v>
      </c>
      <c r="K168" s="217" t="s">
        <v>21</v>
      </c>
      <c r="L168" s="46"/>
      <c r="M168" s="222" t="s">
        <v>21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279</v>
      </c>
      <c r="AT168" s="226" t="s">
        <v>146</v>
      </c>
      <c r="AU168" s="226" t="s">
        <v>81</v>
      </c>
      <c r="AY168" s="19" t="s">
        <v>144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81</v>
      </c>
      <c r="BK168" s="227">
        <f>ROUND(I168*H168,2)</f>
        <v>0</v>
      </c>
      <c r="BL168" s="19" t="s">
        <v>279</v>
      </c>
      <c r="BM168" s="226" t="s">
        <v>886</v>
      </c>
    </row>
    <row r="169" spans="1:47" s="2" customFormat="1" ht="12">
      <c r="A169" s="40"/>
      <c r="B169" s="41"/>
      <c r="C169" s="42"/>
      <c r="D169" s="235" t="s">
        <v>467</v>
      </c>
      <c r="E169" s="42"/>
      <c r="F169" s="276" t="s">
        <v>801</v>
      </c>
      <c r="G169" s="42"/>
      <c r="H169" s="42"/>
      <c r="I169" s="230"/>
      <c r="J169" s="42"/>
      <c r="K169" s="42"/>
      <c r="L169" s="46"/>
      <c r="M169" s="231"/>
      <c r="N169" s="23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467</v>
      </c>
      <c r="AU169" s="19" t="s">
        <v>81</v>
      </c>
    </row>
    <row r="170" spans="1:65" s="2" customFormat="1" ht="16.5" customHeight="1">
      <c r="A170" s="40"/>
      <c r="B170" s="41"/>
      <c r="C170" s="215" t="s">
        <v>568</v>
      </c>
      <c r="D170" s="215" t="s">
        <v>146</v>
      </c>
      <c r="E170" s="216" t="s">
        <v>887</v>
      </c>
      <c r="F170" s="217" t="s">
        <v>847</v>
      </c>
      <c r="G170" s="218" t="s">
        <v>375</v>
      </c>
      <c r="H170" s="219">
        <v>1</v>
      </c>
      <c r="I170" s="220"/>
      <c r="J170" s="221">
        <f>ROUND(I170*H170,2)</f>
        <v>0</v>
      </c>
      <c r="K170" s="217" t="s">
        <v>21</v>
      </c>
      <c r="L170" s="46"/>
      <c r="M170" s="222" t="s">
        <v>21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279</v>
      </c>
      <c r="AT170" s="226" t="s">
        <v>146</v>
      </c>
      <c r="AU170" s="226" t="s">
        <v>81</v>
      </c>
      <c r="AY170" s="19" t="s">
        <v>144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81</v>
      </c>
      <c r="BK170" s="227">
        <f>ROUND(I170*H170,2)</f>
        <v>0</v>
      </c>
      <c r="BL170" s="19" t="s">
        <v>279</v>
      </c>
      <c r="BM170" s="226" t="s">
        <v>888</v>
      </c>
    </row>
    <row r="171" spans="1:65" s="2" customFormat="1" ht="16.5" customHeight="1">
      <c r="A171" s="40"/>
      <c r="B171" s="41"/>
      <c r="C171" s="215" t="s">
        <v>573</v>
      </c>
      <c r="D171" s="215" t="s">
        <v>146</v>
      </c>
      <c r="E171" s="216" t="s">
        <v>889</v>
      </c>
      <c r="F171" s="217" t="s">
        <v>798</v>
      </c>
      <c r="G171" s="218" t="s">
        <v>375</v>
      </c>
      <c r="H171" s="219">
        <v>1</v>
      </c>
      <c r="I171" s="220"/>
      <c r="J171" s="221">
        <f>ROUND(I171*H171,2)</f>
        <v>0</v>
      </c>
      <c r="K171" s="217" t="s">
        <v>21</v>
      </c>
      <c r="L171" s="46"/>
      <c r="M171" s="222" t="s">
        <v>21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279</v>
      </c>
      <c r="AT171" s="226" t="s">
        <v>146</v>
      </c>
      <c r="AU171" s="226" t="s">
        <v>81</v>
      </c>
      <c r="AY171" s="19" t="s">
        <v>144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81</v>
      </c>
      <c r="BK171" s="227">
        <f>ROUND(I171*H171,2)</f>
        <v>0</v>
      </c>
      <c r="BL171" s="19" t="s">
        <v>279</v>
      </c>
      <c r="BM171" s="226" t="s">
        <v>890</v>
      </c>
    </row>
    <row r="172" spans="1:65" s="2" customFormat="1" ht="62.7" customHeight="1">
      <c r="A172" s="40"/>
      <c r="B172" s="41"/>
      <c r="C172" s="215" t="s">
        <v>579</v>
      </c>
      <c r="D172" s="215" t="s">
        <v>146</v>
      </c>
      <c r="E172" s="216" t="s">
        <v>891</v>
      </c>
      <c r="F172" s="217" t="s">
        <v>800</v>
      </c>
      <c r="G172" s="218" t="s">
        <v>375</v>
      </c>
      <c r="H172" s="219">
        <v>1</v>
      </c>
      <c r="I172" s="220"/>
      <c r="J172" s="221">
        <f>ROUND(I172*H172,2)</f>
        <v>0</v>
      </c>
      <c r="K172" s="217" t="s">
        <v>21</v>
      </c>
      <c r="L172" s="46"/>
      <c r="M172" s="222" t="s">
        <v>21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279</v>
      </c>
      <c r="AT172" s="226" t="s">
        <v>146</v>
      </c>
      <c r="AU172" s="226" t="s">
        <v>81</v>
      </c>
      <c r="AY172" s="19" t="s">
        <v>144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81</v>
      </c>
      <c r="BK172" s="227">
        <f>ROUND(I172*H172,2)</f>
        <v>0</v>
      </c>
      <c r="BL172" s="19" t="s">
        <v>279</v>
      </c>
      <c r="BM172" s="226" t="s">
        <v>892</v>
      </c>
    </row>
    <row r="173" spans="1:47" s="2" customFormat="1" ht="12">
      <c r="A173" s="40"/>
      <c r="B173" s="41"/>
      <c r="C173" s="42"/>
      <c r="D173" s="235" t="s">
        <v>467</v>
      </c>
      <c r="E173" s="42"/>
      <c r="F173" s="276" t="s">
        <v>801</v>
      </c>
      <c r="G173" s="42"/>
      <c r="H173" s="42"/>
      <c r="I173" s="230"/>
      <c r="J173" s="42"/>
      <c r="K173" s="42"/>
      <c r="L173" s="46"/>
      <c r="M173" s="231"/>
      <c r="N173" s="23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467</v>
      </c>
      <c r="AU173" s="19" t="s">
        <v>81</v>
      </c>
    </row>
    <row r="174" spans="1:65" s="2" customFormat="1" ht="16.5" customHeight="1">
      <c r="A174" s="40"/>
      <c r="B174" s="41"/>
      <c r="C174" s="215" t="s">
        <v>585</v>
      </c>
      <c r="D174" s="215" t="s">
        <v>146</v>
      </c>
      <c r="E174" s="216" t="s">
        <v>893</v>
      </c>
      <c r="F174" s="217" t="s">
        <v>851</v>
      </c>
      <c r="G174" s="218" t="s">
        <v>375</v>
      </c>
      <c r="H174" s="219">
        <v>1</v>
      </c>
      <c r="I174" s="220"/>
      <c r="J174" s="221">
        <f>ROUND(I174*H174,2)</f>
        <v>0</v>
      </c>
      <c r="K174" s="217" t="s">
        <v>21</v>
      </c>
      <c r="L174" s="46"/>
      <c r="M174" s="222" t="s">
        <v>21</v>
      </c>
      <c r="N174" s="223" t="s">
        <v>44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279</v>
      </c>
      <c r="AT174" s="226" t="s">
        <v>146</v>
      </c>
      <c r="AU174" s="226" t="s">
        <v>81</v>
      </c>
      <c r="AY174" s="19" t="s">
        <v>144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81</v>
      </c>
      <c r="BK174" s="227">
        <f>ROUND(I174*H174,2)</f>
        <v>0</v>
      </c>
      <c r="BL174" s="19" t="s">
        <v>279</v>
      </c>
      <c r="BM174" s="226" t="s">
        <v>894</v>
      </c>
    </row>
    <row r="175" spans="1:65" s="2" customFormat="1" ht="16.5" customHeight="1">
      <c r="A175" s="40"/>
      <c r="B175" s="41"/>
      <c r="C175" s="215" t="s">
        <v>653</v>
      </c>
      <c r="D175" s="215" t="s">
        <v>146</v>
      </c>
      <c r="E175" s="216" t="s">
        <v>895</v>
      </c>
      <c r="F175" s="217" t="s">
        <v>798</v>
      </c>
      <c r="G175" s="218" t="s">
        <v>375</v>
      </c>
      <c r="H175" s="219">
        <v>1</v>
      </c>
      <c r="I175" s="220"/>
      <c r="J175" s="221">
        <f>ROUND(I175*H175,2)</f>
        <v>0</v>
      </c>
      <c r="K175" s="217" t="s">
        <v>21</v>
      </c>
      <c r="L175" s="46"/>
      <c r="M175" s="222" t="s">
        <v>21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279</v>
      </c>
      <c r="AT175" s="226" t="s">
        <v>146</v>
      </c>
      <c r="AU175" s="226" t="s">
        <v>81</v>
      </c>
      <c r="AY175" s="19" t="s">
        <v>144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81</v>
      </c>
      <c r="BK175" s="227">
        <f>ROUND(I175*H175,2)</f>
        <v>0</v>
      </c>
      <c r="BL175" s="19" t="s">
        <v>279</v>
      </c>
      <c r="BM175" s="226" t="s">
        <v>896</v>
      </c>
    </row>
    <row r="176" spans="1:65" s="2" customFormat="1" ht="24.15" customHeight="1">
      <c r="A176" s="40"/>
      <c r="B176" s="41"/>
      <c r="C176" s="215" t="s">
        <v>672</v>
      </c>
      <c r="D176" s="215" t="s">
        <v>146</v>
      </c>
      <c r="E176" s="216" t="s">
        <v>897</v>
      </c>
      <c r="F176" s="217" t="s">
        <v>806</v>
      </c>
      <c r="G176" s="218" t="s">
        <v>375</v>
      </c>
      <c r="H176" s="219">
        <v>2</v>
      </c>
      <c r="I176" s="220"/>
      <c r="J176" s="221">
        <f>ROUND(I176*H176,2)</f>
        <v>0</v>
      </c>
      <c r="K176" s="217" t="s">
        <v>21</v>
      </c>
      <c r="L176" s="46"/>
      <c r="M176" s="222" t="s">
        <v>21</v>
      </c>
      <c r="N176" s="223" t="s">
        <v>44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279</v>
      </c>
      <c r="AT176" s="226" t="s">
        <v>146</v>
      </c>
      <c r="AU176" s="226" t="s">
        <v>81</v>
      </c>
      <c r="AY176" s="19" t="s">
        <v>144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81</v>
      </c>
      <c r="BK176" s="227">
        <f>ROUND(I176*H176,2)</f>
        <v>0</v>
      </c>
      <c r="BL176" s="19" t="s">
        <v>279</v>
      </c>
      <c r="BM176" s="226" t="s">
        <v>898</v>
      </c>
    </row>
    <row r="177" spans="1:65" s="2" customFormat="1" ht="16.5" customHeight="1">
      <c r="A177" s="40"/>
      <c r="B177" s="41"/>
      <c r="C177" s="215" t="s">
        <v>678</v>
      </c>
      <c r="D177" s="215" t="s">
        <v>146</v>
      </c>
      <c r="E177" s="216" t="s">
        <v>899</v>
      </c>
      <c r="F177" s="217" t="s">
        <v>808</v>
      </c>
      <c r="G177" s="218" t="s">
        <v>375</v>
      </c>
      <c r="H177" s="219">
        <v>2</v>
      </c>
      <c r="I177" s="220"/>
      <c r="J177" s="221">
        <f>ROUND(I177*H177,2)</f>
        <v>0</v>
      </c>
      <c r="K177" s="217" t="s">
        <v>21</v>
      </c>
      <c r="L177" s="46"/>
      <c r="M177" s="222" t="s">
        <v>21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279</v>
      </c>
      <c r="AT177" s="226" t="s">
        <v>146</v>
      </c>
      <c r="AU177" s="226" t="s">
        <v>81</v>
      </c>
      <c r="AY177" s="19" t="s">
        <v>144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81</v>
      </c>
      <c r="BK177" s="227">
        <f>ROUND(I177*H177,2)</f>
        <v>0</v>
      </c>
      <c r="BL177" s="19" t="s">
        <v>279</v>
      </c>
      <c r="BM177" s="226" t="s">
        <v>900</v>
      </c>
    </row>
    <row r="178" spans="1:65" s="2" customFormat="1" ht="21.75" customHeight="1">
      <c r="A178" s="40"/>
      <c r="B178" s="41"/>
      <c r="C178" s="215" t="s">
        <v>685</v>
      </c>
      <c r="D178" s="215" t="s">
        <v>146</v>
      </c>
      <c r="E178" s="216" t="s">
        <v>901</v>
      </c>
      <c r="F178" s="217" t="s">
        <v>810</v>
      </c>
      <c r="G178" s="218" t="s">
        <v>375</v>
      </c>
      <c r="H178" s="219">
        <v>3</v>
      </c>
      <c r="I178" s="220"/>
      <c r="J178" s="221">
        <f>ROUND(I178*H178,2)</f>
        <v>0</v>
      </c>
      <c r="K178" s="217" t="s">
        <v>21</v>
      </c>
      <c r="L178" s="46"/>
      <c r="M178" s="222" t="s">
        <v>21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279</v>
      </c>
      <c r="AT178" s="226" t="s">
        <v>146</v>
      </c>
      <c r="AU178" s="226" t="s">
        <v>81</v>
      </c>
      <c r="AY178" s="19" t="s">
        <v>144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81</v>
      </c>
      <c r="BK178" s="227">
        <f>ROUND(I178*H178,2)</f>
        <v>0</v>
      </c>
      <c r="BL178" s="19" t="s">
        <v>279</v>
      </c>
      <c r="BM178" s="226" t="s">
        <v>902</v>
      </c>
    </row>
    <row r="179" spans="1:47" s="2" customFormat="1" ht="12">
      <c r="A179" s="40"/>
      <c r="B179" s="41"/>
      <c r="C179" s="42"/>
      <c r="D179" s="235" t="s">
        <v>467</v>
      </c>
      <c r="E179" s="42"/>
      <c r="F179" s="276" t="s">
        <v>811</v>
      </c>
      <c r="G179" s="42"/>
      <c r="H179" s="42"/>
      <c r="I179" s="230"/>
      <c r="J179" s="42"/>
      <c r="K179" s="42"/>
      <c r="L179" s="46"/>
      <c r="M179" s="231"/>
      <c r="N179" s="232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467</v>
      </c>
      <c r="AU179" s="19" t="s">
        <v>81</v>
      </c>
    </row>
    <row r="180" spans="1:65" s="2" customFormat="1" ht="16.5" customHeight="1">
      <c r="A180" s="40"/>
      <c r="B180" s="41"/>
      <c r="C180" s="215" t="s">
        <v>689</v>
      </c>
      <c r="D180" s="215" t="s">
        <v>146</v>
      </c>
      <c r="E180" s="216" t="s">
        <v>903</v>
      </c>
      <c r="F180" s="217" t="s">
        <v>813</v>
      </c>
      <c r="G180" s="218" t="s">
        <v>375</v>
      </c>
      <c r="H180" s="219">
        <v>3</v>
      </c>
      <c r="I180" s="220"/>
      <c r="J180" s="221">
        <f>ROUND(I180*H180,2)</f>
        <v>0</v>
      </c>
      <c r="K180" s="217" t="s">
        <v>21</v>
      </c>
      <c r="L180" s="46"/>
      <c r="M180" s="222" t="s">
        <v>21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279</v>
      </c>
      <c r="AT180" s="226" t="s">
        <v>146</v>
      </c>
      <c r="AU180" s="226" t="s">
        <v>81</v>
      </c>
      <c r="AY180" s="19" t="s">
        <v>144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81</v>
      </c>
      <c r="BK180" s="227">
        <f>ROUND(I180*H180,2)</f>
        <v>0</v>
      </c>
      <c r="BL180" s="19" t="s">
        <v>279</v>
      </c>
      <c r="BM180" s="226" t="s">
        <v>904</v>
      </c>
    </row>
    <row r="181" spans="1:65" s="2" customFormat="1" ht="16.5" customHeight="1">
      <c r="A181" s="40"/>
      <c r="B181" s="41"/>
      <c r="C181" s="215" t="s">
        <v>695</v>
      </c>
      <c r="D181" s="215" t="s">
        <v>146</v>
      </c>
      <c r="E181" s="216" t="s">
        <v>905</v>
      </c>
      <c r="F181" s="217" t="s">
        <v>815</v>
      </c>
      <c r="G181" s="218" t="s">
        <v>375</v>
      </c>
      <c r="H181" s="219">
        <v>15</v>
      </c>
      <c r="I181" s="220"/>
      <c r="J181" s="221">
        <f>ROUND(I181*H181,2)</f>
        <v>0</v>
      </c>
      <c r="K181" s="217" t="s">
        <v>21</v>
      </c>
      <c r="L181" s="46"/>
      <c r="M181" s="222" t="s">
        <v>21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279</v>
      </c>
      <c r="AT181" s="226" t="s">
        <v>146</v>
      </c>
      <c r="AU181" s="226" t="s">
        <v>81</v>
      </c>
      <c r="AY181" s="19" t="s">
        <v>144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81</v>
      </c>
      <c r="BK181" s="227">
        <f>ROUND(I181*H181,2)</f>
        <v>0</v>
      </c>
      <c r="BL181" s="19" t="s">
        <v>279</v>
      </c>
      <c r="BM181" s="226" t="s">
        <v>906</v>
      </c>
    </row>
    <row r="182" spans="1:47" s="2" customFormat="1" ht="12">
      <c r="A182" s="40"/>
      <c r="B182" s="41"/>
      <c r="C182" s="42"/>
      <c r="D182" s="235" t="s">
        <v>467</v>
      </c>
      <c r="E182" s="42"/>
      <c r="F182" s="276" t="s">
        <v>816</v>
      </c>
      <c r="G182" s="42"/>
      <c r="H182" s="42"/>
      <c r="I182" s="230"/>
      <c r="J182" s="42"/>
      <c r="K182" s="42"/>
      <c r="L182" s="46"/>
      <c r="M182" s="231"/>
      <c r="N182" s="232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467</v>
      </c>
      <c r="AU182" s="19" t="s">
        <v>81</v>
      </c>
    </row>
    <row r="183" spans="1:65" s="2" customFormat="1" ht="16.5" customHeight="1">
      <c r="A183" s="40"/>
      <c r="B183" s="41"/>
      <c r="C183" s="215" t="s">
        <v>702</v>
      </c>
      <c r="D183" s="215" t="s">
        <v>146</v>
      </c>
      <c r="E183" s="216" t="s">
        <v>907</v>
      </c>
      <c r="F183" s="217" t="s">
        <v>818</v>
      </c>
      <c r="G183" s="218" t="s">
        <v>375</v>
      </c>
      <c r="H183" s="219">
        <v>15</v>
      </c>
      <c r="I183" s="220"/>
      <c r="J183" s="221">
        <f>ROUND(I183*H183,2)</f>
        <v>0</v>
      </c>
      <c r="K183" s="217" t="s">
        <v>21</v>
      </c>
      <c r="L183" s="46"/>
      <c r="M183" s="222" t="s">
        <v>21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279</v>
      </c>
      <c r="AT183" s="226" t="s">
        <v>146</v>
      </c>
      <c r="AU183" s="226" t="s">
        <v>81</v>
      </c>
      <c r="AY183" s="19" t="s">
        <v>144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81</v>
      </c>
      <c r="BK183" s="227">
        <f>ROUND(I183*H183,2)</f>
        <v>0</v>
      </c>
      <c r="BL183" s="19" t="s">
        <v>279</v>
      </c>
      <c r="BM183" s="226" t="s">
        <v>908</v>
      </c>
    </row>
    <row r="184" spans="1:65" s="2" customFormat="1" ht="21.75" customHeight="1">
      <c r="A184" s="40"/>
      <c r="B184" s="41"/>
      <c r="C184" s="215" t="s">
        <v>709</v>
      </c>
      <c r="D184" s="215" t="s">
        <v>146</v>
      </c>
      <c r="E184" s="216" t="s">
        <v>909</v>
      </c>
      <c r="F184" s="217" t="s">
        <v>910</v>
      </c>
      <c r="G184" s="218" t="s">
        <v>375</v>
      </c>
      <c r="H184" s="219">
        <v>4</v>
      </c>
      <c r="I184" s="220"/>
      <c r="J184" s="221">
        <f>ROUND(I184*H184,2)</f>
        <v>0</v>
      </c>
      <c r="K184" s="217" t="s">
        <v>21</v>
      </c>
      <c r="L184" s="46"/>
      <c r="M184" s="222" t="s">
        <v>21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279</v>
      </c>
      <c r="AT184" s="226" t="s">
        <v>146</v>
      </c>
      <c r="AU184" s="226" t="s">
        <v>81</v>
      </c>
      <c r="AY184" s="19" t="s">
        <v>144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81</v>
      </c>
      <c r="BK184" s="227">
        <f>ROUND(I184*H184,2)</f>
        <v>0</v>
      </c>
      <c r="BL184" s="19" t="s">
        <v>279</v>
      </c>
      <c r="BM184" s="226" t="s">
        <v>911</v>
      </c>
    </row>
    <row r="185" spans="1:47" s="2" customFormat="1" ht="12">
      <c r="A185" s="40"/>
      <c r="B185" s="41"/>
      <c r="C185" s="42"/>
      <c r="D185" s="235" t="s">
        <v>467</v>
      </c>
      <c r="E185" s="42"/>
      <c r="F185" s="276" t="s">
        <v>912</v>
      </c>
      <c r="G185" s="42"/>
      <c r="H185" s="42"/>
      <c r="I185" s="230"/>
      <c r="J185" s="42"/>
      <c r="K185" s="42"/>
      <c r="L185" s="46"/>
      <c r="M185" s="231"/>
      <c r="N185" s="23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467</v>
      </c>
      <c r="AU185" s="19" t="s">
        <v>81</v>
      </c>
    </row>
    <row r="186" spans="1:65" s="2" customFormat="1" ht="16.5" customHeight="1">
      <c r="A186" s="40"/>
      <c r="B186" s="41"/>
      <c r="C186" s="215" t="s">
        <v>714</v>
      </c>
      <c r="D186" s="215" t="s">
        <v>146</v>
      </c>
      <c r="E186" s="216" t="s">
        <v>913</v>
      </c>
      <c r="F186" s="217" t="s">
        <v>813</v>
      </c>
      <c r="G186" s="218" t="s">
        <v>375</v>
      </c>
      <c r="H186" s="219">
        <v>4</v>
      </c>
      <c r="I186" s="220"/>
      <c r="J186" s="221">
        <f>ROUND(I186*H186,2)</f>
        <v>0</v>
      </c>
      <c r="K186" s="217" t="s">
        <v>21</v>
      </c>
      <c r="L186" s="46"/>
      <c r="M186" s="222" t="s">
        <v>21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279</v>
      </c>
      <c r="AT186" s="226" t="s">
        <v>146</v>
      </c>
      <c r="AU186" s="226" t="s">
        <v>81</v>
      </c>
      <c r="AY186" s="19" t="s">
        <v>144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81</v>
      </c>
      <c r="BK186" s="227">
        <f>ROUND(I186*H186,2)</f>
        <v>0</v>
      </c>
      <c r="BL186" s="19" t="s">
        <v>279</v>
      </c>
      <c r="BM186" s="226" t="s">
        <v>914</v>
      </c>
    </row>
    <row r="187" spans="1:65" s="2" customFormat="1" ht="16.5" customHeight="1">
      <c r="A187" s="40"/>
      <c r="B187" s="41"/>
      <c r="C187" s="215" t="s">
        <v>719</v>
      </c>
      <c r="D187" s="215" t="s">
        <v>146</v>
      </c>
      <c r="E187" s="216" t="s">
        <v>915</v>
      </c>
      <c r="F187" s="217" t="s">
        <v>916</v>
      </c>
      <c r="G187" s="218" t="s">
        <v>375</v>
      </c>
      <c r="H187" s="219">
        <v>2</v>
      </c>
      <c r="I187" s="220"/>
      <c r="J187" s="221">
        <f>ROUND(I187*H187,2)</f>
        <v>0</v>
      </c>
      <c r="K187" s="217" t="s">
        <v>21</v>
      </c>
      <c r="L187" s="46"/>
      <c r="M187" s="222" t="s">
        <v>21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279</v>
      </c>
      <c r="AT187" s="226" t="s">
        <v>146</v>
      </c>
      <c r="AU187" s="226" t="s">
        <v>81</v>
      </c>
      <c r="AY187" s="19" t="s">
        <v>144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81</v>
      </c>
      <c r="BK187" s="227">
        <f>ROUND(I187*H187,2)</f>
        <v>0</v>
      </c>
      <c r="BL187" s="19" t="s">
        <v>279</v>
      </c>
      <c r="BM187" s="226" t="s">
        <v>917</v>
      </c>
    </row>
    <row r="188" spans="1:47" s="2" customFormat="1" ht="12">
      <c r="A188" s="40"/>
      <c r="B188" s="41"/>
      <c r="C188" s="42"/>
      <c r="D188" s="235" t="s">
        <v>467</v>
      </c>
      <c r="E188" s="42"/>
      <c r="F188" s="276" t="s">
        <v>918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467</v>
      </c>
      <c r="AU188" s="19" t="s">
        <v>81</v>
      </c>
    </row>
    <row r="189" spans="1:65" s="2" customFormat="1" ht="16.5" customHeight="1">
      <c r="A189" s="40"/>
      <c r="B189" s="41"/>
      <c r="C189" s="215" t="s">
        <v>726</v>
      </c>
      <c r="D189" s="215" t="s">
        <v>146</v>
      </c>
      <c r="E189" s="216" t="s">
        <v>919</v>
      </c>
      <c r="F189" s="217" t="s">
        <v>920</v>
      </c>
      <c r="G189" s="218" t="s">
        <v>375</v>
      </c>
      <c r="H189" s="219">
        <v>2</v>
      </c>
      <c r="I189" s="220"/>
      <c r="J189" s="221">
        <f>ROUND(I189*H189,2)</f>
        <v>0</v>
      </c>
      <c r="K189" s="217" t="s">
        <v>21</v>
      </c>
      <c r="L189" s="46"/>
      <c r="M189" s="222" t="s">
        <v>21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279</v>
      </c>
      <c r="AT189" s="226" t="s">
        <v>146</v>
      </c>
      <c r="AU189" s="226" t="s">
        <v>81</v>
      </c>
      <c r="AY189" s="19" t="s">
        <v>144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81</v>
      </c>
      <c r="BK189" s="227">
        <f>ROUND(I189*H189,2)</f>
        <v>0</v>
      </c>
      <c r="BL189" s="19" t="s">
        <v>279</v>
      </c>
      <c r="BM189" s="226" t="s">
        <v>921</v>
      </c>
    </row>
    <row r="190" spans="1:65" s="2" customFormat="1" ht="16.5" customHeight="1">
      <c r="A190" s="40"/>
      <c r="B190" s="41"/>
      <c r="C190" s="215" t="s">
        <v>733</v>
      </c>
      <c r="D190" s="215" t="s">
        <v>146</v>
      </c>
      <c r="E190" s="216" t="s">
        <v>922</v>
      </c>
      <c r="F190" s="217" t="s">
        <v>923</v>
      </c>
      <c r="G190" s="218" t="s">
        <v>375</v>
      </c>
      <c r="H190" s="219">
        <v>2</v>
      </c>
      <c r="I190" s="220"/>
      <c r="J190" s="221">
        <f>ROUND(I190*H190,2)</f>
        <v>0</v>
      </c>
      <c r="K190" s="217" t="s">
        <v>21</v>
      </c>
      <c r="L190" s="46"/>
      <c r="M190" s="222" t="s">
        <v>21</v>
      </c>
      <c r="N190" s="223" t="s">
        <v>44</v>
      </c>
      <c r="O190" s="86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279</v>
      </c>
      <c r="AT190" s="226" t="s">
        <v>146</v>
      </c>
      <c r="AU190" s="226" t="s">
        <v>81</v>
      </c>
      <c r="AY190" s="19" t="s">
        <v>144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81</v>
      </c>
      <c r="BK190" s="227">
        <f>ROUND(I190*H190,2)</f>
        <v>0</v>
      </c>
      <c r="BL190" s="19" t="s">
        <v>279</v>
      </c>
      <c r="BM190" s="226" t="s">
        <v>924</v>
      </c>
    </row>
    <row r="191" spans="1:47" s="2" customFormat="1" ht="12">
      <c r="A191" s="40"/>
      <c r="B191" s="41"/>
      <c r="C191" s="42"/>
      <c r="D191" s="235" t="s">
        <v>467</v>
      </c>
      <c r="E191" s="42"/>
      <c r="F191" s="276" t="s">
        <v>925</v>
      </c>
      <c r="G191" s="42"/>
      <c r="H191" s="42"/>
      <c r="I191" s="230"/>
      <c r="J191" s="42"/>
      <c r="K191" s="42"/>
      <c r="L191" s="46"/>
      <c r="M191" s="231"/>
      <c r="N191" s="232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467</v>
      </c>
      <c r="AU191" s="19" t="s">
        <v>81</v>
      </c>
    </row>
    <row r="192" spans="1:65" s="2" customFormat="1" ht="16.5" customHeight="1">
      <c r="A192" s="40"/>
      <c r="B192" s="41"/>
      <c r="C192" s="215" t="s">
        <v>738</v>
      </c>
      <c r="D192" s="215" t="s">
        <v>146</v>
      </c>
      <c r="E192" s="216" t="s">
        <v>926</v>
      </c>
      <c r="F192" s="217" t="s">
        <v>818</v>
      </c>
      <c r="G192" s="218" t="s">
        <v>375</v>
      </c>
      <c r="H192" s="219">
        <v>2</v>
      </c>
      <c r="I192" s="220"/>
      <c r="J192" s="221">
        <f>ROUND(I192*H192,2)</f>
        <v>0</v>
      </c>
      <c r="K192" s="217" t="s">
        <v>21</v>
      </c>
      <c r="L192" s="46"/>
      <c r="M192" s="222" t="s">
        <v>21</v>
      </c>
      <c r="N192" s="223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279</v>
      </c>
      <c r="AT192" s="226" t="s">
        <v>146</v>
      </c>
      <c r="AU192" s="226" t="s">
        <v>81</v>
      </c>
      <c r="AY192" s="19" t="s">
        <v>144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81</v>
      </c>
      <c r="BK192" s="227">
        <f>ROUND(I192*H192,2)</f>
        <v>0</v>
      </c>
      <c r="BL192" s="19" t="s">
        <v>279</v>
      </c>
      <c r="BM192" s="226" t="s">
        <v>927</v>
      </c>
    </row>
    <row r="193" spans="1:65" s="2" customFormat="1" ht="16.5" customHeight="1">
      <c r="A193" s="40"/>
      <c r="B193" s="41"/>
      <c r="C193" s="215" t="s">
        <v>742</v>
      </c>
      <c r="D193" s="215" t="s">
        <v>146</v>
      </c>
      <c r="E193" s="216" t="s">
        <v>928</v>
      </c>
      <c r="F193" s="217" t="s">
        <v>820</v>
      </c>
      <c r="G193" s="218" t="s">
        <v>177</v>
      </c>
      <c r="H193" s="219">
        <v>20</v>
      </c>
      <c r="I193" s="220"/>
      <c r="J193" s="221">
        <f>ROUND(I193*H193,2)</f>
        <v>0</v>
      </c>
      <c r="K193" s="217" t="s">
        <v>21</v>
      </c>
      <c r="L193" s="46"/>
      <c r="M193" s="222" t="s">
        <v>21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279</v>
      </c>
      <c r="AT193" s="226" t="s">
        <v>146</v>
      </c>
      <c r="AU193" s="226" t="s">
        <v>81</v>
      </c>
      <c r="AY193" s="19" t="s">
        <v>144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81</v>
      </c>
      <c r="BK193" s="227">
        <f>ROUND(I193*H193,2)</f>
        <v>0</v>
      </c>
      <c r="BL193" s="19" t="s">
        <v>279</v>
      </c>
      <c r="BM193" s="226" t="s">
        <v>929</v>
      </c>
    </row>
    <row r="194" spans="1:47" s="2" customFormat="1" ht="12">
      <c r="A194" s="40"/>
      <c r="B194" s="41"/>
      <c r="C194" s="42"/>
      <c r="D194" s="235" t="s">
        <v>467</v>
      </c>
      <c r="E194" s="42"/>
      <c r="F194" s="276" t="s">
        <v>821</v>
      </c>
      <c r="G194" s="42"/>
      <c r="H194" s="42"/>
      <c r="I194" s="230"/>
      <c r="J194" s="42"/>
      <c r="K194" s="42"/>
      <c r="L194" s="46"/>
      <c r="M194" s="231"/>
      <c r="N194" s="23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467</v>
      </c>
      <c r="AU194" s="19" t="s">
        <v>81</v>
      </c>
    </row>
    <row r="195" spans="1:65" s="2" customFormat="1" ht="16.5" customHeight="1">
      <c r="A195" s="40"/>
      <c r="B195" s="41"/>
      <c r="C195" s="215" t="s">
        <v>753</v>
      </c>
      <c r="D195" s="215" t="s">
        <v>146</v>
      </c>
      <c r="E195" s="216" t="s">
        <v>930</v>
      </c>
      <c r="F195" s="217" t="s">
        <v>823</v>
      </c>
      <c r="G195" s="218" t="s">
        <v>177</v>
      </c>
      <c r="H195" s="219">
        <v>20</v>
      </c>
      <c r="I195" s="220"/>
      <c r="J195" s="221">
        <f>ROUND(I195*H195,2)</f>
        <v>0</v>
      </c>
      <c r="K195" s="217" t="s">
        <v>21</v>
      </c>
      <c r="L195" s="46"/>
      <c r="M195" s="222" t="s">
        <v>21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279</v>
      </c>
      <c r="AT195" s="226" t="s">
        <v>146</v>
      </c>
      <c r="AU195" s="226" t="s">
        <v>81</v>
      </c>
      <c r="AY195" s="19" t="s">
        <v>144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81</v>
      </c>
      <c r="BK195" s="227">
        <f>ROUND(I195*H195,2)</f>
        <v>0</v>
      </c>
      <c r="BL195" s="19" t="s">
        <v>279</v>
      </c>
      <c r="BM195" s="226" t="s">
        <v>931</v>
      </c>
    </row>
    <row r="196" spans="1:65" s="2" customFormat="1" ht="21.75" customHeight="1">
      <c r="A196" s="40"/>
      <c r="B196" s="41"/>
      <c r="C196" s="215" t="s">
        <v>760</v>
      </c>
      <c r="D196" s="215" t="s">
        <v>146</v>
      </c>
      <c r="E196" s="216" t="s">
        <v>932</v>
      </c>
      <c r="F196" s="217" t="s">
        <v>825</v>
      </c>
      <c r="G196" s="218" t="s">
        <v>185</v>
      </c>
      <c r="H196" s="219">
        <v>8</v>
      </c>
      <c r="I196" s="220"/>
      <c r="J196" s="221">
        <f>ROUND(I196*H196,2)</f>
        <v>0</v>
      </c>
      <c r="K196" s="217" t="s">
        <v>21</v>
      </c>
      <c r="L196" s="46"/>
      <c r="M196" s="222" t="s">
        <v>21</v>
      </c>
      <c r="N196" s="223" t="s">
        <v>44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279</v>
      </c>
      <c r="AT196" s="226" t="s">
        <v>146</v>
      </c>
      <c r="AU196" s="226" t="s">
        <v>81</v>
      </c>
      <c r="AY196" s="19" t="s">
        <v>144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81</v>
      </c>
      <c r="BK196" s="227">
        <f>ROUND(I196*H196,2)</f>
        <v>0</v>
      </c>
      <c r="BL196" s="19" t="s">
        <v>279</v>
      </c>
      <c r="BM196" s="226" t="s">
        <v>933</v>
      </c>
    </row>
    <row r="197" spans="1:47" s="2" customFormat="1" ht="12">
      <c r="A197" s="40"/>
      <c r="B197" s="41"/>
      <c r="C197" s="42"/>
      <c r="D197" s="235" t="s">
        <v>467</v>
      </c>
      <c r="E197" s="42"/>
      <c r="F197" s="276" t="s">
        <v>826</v>
      </c>
      <c r="G197" s="42"/>
      <c r="H197" s="42"/>
      <c r="I197" s="230"/>
      <c r="J197" s="42"/>
      <c r="K197" s="42"/>
      <c r="L197" s="46"/>
      <c r="M197" s="231"/>
      <c r="N197" s="23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467</v>
      </c>
      <c r="AU197" s="19" t="s">
        <v>81</v>
      </c>
    </row>
    <row r="198" spans="1:65" s="2" customFormat="1" ht="16.5" customHeight="1">
      <c r="A198" s="40"/>
      <c r="B198" s="41"/>
      <c r="C198" s="215" t="s">
        <v>765</v>
      </c>
      <c r="D198" s="215" t="s">
        <v>146</v>
      </c>
      <c r="E198" s="216" t="s">
        <v>934</v>
      </c>
      <c r="F198" s="217" t="s">
        <v>823</v>
      </c>
      <c r="G198" s="218" t="s">
        <v>185</v>
      </c>
      <c r="H198" s="219">
        <v>8</v>
      </c>
      <c r="I198" s="220"/>
      <c r="J198" s="221">
        <f>ROUND(I198*H198,2)</f>
        <v>0</v>
      </c>
      <c r="K198" s="217" t="s">
        <v>21</v>
      </c>
      <c r="L198" s="46"/>
      <c r="M198" s="222" t="s">
        <v>21</v>
      </c>
      <c r="N198" s="223" t="s">
        <v>44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279</v>
      </c>
      <c r="AT198" s="226" t="s">
        <v>146</v>
      </c>
      <c r="AU198" s="226" t="s">
        <v>81</v>
      </c>
      <c r="AY198" s="19" t="s">
        <v>144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81</v>
      </c>
      <c r="BK198" s="227">
        <f>ROUND(I198*H198,2)</f>
        <v>0</v>
      </c>
      <c r="BL198" s="19" t="s">
        <v>279</v>
      </c>
      <c r="BM198" s="226" t="s">
        <v>935</v>
      </c>
    </row>
    <row r="199" spans="1:65" s="2" customFormat="1" ht="21.75" customHeight="1">
      <c r="A199" s="40"/>
      <c r="B199" s="41"/>
      <c r="C199" s="215" t="s">
        <v>936</v>
      </c>
      <c r="D199" s="215" t="s">
        <v>146</v>
      </c>
      <c r="E199" s="216" t="s">
        <v>937</v>
      </c>
      <c r="F199" s="217" t="s">
        <v>829</v>
      </c>
      <c r="G199" s="218" t="s">
        <v>185</v>
      </c>
      <c r="H199" s="219">
        <v>25</v>
      </c>
      <c r="I199" s="220"/>
      <c r="J199" s="221">
        <f>ROUND(I199*H199,2)</f>
        <v>0</v>
      </c>
      <c r="K199" s="217" t="s">
        <v>21</v>
      </c>
      <c r="L199" s="46"/>
      <c r="M199" s="222" t="s">
        <v>21</v>
      </c>
      <c r="N199" s="223" t="s">
        <v>44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279</v>
      </c>
      <c r="AT199" s="226" t="s">
        <v>146</v>
      </c>
      <c r="AU199" s="226" t="s">
        <v>81</v>
      </c>
      <c r="AY199" s="19" t="s">
        <v>144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81</v>
      </c>
      <c r="BK199" s="227">
        <f>ROUND(I199*H199,2)</f>
        <v>0</v>
      </c>
      <c r="BL199" s="19" t="s">
        <v>279</v>
      </c>
      <c r="BM199" s="226" t="s">
        <v>938</v>
      </c>
    </row>
    <row r="200" spans="1:47" s="2" customFormat="1" ht="12">
      <c r="A200" s="40"/>
      <c r="B200" s="41"/>
      <c r="C200" s="42"/>
      <c r="D200" s="235" t="s">
        <v>467</v>
      </c>
      <c r="E200" s="42"/>
      <c r="F200" s="276" t="s">
        <v>826</v>
      </c>
      <c r="G200" s="42"/>
      <c r="H200" s="42"/>
      <c r="I200" s="230"/>
      <c r="J200" s="42"/>
      <c r="K200" s="42"/>
      <c r="L200" s="46"/>
      <c r="M200" s="231"/>
      <c r="N200" s="23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467</v>
      </c>
      <c r="AU200" s="19" t="s">
        <v>81</v>
      </c>
    </row>
    <row r="201" spans="1:65" s="2" customFormat="1" ht="16.5" customHeight="1">
      <c r="A201" s="40"/>
      <c r="B201" s="41"/>
      <c r="C201" s="215" t="s">
        <v>859</v>
      </c>
      <c r="D201" s="215" t="s">
        <v>146</v>
      </c>
      <c r="E201" s="216" t="s">
        <v>939</v>
      </c>
      <c r="F201" s="217" t="s">
        <v>823</v>
      </c>
      <c r="G201" s="218" t="s">
        <v>185</v>
      </c>
      <c r="H201" s="219">
        <v>25</v>
      </c>
      <c r="I201" s="220"/>
      <c r="J201" s="221">
        <f>ROUND(I201*H201,2)</f>
        <v>0</v>
      </c>
      <c r="K201" s="217" t="s">
        <v>21</v>
      </c>
      <c r="L201" s="46"/>
      <c r="M201" s="222" t="s">
        <v>21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279</v>
      </c>
      <c r="AT201" s="226" t="s">
        <v>146</v>
      </c>
      <c r="AU201" s="226" t="s">
        <v>81</v>
      </c>
      <c r="AY201" s="19" t="s">
        <v>144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81</v>
      </c>
      <c r="BK201" s="227">
        <f>ROUND(I201*H201,2)</f>
        <v>0</v>
      </c>
      <c r="BL201" s="19" t="s">
        <v>279</v>
      </c>
      <c r="BM201" s="226" t="s">
        <v>940</v>
      </c>
    </row>
    <row r="202" spans="1:65" s="2" customFormat="1" ht="16.5" customHeight="1">
      <c r="A202" s="40"/>
      <c r="B202" s="41"/>
      <c r="C202" s="215" t="s">
        <v>941</v>
      </c>
      <c r="D202" s="215" t="s">
        <v>146</v>
      </c>
      <c r="E202" s="216" t="s">
        <v>942</v>
      </c>
      <c r="F202" s="217" t="s">
        <v>832</v>
      </c>
      <c r="G202" s="218" t="s">
        <v>185</v>
      </c>
      <c r="H202" s="219">
        <v>10</v>
      </c>
      <c r="I202" s="220"/>
      <c r="J202" s="221">
        <f>ROUND(I202*H202,2)</f>
        <v>0</v>
      </c>
      <c r="K202" s="217" t="s">
        <v>21</v>
      </c>
      <c r="L202" s="46"/>
      <c r="M202" s="222" t="s">
        <v>21</v>
      </c>
      <c r="N202" s="223" t="s">
        <v>44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279</v>
      </c>
      <c r="AT202" s="226" t="s">
        <v>146</v>
      </c>
      <c r="AU202" s="226" t="s">
        <v>81</v>
      </c>
      <c r="AY202" s="19" t="s">
        <v>144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81</v>
      </c>
      <c r="BK202" s="227">
        <f>ROUND(I202*H202,2)</f>
        <v>0</v>
      </c>
      <c r="BL202" s="19" t="s">
        <v>279</v>
      </c>
      <c r="BM202" s="226" t="s">
        <v>943</v>
      </c>
    </row>
    <row r="203" spans="1:47" s="2" customFormat="1" ht="12">
      <c r="A203" s="40"/>
      <c r="B203" s="41"/>
      <c r="C203" s="42"/>
      <c r="D203" s="235" t="s">
        <v>467</v>
      </c>
      <c r="E203" s="42"/>
      <c r="F203" s="276" t="s">
        <v>826</v>
      </c>
      <c r="G203" s="42"/>
      <c r="H203" s="42"/>
      <c r="I203" s="230"/>
      <c r="J203" s="42"/>
      <c r="K203" s="42"/>
      <c r="L203" s="46"/>
      <c r="M203" s="231"/>
      <c r="N203" s="23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467</v>
      </c>
      <c r="AU203" s="19" t="s">
        <v>81</v>
      </c>
    </row>
    <row r="204" spans="1:65" s="2" customFormat="1" ht="16.5" customHeight="1">
      <c r="A204" s="40"/>
      <c r="B204" s="41"/>
      <c r="C204" s="215" t="s">
        <v>861</v>
      </c>
      <c r="D204" s="215" t="s">
        <v>146</v>
      </c>
      <c r="E204" s="216" t="s">
        <v>944</v>
      </c>
      <c r="F204" s="217" t="s">
        <v>823</v>
      </c>
      <c r="G204" s="218" t="s">
        <v>185</v>
      </c>
      <c r="H204" s="219">
        <v>10</v>
      </c>
      <c r="I204" s="220"/>
      <c r="J204" s="221">
        <f>ROUND(I204*H204,2)</f>
        <v>0</v>
      </c>
      <c r="K204" s="217" t="s">
        <v>21</v>
      </c>
      <c r="L204" s="46"/>
      <c r="M204" s="222" t="s">
        <v>21</v>
      </c>
      <c r="N204" s="223" t="s">
        <v>44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279</v>
      </c>
      <c r="AT204" s="226" t="s">
        <v>146</v>
      </c>
      <c r="AU204" s="226" t="s">
        <v>81</v>
      </c>
      <c r="AY204" s="19" t="s">
        <v>144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81</v>
      </c>
      <c r="BK204" s="227">
        <f>ROUND(I204*H204,2)</f>
        <v>0</v>
      </c>
      <c r="BL204" s="19" t="s">
        <v>279</v>
      </c>
      <c r="BM204" s="226" t="s">
        <v>945</v>
      </c>
    </row>
    <row r="205" spans="1:65" s="2" customFormat="1" ht="16.5" customHeight="1">
      <c r="A205" s="40"/>
      <c r="B205" s="41"/>
      <c r="C205" s="215" t="s">
        <v>946</v>
      </c>
      <c r="D205" s="215" t="s">
        <v>146</v>
      </c>
      <c r="E205" s="216" t="s">
        <v>947</v>
      </c>
      <c r="F205" s="217" t="s">
        <v>835</v>
      </c>
      <c r="G205" s="218" t="s">
        <v>177</v>
      </c>
      <c r="H205" s="219">
        <v>10</v>
      </c>
      <c r="I205" s="220"/>
      <c r="J205" s="221">
        <f>ROUND(I205*H205,2)</f>
        <v>0</v>
      </c>
      <c r="K205" s="217" t="s">
        <v>21</v>
      </c>
      <c r="L205" s="46"/>
      <c r="M205" s="222" t="s">
        <v>21</v>
      </c>
      <c r="N205" s="223" t="s">
        <v>44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279</v>
      </c>
      <c r="AT205" s="226" t="s">
        <v>146</v>
      </c>
      <c r="AU205" s="226" t="s">
        <v>81</v>
      </c>
      <c r="AY205" s="19" t="s">
        <v>144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81</v>
      </c>
      <c r="BK205" s="227">
        <f>ROUND(I205*H205,2)</f>
        <v>0</v>
      </c>
      <c r="BL205" s="19" t="s">
        <v>279</v>
      </c>
      <c r="BM205" s="226" t="s">
        <v>948</v>
      </c>
    </row>
    <row r="206" spans="1:47" s="2" customFormat="1" ht="12">
      <c r="A206" s="40"/>
      <c r="B206" s="41"/>
      <c r="C206" s="42"/>
      <c r="D206" s="235" t="s">
        <v>467</v>
      </c>
      <c r="E206" s="42"/>
      <c r="F206" s="276" t="s">
        <v>836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467</v>
      </c>
      <c r="AU206" s="19" t="s">
        <v>81</v>
      </c>
    </row>
    <row r="207" spans="1:65" s="2" customFormat="1" ht="16.5" customHeight="1">
      <c r="A207" s="40"/>
      <c r="B207" s="41"/>
      <c r="C207" s="215" t="s">
        <v>863</v>
      </c>
      <c r="D207" s="215" t="s">
        <v>146</v>
      </c>
      <c r="E207" s="216" t="s">
        <v>949</v>
      </c>
      <c r="F207" s="217" t="s">
        <v>838</v>
      </c>
      <c r="G207" s="218" t="s">
        <v>177</v>
      </c>
      <c r="H207" s="219">
        <v>10</v>
      </c>
      <c r="I207" s="220"/>
      <c r="J207" s="221">
        <f>ROUND(I207*H207,2)</f>
        <v>0</v>
      </c>
      <c r="K207" s="217" t="s">
        <v>21</v>
      </c>
      <c r="L207" s="46"/>
      <c r="M207" s="222" t="s">
        <v>21</v>
      </c>
      <c r="N207" s="223" t="s">
        <v>44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279</v>
      </c>
      <c r="AT207" s="226" t="s">
        <v>146</v>
      </c>
      <c r="AU207" s="226" t="s">
        <v>81</v>
      </c>
      <c r="AY207" s="19" t="s">
        <v>144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81</v>
      </c>
      <c r="BK207" s="227">
        <f>ROUND(I207*H207,2)</f>
        <v>0</v>
      </c>
      <c r="BL207" s="19" t="s">
        <v>279</v>
      </c>
      <c r="BM207" s="226" t="s">
        <v>950</v>
      </c>
    </row>
    <row r="208" spans="1:65" s="2" customFormat="1" ht="24.15" customHeight="1">
      <c r="A208" s="40"/>
      <c r="B208" s="41"/>
      <c r="C208" s="215" t="s">
        <v>951</v>
      </c>
      <c r="D208" s="215" t="s">
        <v>146</v>
      </c>
      <c r="E208" s="216" t="s">
        <v>952</v>
      </c>
      <c r="F208" s="217" t="s">
        <v>840</v>
      </c>
      <c r="G208" s="218" t="s">
        <v>177</v>
      </c>
      <c r="H208" s="219">
        <v>45</v>
      </c>
      <c r="I208" s="220"/>
      <c r="J208" s="221">
        <f>ROUND(I208*H208,2)</f>
        <v>0</v>
      </c>
      <c r="K208" s="217" t="s">
        <v>21</v>
      </c>
      <c r="L208" s="46"/>
      <c r="M208" s="222" t="s">
        <v>21</v>
      </c>
      <c r="N208" s="223" t="s">
        <v>44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279</v>
      </c>
      <c r="AT208" s="226" t="s">
        <v>146</v>
      </c>
      <c r="AU208" s="226" t="s">
        <v>81</v>
      </c>
      <c r="AY208" s="19" t="s">
        <v>144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81</v>
      </c>
      <c r="BK208" s="227">
        <f>ROUND(I208*H208,2)</f>
        <v>0</v>
      </c>
      <c r="BL208" s="19" t="s">
        <v>279</v>
      </c>
      <c r="BM208" s="226" t="s">
        <v>953</v>
      </c>
    </row>
    <row r="209" spans="1:47" s="2" customFormat="1" ht="12">
      <c r="A209" s="40"/>
      <c r="B209" s="41"/>
      <c r="C209" s="42"/>
      <c r="D209" s="235" t="s">
        <v>467</v>
      </c>
      <c r="E209" s="42"/>
      <c r="F209" s="276" t="s">
        <v>841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467</v>
      </c>
      <c r="AU209" s="19" t="s">
        <v>81</v>
      </c>
    </row>
    <row r="210" spans="1:65" s="2" customFormat="1" ht="16.5" customHeight="1">
      <c r="A210" s="40"/>
      <c r="B210" s="41"/>
      <c r="C210" s="215" t="s">
        <v>865</v>
      </c>
      <c r="D210" s="215" t="s">
        <v>146</v>
      </c>
      <c r="E210" s="216" t="s">
        <v>954</v>
      </c>
      <c r="F210" s="217" t="s">
        <v>843</v>
      </c>
      <c r="G210" s="218" t="s">
        <v>177</v>
      </c>
      <c r="H210" s="219">
        <v>45</v>
      </c>
      <c r="I210" s="220"/>
      <c r="J210" s="221">
        <f>ROUND(I210*H210,2)</f>
        <v>0</v>
      </c>
      <c r="K210" s="217" t="s">
        <v>21</v>
      </c>
      <c r="L210" s="46"/>
      <c r="M210" s="222" t="s">
        <v>21</v>
      </c>
      <c r="N210" s="223" t="s">
        <v>44</v>
      </c>
      <c r="O210" s="86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279</v>
      </c>
      <c r="AT210" s="226" t="s">
        <v>146</v>
      </c>
      <c r="AU210" s="226" t="s">
        <v>81</v>
      </c>
      <c r="AY210" s="19" t="s">
        <v>144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81</v>
      </c>
      <c r="BK210" s="227">
        <f>ROUND(I210*H210,2)</f>
        <v>0</v>
      </c>
      <c r="BL210" s="19" t="s">
        <v>279</v>
      </c>
      <c r="BM210" s="226" t="s">
        <v>955</v>
      </c>
    </row>
    <row r="211" spans="1:63" s="12" customFormat="1" ht="25.9" customHeight="1">
      <c r="A211" s="12"/>
      <c r="B211" s="199"/>
      <c r="C211" s="200"/>
      <c r="D211" s="201" t="s">
        <v>72</v>
      </c>
      <c r="E211" s="202" t="s">
        <v>269</v>
      </c>
      <c r="F211" s="202" t="s">
        <v>956</v>
      </c>
      <c r="G211" s="200"/>
      <c r="H211" s="200"/>
      <c r="I211" s="203"/>
      <c r="J211" s="204">
        <f>BK211</f>
        <v>0</v>
      </c>
      <c r="K211" s="200"/>
      <c r="L211" s="205"/>
      <c r="M211" s="206"/>
      <c r="N211" s="207"/>
      <c r="O211" s="207"/>
      <c r="P211" s="208">
        <f>SUM(P212:P247)</f>
        <v>0</v>
      </c>
      <c r="Q211" s="207"/>
      <c r="R211" s="208">
        <f>SUM(R212:R247)</f>
        <v>0</v>
      </c>
      <c r="S211" s="207"/>
      <c r="T211" s="209">
        <f>SUM(T212:T247)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0" t="s">
        <v>81</v>
      </c>
      <c r="AT211" s="211" t="s">
        <v>72</v>
      </c>
      <c r="AU211" s="211" t="s">
        <v>73</v>
      </c>
      <c r="AY211" s="210" t="s">
        <v>144</v>
      </c>
      <c r="BK211" s="212">
        <f>SUM(BK212:BK247)</f>
        <v>0</v>
      </c>
    </row>
    <row r="212" spans="1:65" s="2" customFormat="1" ht="62.7" customHeight="1">
      <c r="A212" s="40"/>
      <c r="B212" s="41"/>
      <c r="C212" s="215" t="s">
        <v>957</v>
      </c>
      <c r="D212" s="215" t="s">
        <v>146</v>
      </c>
      <c r="E212" s="216" t="s">
        <v>958</v>
      </c>
      <c r="F212" s="217" t="s">
        <v>793</v>
      </c>
      <c r="G212" s="218" t="s">
        <v>375</v>
      </c>
      <c r="H212" s="219">
        <v>2</v>
      </c>
      <c r="I212" s="220"/>
      <c r="J212" s="221">
        <f>ROUND(I212*H212,2)</f>
        <v>0</v>
      </c>
      <c r="K212" s="217" t="s">
        <v>21</v>
      </c>
      <c r="L212" s="46"/>
      <c r="M212" s="222" t="s">
        <v>21</v>
      </c>
      <c r="N212" s="223" t="s">
        <v>44</v>
      </c>
      <c r="O212" s="86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279</v>
      </c>
      <c r="AT212" s="226" t="s">
        <v>146</v>
      </c>
      <c r="AU212" s="226" t="s">
        <v>81</v>
      </c>
      <c r="AY212" s="19" t="s">
        <v>144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81</v>
      </c>
      <c r="BK212" s="227">
        <f>ROUND(I212*H212,2)</f>
        <v>0</v>
      </c>
      <c r="BL212" s="19" t="s">
        <v>279</v>
      </c>
      <c r="BM212" s="226" t="s">
        <v>959</v>
      </c>
    </row>
    <row r="213" spans="1:47" s="2" customFormat="1" ht="12">
      <c r="A213" s="40"/>
      <c r="B213" s="41"/>
      <c r="C213" s="42"/>
      <c r="D213" s="235" t="s">
        <v>467</v>
      </c>
      <c r="E213" s="42"/>
      <c r="F213" s="276" t="s">
        <v>801</v>
      </c>
      <c r="G213" s="42"/>
      <c r="H213" s="42"/>
      <c r="I213" s="230"/>
      <c r="J213" s="42"/>
      <c r="K213" s="42"/>
      <c r="L213" s="46"/>
      <c r="M213" s="231"/>
      <c r="N213" s="232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467</v>
      </c>
      <c r="AU213" s="19" t="s">
        <v>81</v>
      </c>
    </row>
    <row r="214" spans="1:65" s="2" customFormat="1" ht="16.5" customHeight="1">
      <c r="A214" s="40"/>
      <c r="B214" s="41"/>
      <c r="C214" s="215" t="s">
        <v>867</v>
      </c>
      <c r="D214" s="215" t="s">
        <v>146</v>
      </c>
      <c r="E214" s="216" t="s">
        <v>960</v>
      </c>
      <c r="F214" s="217" t="s">
        <v>961</v>
      </c>
      <c r="G214" s="218" t="s">
        <v>375</v>
      </c>
      <c r="H214" s="219">
        <v>2</v>
      </c>
      <c r="I214" s="220"/>
      <c r="J214" s="221">
        <f>ROUND(I214*H214,2)</f>
        <v>0</v>
      </c>
      <c r="K214" s="217" t="s">
        <v>21</v>
      </c>
      <c r="L214" s="46"/>
      <c r="M214" s="222" t="s">
        <v>21</v>
      </c>
      <c r="N214" s="223" t="s">
        <v>44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279</v>
      </c>
      <c r="AT214" s="226" t="s">
        <v>146</v>
      </c>
      <c r="AU214" s="226" t="s">
        <v>81</v>
      </c>
      <c r="AY214" s="19" t="s">
        <v>144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81</v>
      </c>
      <c r="BK214" s="227">
        <f>ROUND(I214*H214,2)</f>
        <v>0</v>
      </c>
      <c r="BL214" s="19" t="s">
        <v>279</v>
      </c>
      <c r="BM214" s="226" t="s">
        <v>962</v>
      </c>
    </row>
    <row r="215" spans="1:65" s="2" customFormat="1" ht="16.5" customHeight="1">
      <c r="A215" s="40"/>
      <c r="B215" s="41"/>
      <c r="C215" s="215" t="s">
        <v>963</v>
      </c>
      <c r="D215" s="215" t="s">
        <v>146</v>
      </c>
      <c r="E215" s="216" t="s">
        <v>964</v>
      </c>
      <c r="F215" s="217" t="s">
        <v>798</v>
      </c>
      <c r="G215" s="218" t="s">
        <v>375</v>
      </c>
      <c r="H215" s="219">
        <v>2</v>
      </c>
      <c r="I215" s="220"/>
      <c r="J215" s="221">
        <f>ROUND(I215*H215,2)</f>
        <v>0</v>
      </c>
      <c r="K215" s="217" t="s">
        <v>21</v>
      </c>
      <c r="L215" s="46"/>
      <c r="M215" s="222" t="s">
        <v>21</v>
      </c>
      <c r="N215" s="223" t="s">
        <v>44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279</v>
      </c>
      <c r="AT215" s="226" t="s">
        <v>146</v>
      </c>
      <c r="AU215" s="226" t="s">
        <v>81</v>
      </c>
      <c r="AY215" s="19" t="s">
        <v>144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81</v>
      </c>
      <c r="BK215" s="227">
        <f>ROUND(I215*H215,2)</f>
        <v>0</v>
      </c>
      <c r="BL215" s="19" t="s">
        <v>279</v>
      </c>
      <c r="BM215" s="226" t="s">
        <v>965</v>
      </c>
    </row>
    <row r="216" spans="1:65" s="2" customFormat="1" ht="21.75" customHeight="1">
      <c r="A216" s="40"/>
      <c r="B216" s="41"/>
      <c r="C216" s="215" t="s">
        <v>869</v>
      </c>
      <c r="D216" s="215" t="s">
        <v>146</v>
      </c>
      <c r="E216" s="216" t="s">
        <v>966</v>
      </c>
      <c r="F216" s="217" t="s">
        <v>967</v>
      </c>
      <c r="G216" s="218" t="s">
        <v>375</v>
      </c>
      <c r="H216" s="219">
        <v>1</v>
      </c>
      <c r="I216" s="220"/>
      <c r="J216" s="221">
        <f>ROUND(I216*H216,2)</f>
        <v>0</v>
      </c>
      <c r="K216" s="217" t="s">
        <v>21</v>
      </c>
      <c r="L216" s="46"/>
      <c r="M216" s="222" t="s">
        <v>21</v>
      </c>
      <c r="N216" s="223" t="s">
        <v>44</v>
      </c>
      <c r="O216" s="86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279</v>
      </c>
      <c r="AT216" s="226" t="s">
        <v>146</v>
      </c>
      <c r="AU216" s="226" t="s">
        <v>81</v>
      </c>
      <c r="AY216" s="19" t="s">
        <v>144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81</v>
      </c>
      <c r="BK216" s="227">
        <f>ROUND(I216*H216,2)</f>
        <v>0</v>
      </c>
      <c r="BL216" s="19" t="s">
        <v>279</v>
      </c>
      <c r="BM216" s="226" t="s">
        <v>968</v>
      </c>
    </row>
    <row r="217" spans="1:47" s="2" customFormat="1" ht="12">
      <c r="A217" s="40"/>
      <c r="B217" s="41"/>
      <c r="C217" s="42"/>
      <c r="D217" s="235" t="s">
        <v>467</v>
      </c>
      <c r="E217" s="42"/>
      <c r="F217" s="276" t="s">
        <v>969</v>
      </c>
      <c r="G217" s="42"/>
      <c r="H217" s="42"/>
      <c r="I217" s="230"/>
      <c r="J217" s="42"/>
      <c r="K217" s="42"/>
      <c r="L217" s="46"/>
      <c r="M217" s="231"/>
      <c r="N217" s="23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467</v>
      </c>
      <c r="AU217" s="19" t="s">
        <v>81</v>
      </c>
    </row>
    <row r="218" spans="1:65" s="2" customFormat="1" ht="16.5" customHeight="1">
      <c r="A218" s="40"/>
      <c r="B218" s="41"/>
      <c r="C218" s="215" t="s">
        <v>970</v>
      </c>
      <c r="D218" s="215" t="s">
        <v>146</v>
      </c>
      <c r="E218" s="216" t="s">
        <v>971</v>
      </c>
      <c r="F218" s="217" t="s">
        <v>972</v>
      </c>
      <c r="G218" s="218" t="s">
        <v>375</v>
      </c>
      <c r="H218" s="219">
        <v>1</v>
      </c>
      <c r="I218" s="220"/>
      <c r="J218" s="221">
        <f>ROUND(I218*H218,2)</f>
        <v>0</v>
      </c>
      <c r="K218" s="217" t="s">
        <v>21</v>
      </c>
      <c r="L218" s="46"/>
      <c r="M218" s="222" t="s">
        <v>21</v>
      </c>
      <c r="N218" s="223" t="s">
        <v>44</v>
      </c>
      <c r="O218" s="86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279</v>
      </c>
      <c r="AT218" s="226" t="s">
        <v>146</v>
      </c>
      <c r="AU218" s="226" t="s">
        <v>81</v>
      </c>
      <c r="AY218" s="19" t="s">
        <v>144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81</v>
      </c>
      <c r="BK218" s="227">
        <f>ROUND(I218*H218,2)</f>
        <v>0</v>
      </c>
      <c r="BL218" s="19" t="s">
        <v>279</v>
      </c>
      <c r="BM218" s="226" t="s">
        <v>973</v>
      </c>
    </row>
    <row r="219" spans="1:65" s="2" customFormat="1" ht="24.15" customHeight="1">
      <c r="A219" s="40"/>
      <c r="B219" s="41"/>
      <c r="C219" s="215" t="s">
        <v>871</v>
      </c>
      <c r="D219" s="215" t="s">
        <v>146</v>
      </c>
      <c r="E219" s="216" t="s">
        <v>974</v>
      </c>
      <c r="F219" s="217" t="s">
        <v>806</v>
      </c>
      <c r="G219" s="218" t="s">
        <v>375</v>
      </c>
      <c r="H219" s="219">
        <v>2</v>
      </c>
      <c r="I219" s="220"/>
      <c r="J219" s="221">
        <f>ROUND(I219*H219,2)</f>
        <v>0</v>
      </c>
      <c r="K219" s="217" t="s">
        <v>21</v>
      </c>
      <c r="L219" s="46"/>
      <c r="M219" s="222" t="s">
        <v>21</v>
      </c>
      <c r="N219" s="223" t="s">
        <v>44</v>
      </c>
      <c r="O219" s="86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279</v>
      </c>
      <c r="AT219" s="226" t="s">
        <v>146</v>
      </c>
      <c r="AU219" s="226" t="s">
        <v>81</v>
      </c>
      <c r="AY219" s="19" t="s">
        <v>144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81</v>
      </c>
      <c r="BK219" s="227">
        <f>ROUND(I219*H219,2)</f>
        <v>0</v>
      </c>
      <c r="BL219" s="19" t="s">
        <v>279</v>
      </c>
      <c r="BM219" s="226" t="s">
        <v>975</v>
      </c>
    </row>
    <row r="220" spans="1:65" s="2" customFormat="1" ht="16.5" customHeight="1">
      <c r="A220" s="40"/>
      <c r="B220" s="41"/>
      <c r="C220" s="215" t="s">
        <v>976</v>
      </c>
      <c r="D220" s="215" t="s">
        <v>146</v>
      </c>
      <c r="E220" s="216" t="s">
        <v>977</v>
      </c>
      <c r="F220" s="217" t="s">
        <v>808</v>
      </c>
      <c r="G220" s="218" t="s">
        <v>375</v>
      </c>
      <c r="H220" s="219">
        <v>2</v>
      </c>
      <c r="I220" s="220"/>
      <c r="J220" s="221">
        <f>ROUND(I220*H220,2)</f>
        <v>0</v>
      </c>
      <c r="K220" s="217" t="s">
        <v>21</v>
      </c>
      <c r="L220" s="46"/>
      <c r="M220" s="222" t="s">
        <v>21</v>
      </c>
      <c r="N220" s="223" t="s">
        <v>44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279</v>
      </c>
      <c r="AT220" s="226" t="s">
        <v>146</v>
      </c>
      <c r="AU220" s="226" t="s">
        <v>81</v>
      </c>
      <c r="AY220" s="19" t="s">
        <v>144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81</v>
      </c>
      <c r="BK220" s="227">
        <f>ROUND(I220*H220,2)</f>
        <v>0</v>
      </c>
      <c r="BL220" s="19" t="s">
        <v>279</v>
      </c>
      <c r="BM220" s="226" t="s">
        <v>978</v>
      </c>
    </row>
    <row r="221" spans="1:65" s="2" customFormat="1" ht="21.75" customHeight="1">
      <c r="A221" s="40"/>
      <c r="B221" s="41"/>
      <c r="C221" s="215" t="s">
        <v>873</v>
      </c>
      <c r="D221" s="215" t="s">
        <v>146</v>
      </c>
      <c r="E221" s="216" t="s">
        <v>979</v>
      </c>
      <c r="F221" s="217" t="s">
        <v>980</v>
      </c>
      <c r="G221" s="218" t="s">
        <v>375</v>
      </c>
      <c r="H221" s="219">
        <v>3</v>
      </c>
      <c r="I221" s="220"/>
      <c r="J221" s="221">
        <f>ROUND(I221*H221,2)</f>
        <v>0</v>
      </c>
      <c r="K221" s="217" t="s">
        <v>21</v>
      </c>
      <c r="L221" s="46"/>
      <c r="M221" s="222" t="s">
        <v>21</v>
      </c>
      <c r="N221" s="223" t="s">
        <v>44</v>
      </c>
      <c r="O221" s="86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279</v>
      </c>
      <c r="AT221" s="226" t="s">
        <v>146</v>
      </c>
      <c r="AU221" s="226" t="s">
        <v>81</v>
      </c>
      <c r="AY221" s="19" t="s">
        <v>144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81</v>
      </c>
      <c r="BK221" s="227">
        <f>ROUND(I221*H221,2)</f>
        <v>0</v>
      </c>
      <c r="BL221" s="19" t="s">
        <v>279</v>
      </c>
      <c r="BM221" s="226" t="s">
        <v>981</v>
      </c>
    </row>
    <row r="222" spans="1:47" s="2" customFormat="1" ht="12">
      <c r="A222" s="40"/>
      <c r="B222" s="41"/>
      <c r="C222" s="42"/>
      <c r="D222" s="235" t="s">
        <v>467</v>
      </c>
      <c r="E222" s="42"/>
      <c r="F222" s="276" t="s">
        <v>811</v>
      </c>
      <c r="G222" s="42"/>
      <c r="H222" s="42"/>
      <c r="I222" s="230"/>
      <c r="J222" s="42"/>
      <c r="K222" s="42"/>
      <c r="L222" s="46"/>
      <c r="M222" s="231"/>
      <c r="N222" s="23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467</v>
      </c>
      <c r="AU222" s="19" t="s">
        <v>81</v>
      </c>
    </row>
    <row r="223" spans="1:65" s="2" customFormat="1" ht="16.5" customHeight="1">
      <c r="A223" s="40"/>
      <c r="B223" s="41"/>
      <c r="C223" s="215" t="s">
        <v>982</v>
      </c>
      <c r="D223" s="215" t="s">
        <v>146</v>
      </c>
      <c r="E223" s="216" t="s">
        <v>983</v>
      </c>
      <c r="F223" s="217" t="s">
        <v>813</v>
      </c>
      <c r="G223" s="218" t="s">
        <v>375</v>
      </c>
      <c r="H223" s="219">
        <v>3</v>
      </c>
      <c r="I223" s="220"/>
      <c r="J223" s="221">
        <f>ROUND(I223*H223,2)</f>
        <v>0</v>
      </c>
      <c r="K223" s="217" t="s">
        <v>21</v>
      </c>
      <c r="L223" s="46"/>
      <c r="M223" s="222" t="s">
        <v>21</v>
      </c>
      <c r="N223" s="223" t="s">
        <v>44</v>
      </c>
      <c r="O223" s="86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279</v>
      </c>
      <c r="AT223" s="226" t="s">
        <v>146</v>
      </c>
      <c r="AU223" s="226" t="s">
        <v>81</v>
      </c>
      <c r="AY223" s="19" t="s">
        <v>144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81</v>
      </c>
      <c r="BK223" s="227">
        <f>ROUND(I223*H223,2)</f>
        <v>0</v>
      </c>
      <c r="BL223" s="19" t="s">
        <v>279</v>
      </c>
      <c r="BM223" s="226" t="s">
        <v>984</v>
      </c>
    </row>
    <row r="224" spans="1:65" s="2" customFormat="1" ht="16.5" customHeight="1">
      <c r="A224" s="40"/>
      <c r="B224" s="41"/>
      <c r="C224" s="215" t="s">
        <v>875</v>
      </c>
      <c r="D224" s="215" t="s">
        <v>146</v>
      </c>
      <c r="E224" s="216" t="s">
        <v>985</v>
      </c>
      <c r="F224" s="217" t="s">
        <v>815</v>
      </c>
      <c r="G224" s="218" t="s">
        <v>375</v>
      </c>
      <c r="H224" s="219">
        <v>14</v>
      </c>
      <c r="I224" s="220"/>
      <c r="J224" s="221">
        <f>ROUND(I224*H224,2)</f>
        <v>0</v>
      </c>
      <c r="K224" s="217" t="s">
        <v>21</v>
      </c>
      <c r="L224" s="46"/>
      <c r="M224" s="222" t="s">
        <v>21</v>
      </c>
      <c r="N224" s="223" t="s">
        <v>44</v>
      </c>
      <c r="O224" s="86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279</v>
      </c>
      <c r="AT224" s="226" t="s">
        <v>146</v>
      </c>
      <c r="AU224" s="226" t="s">
        <v>81</v>
      </c>
      <c r="AY224" s="19" t="s">
        <v>144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81</v>
      </c>
      <c r="BK224" s="227">
        <f>ROUND(I224*H224,2)</f>
        <v>0</v>
      </c>
      <c r="BL224" s="19" t="s">
        <v>279</v>
      </c>
      <c r="BM224" s="226" t="s">
        <v>986</v>
      </c>
    </row>
    <row r="225" spans="1:47" s="2" customFormat="1" ht="12">
      <c r="A225" s="40"/>
      <c r="B225" s="41"/>
      <c r="C225" s="42"/>
      <c r="D225" s="235" t="s">
        <v>467</v>
      </c>
      <c r="E225" s="42"/>
      <c r="F225" s="276" t="s">
        <v>816</v>
      </c>
      <c r="G225" s="42"/>
      <c r="H225" s="42"/>
      <c r="I225" s="230"/>
      <c r="J225" s="42"/>
      <c r="K225" s="42"/>
      <c r="L225" s="46"/>
      <c r="M225" s="231"/>
      <c r="N225" s="232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467</v>
      </c>
      <c r="AU225" s="19" t="s">
        <v>81</v>
      </c>
    </row>
    <row r="226" spans="1:65" s="2" customFormat="1" ht="16.5" customHeight="1">
      <c r="A226" s="40"/>
      <c r="B226" s="41"/>
      <c r="C226" s="215" t="s">
        <v>987</v>
      </c>
      <c r="D226" s="215" t="s">
        <v>146</v>
      </c>
      <c r="E226" s="216" t="s">
        <v>988</v>
      </c>
      <c r="F226" s="217" t="s">
        <v>818</v>
      </c>
      <c r="G226" s="218" t="s">
        <v>375</v>
      </c>
      <c r="H226" s="219">
        <v>14</v>
      </c>
      <c r="I226" s="220"/>
      <c r="J226" s="221">
        <f>ROUND(I226*H226,2)</f>
        <v>0</v>
      </c>
      <c r="K226" s="217" t="s">
        <v>21</v>
      </c>
      <c r="L226" s="46"/>
      <c r="M226" s="222" t="s">
        <v>21</v>
      </c>
      <c r="N226" s="223" t="s">
        <v>44</v>
      </c>
      <c r="O226" s="86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279</v>
      </c>
      <c r="AT226" s="226" t="s">
        <v>146</v>
      </c>
      <c r="AU226" s="226" t="s">
        <v>81</v>
      </c>
      <c r="AY226" s="19" t="s">
        <v>144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81</v>
      </c>
      <c r="BK226" s="227">
        <f>ROUND(I226*H226,2)</f>
        <v>0</v>
      </c>
      <c r="BL226" s="19" t="s">
        <v>279</v>
      </c>
      <c r="BM226" s="226" t="s">
        <v>989</v>
      </c>
    </row>
    <row r="227" spans="1:65" s="2" customFormat="1" ht="16.5" customHeight="1">
      <c r="A227" s="40"/>
      <c r="B227" s="41"/>
      <c r="C227" s="215" t="s">
        <v>877</v>
      </c>
      <c r="D227" s="215" t="s">
        <v>146</v>
      </c>
      <c r="E227" s="216" t="s">
        <v>990</v>
      </c>
      <c r="F227" s="217" t="s">
        <v>991</v>
      </c>
      <c r="G227" s="218" t="s">
        <v>375</v>
      </c>
      <c r="H227" s="219">
        <v>1</v>
      </c>
      <c r="I227" s="220"/>
      <c r="J227" s="221">
        <f>ROUND(I227*H227,2)</f>
        <v>0</v>
      </c>
      <c r="K227" s="217" t="s">
        <v>21</v>
      </c>
      <c r="L227" s="46"/>
      <c r="M227" s="222" t="s">
        <v>21</v>
      </c>
      <c r="N227" s="223" t="s">
        <v>44</v>
      </c>
      <c r="O227" s="86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279</v>
      </c>
      <c r="AT227" s="226" t="s">
        <v>146</v>
      </c>
      <c r="AU227" s="226" t="s">
        <v>81</v>
      </c>
      <c r="AY227" s="19" t="s">
        <v>144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81</v>
      </c>
      <c r="BK227" s="227">
        <f>ROUND(I227*H227,2)</f>
        <v>0</v>
      </c>
      <c r="BL227" s="19" t="s">
        <v>279</v>
      </c>
      <c r="BM227" s="226" t="s">
        <v>992</v>
      </c>
    </row>
    <row r="228" spans="1:47" s="2" customFormat="1" ht="12">
      <c r="A228" s="40"/>
      <c r="B228" s="41"/>
      <c r="C228" s="42"/>
      <c r="D228" s="235" t="s">
        <v>467</v>
      </c>
      <c r="E228" s="42"/>
      <c r="F228" s="276" t="s">
        <v>993</v>
      </c>
      <c r="G228" s="42"/>
      <c r="H228" s="42"/>
      <c r="I228" s="230"/>
      <c r="J228" s="42"/>
      <c r="K228" s="42"/>
      <c r="L228" s="46"/>
      <c r="M228" s="231"/>
      <c r="N228" s="23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467</v>
      </c>
      <c r="AU228" s="19" t="s">
        <v>81</v>
      </c>
    </row>
    <row r="229" spans="1:65" s="2" customFormat="1" ht="16.5" customHeight="1">
      <c r="A229" s="40"/>
      <c r="B229" s="41"/>
      <c r="C229" s="215" t="s">
        <v>994</v>
      </c>
      <c r="D229" s="215" t="s">
        <v>146</v>
      </c>
      <c r="E229" s="216" t="s">
        <v>995</v>
      </c>
      <c r="F229" s="217" t="s">
        <v>818</v>
      </c>
      <c r="G229" s="218" t="s">
        <v>375</v>
      </c>
      <c r="H229" s="219">
        <v>1</v>
      </c>
      <c r="I229" s="220"/>
      <c r="J229" s="221">
        <f>ROUND(I229*H229,2)</f>
        <v>0</v>
      </c>
      <c r="K229" s="217" t="s">
        <v>21</v>
      </c>
      <c r="L229" s="46"/>
      <c r="M229" s="222" t="s">
        <v>21</v>
      </c>
      <c r="N229" s="223" t="s">
        <v>44</v>
      </c>
      <c r="O229" s="86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279</v>
      </c>
      <c r="AT229" s="226" t="s">
        <v>146</v>
      </c>
      <c r="AU229" s="226" t="s">
        <v>81</v>
      </c>
      <c r="AY229" s="19" t="s">
        <v>144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81</v>
      </c>
      <c r="BK229" s="227">
        <f>ROUND(I229*H229,2)</f>
        <v>0</v>
      </c>
      <c r="BL229" s="19" t="s">
        <v>279</v>
      </c>
      <c r="BM229" s="226" t="s">
        <v>996</v>
      </c>
    </row>
    <row r="230" spans="1:65" s="2" customFormat="1" ht="16.5" customHeight="1">
      <c r="A230" s="40"/>
      <c r="B230" s="41"/>
      <c r="C230" s="215" t="s">
        <v>879</v>
      </c>
      <c r="D230" s="215" t="s">
        <v>146</v>
      </c>
      <c r="E230" s="216" t="s">
        <v>997</v>
      </c>
      <c r="F230" s="217" t="s">
        <v>820</v>
      </c>
      <c r="G230" s="218" t="s">
        <v>177</v>
      </c>
      <c r="H230" s="219">
        <v>2</v>
      </c>
      <c r="I230" s="220"/>
      <c r="J230" s="221">
        <f>ROUND(I230*H230,2)</f>
        <v>0</v>
      </c>
      <c r="K230" s="217" t="s">
        <v>21</v>
      </c>
      <c r="L230" s="46"/>
      <c r="M230" s="222" t="s">
        <v>21</v>
      </c>
      <c r="N230" s="223" t="s">
        <v>44</v>
      </c>
      <c r="O230" s="86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279</v>
      </c>
      <c r="AT230" s="226" t="s">
        <v>146</v>
      </c>
      <c r="AU230" s="226" t="s">
        <v>81</v>
      </c>
      <c r="AY230" s="19" t="s">
        <v>144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81</v>
      </c>
      <c r="BK230" s="227">
        <f>ROUND(I230*H230,2)</f>
        <v>0</v>
      </c>
      <c r="BL230" s="19" t="s">
        <v>279</v>
      </c>
      <c r="BM230" s="226" t="s">
        <v>998</v>
      </c>
    </row>
    <row r="231" spans="1:47" s="2" customFormat="1" ht="12">
      <c r="A231" s="40"/>
      <c r="B231" s="41"/>
      <c r="C231" s="42"/>
      <c r="D231" s="235" t="s">
        <v>467</v>
      </c>
      <c r="E231" s="42"/>
      <c r="F231" s="276" t="s">
        <v>821</v>
      </c>
      <c r="G231" s="42"/>
      <c r="H231" s="42"/>
      <c r="I231" s="230"/>
      <c r="J231" s="42"/>
      <c r="K231" s="42"/>
      <c r="L231" s="46"/>
      <c r="M231" s="231"/>
      <c r="N231" s="232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467</v>
      </c>
      <c r="AU231" s="19" t="s">
        <v>81</v>
      </c>
    </row>
    <row r="232" spans="1:65" s="2" customFormat="1" ht="16.5" customHeight="1">
      <c r="A232" s="40"/>
      <c r="B232" s="41"/>
      <c r="C232" s="215" t="s">
        <v>999</v>
      </c>
      <c r="D232" s="215" t="s">
        <v>146</v>
      </c>
      <c r="E232" s="216" t="s">
        <v>1000</v>
      </c>
      <c r="F232" s="217" t="s">
        <v>823</v>
      </c>
      <c r="G232" s="218" t="s">
        <v>177</v>
      </c>
      <c r="H232" s="219">
        <v>2</v>
      </c>
      <c r="I232" s="220"/>
      <c r="J232" s="221">
        <f>ROUND(I232*H232,2)</f>
        <v>0</v>
      </c>
      <c r="K232" s="217" t="s">
        <v>21</v>
      </c>
      <c r="L232" s="46"/>
      <c r="M232" s="222" t="s">
        <v>21</v>
      </c>
      <c r="N232" s="223" t="s">
        <v>44</v>
      </c>
      <c r="O232" s="86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6" t="s">
        <v>279</v>
      </c>
      <c r="AT232" s="226" t="s">
        <v>146</v>
      </c>
      <c r="AU232" s="226" t="s">
        <v>81</v>
      </c>
      <c r="AY232" s="19" t="s">
        <v>144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81</v>
      </c>
      <c r="BK232" s="227">
        <f>ROUND(I232*H232,2)</f>
        <v>0</v>
      </c>
      <c r="BL232" s="19" t="s">
        <v>279</v>
      </c>
      <c r="BM232" s="226" t="s">
        <v>1001</v>
      </c>
    </row>
    <row r="233" spans="1:65" s="2" customFormat="1" ht="21.75" customHeight="1">
      <c r="A233" s="40"/>
      <c r="B233" s="41"/>
      <c r="C233" s="215" t="s">
        <v>881</v>
      </c>
      <c r="D233" s="215" t="s">
        <v>146</v>
      </c>
      <c r="E233" s="216" t="s">
        <v>1002</v>
      </c>
      <c r="F233" s="217" t="s">
        <v>825</v>
      </c>
      <c r="G233" s="218" t="s">
        <v>185</v>
      </c>
      <c r="H233" s="219">
        <v>8</v>
      </c>
      <c r="I233" s="220"/>
      <c r="J233" s="221">
        <f>ROUND(I233*H233,2)</f>
        <v>0</v>
      </c>
      <c r="K233" s="217" t="s">
        <v>21</v>
      </c>
      <c r="L233" s="46"/>
      <c r="M233" s="222" t="s">
        <v>21</v>
      </c>
      <c r="N233" s="223" t="s">
        <v>44</v>
      </c>
      <c r="O233" s="86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279</v>
      </c>
      <c r="AT233" s="226" t="s">
        <v>146</v>
      </c>
      <c r="AU233" s="226" t="s">
        <v>81</v>
      </c>
      <c r="AY233" s="19" t="s">
        <v>144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81</v>
      </c>
      <c r="BK233" s="227">
        <f>ROUND(I233*H233,2)</f>
        <v>0</v>
      </c>
      <c r="BL233" s="19" t="s">
        <v>279</v>
      </c>
      <c r="BM233" s="226" t="s">
        <v>1003</v>
      </c>
    </row>
    <row r="234" spans="1:47" s="2" customFormat="1" ht="12">
      <c r="A234" s="40"/>
      <c r="B234" s="41"/>
      <c r="C234" s="42"/>
      <c r="D234" s="235" t="s">
        <v>467</v>
      </c>
      <c r="E234" s="42"/>
      <c r="F234" s="276" t="s">
        <v>826</v>
      </c>
      <c r="G234" s="42"/>
      <c r="H234" s="42"/>
      <c r="I234" s="230"/>
      <c r="J234" s="42"/>
      <c r="K234" s="42"/>
      <c r="L234" s="46"/>
      <c r="M234" s="231"/>
      <c r="N234" s="232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467</v>
      </c>
      <c r="AU234" s="19" t="s">
        <v>81</v>
      </c>
    </row>
    <row r="235" spans="1:65" s="2" customFormat="1" ht="16.5" customHeight="1">
      <c r="A235" s="40"/>
      <c r="B235" s="41"/>
      <c r="C235" s="215" t="s">
        <v>1004</v>
      </c>
      <c r="D235" s="215" t="s">
        <v>146</v>
      </c>
      <c r="E235" s="216" t="s">
        <v>1005</v>
      </c>
      <c r="F235" s="217" t="s">
        <v>823</v>
      </c>
      <c r="G235" s="218" t="s">
        <v>185</v>
      </c>
      <c r="H235" s="219">
        <v>8</v>
      </c>
      <c r="I235" s="220"/>
      <c r="J235" s="221">
        <f>ROUND(I235*H235,2)</f>
        <v>0</v>
      </c>
      <c r="K235" s="217" t="s">
        <v>21</v>
      </c>
      <c r="L235" s="46"/>
      <c r="M235" s="222" t="s">
        <v>21</v>
      </c>
      <c r="N235" s="223" t="s">
        <v>44</v>
      </c>
      <c r="O235" s="86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279</v>
      </c>
      <c r="AT235" s="226" t="s">
        <v>146</v>
      </c>
      <c r="AU235" s="226" t="s">
        <v>81</v>
      </c>
      <c r="AY235" s="19" t="s">
        <v>144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81</v>
      </c>
      <c r="BK235" s="227">
        <f>ROUND(I235*H235,2)</f>
        <v>0</v>
      </c>
      <c r="BL235" s="19" t="s">
        <v>279</v>
      </c>
      <c r="BM235" s="226" t="s">
        <v>1006</v>
      </c>
    </row>
    <row r="236" spans="1:65" s="2" customFormat="1" ht="21.75" customHeight="1">
      <c r="A236" s="40"/>
      <c r="B236" s="41"/>
      <c r="C236" s="215" t="s">
        <v>883</v>
      </c>
      <c r="D236" s="215" t="s">
        <v>146</v>
      </c>
      <c r="E236" s="216" t="s">
        <v>1007</v>
      </c>
      <c r="F236" s="217" t="s">
        <v>829</v>
      </c>
      <c r="G236" s="218" t="s">
        <v>185</v>
      </c>
      <c r="H236" s="219">
        <v>30</v>
      </c>
      <c r="I236" s="220"/>
      <c r="J236" s="221">
        <f>ROUND(I236*H236,2)</f>
        <v>0</v>
      </c>
      <c r="K236" s="217" t="s">
        <v>21</v>
      </c>
      <c r="L236" s="46"/>
      <c r="M236" s="222" t="s">
        <v>21</v>
      </c>
      <c r="N236" s="223" t="s">
        <v>44</v>
      </c>
      <c r="O236" s="86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279</v>
      </c>
      <c r="AT236" s="226" t="s">
        <v>146</v>
      </c>
      <c r="AU236" s="226" t="s">
        <v>81</v>
      </c>
      <c r="AY236" s="19" t="s">
        <v>144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81</v>
      </c>
      <c r="BK236" s="227">
        <f>ROUND(I236*H236,2)</f>
        <v>0</v>
      </c>
      <c r="BL236" s="19" t="s">
        <v>279</v>
      </c>
      <c r="BM236" s="226" t="s">
        <v>1008</v>
      </c>
    </row>
    <row r="237" spans="1:47" s="2" customFormat="1" ht="12">
      <c r="A237" s="40"/>
      <c r="B237" s="41"/>
      <c r="C237" s="42"/>
      <c r="D237" s="235" t="s">
        <v>467</v>
      </c>
      <c r="E237" s="42"/>
      <c r="F237" s="276" t="s">
        <v>826</v>
      </c>
      <c r="G237" s="42"/>
      <c r="H237" s="42"/>
      <c r="I237" s="230"/>
      <c r="J237" s="42"/>
      <c r="K237" s="42"/>
      <c r="L237" s="46"/>
      <c r="M237" s="231"/>
      <c r="N237" s="23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467</v>
      </c>
      <c r="AU237" s="19" t="s">
        <v>81</v>
      </c>
    </row>
    <row r="238" spans="1:65" s="2" customFormat="1" ht="16.5" customHeight="1">
      <c r="A238" s="40"/>
      <c r="B238" s="41"/>
      <c r="C238" s="215" t="s">
        <v>1009</v>
      </c>
      <c r="D238" s="215" t="s">
        <v>146</v>
      </c>
      <c r="E238" s="216" t="s">
        <v>1010</v>
      </c>
      <c r="F238" s="217" t="s">
        <v>823</v>
      </c>
      <c r="G238" s="218" t="s">
        <v>185</v>
      </c>
      <c r="H238" s="219">
        <v>30</v>
      </c>
      <c r="I238" s="220"/>
      <c r="J238" s="221">
        <f>ROUND(I238*H238,2)</f>
        <v>0</v>
      </c>
      <c r="K238" s="217" t="s">
        <v>21</v>
      </c>
      <c r="L238" s="46"/>
      <c r="M238" s="222" t="s">
        <v>21</v>
      </c>
      <c r="N238" s="223" t="s">
        <v>44</v>
      </c>
      <c r="O238" s="86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279</v>
      </c>
      <c r="AT238" s="226" t="s">
        <v>146</v>
      </c>
      <c r="AU238" s="226" t="s">
        <v>81</v>
      </c>
      <c r="AY238" s="19" t="s">
        <v>144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81</v>
      </c>
      <c r="BK238" s="227">
        <f>ROUND(I238*H238,2)</f>
        <v>0</v>
      </c>
      <c r="BL238" s="19" t="s">
        <v>279</v>
      </c>
      <c r="BM238" s="226" t="s">
        <v>1011</v>
      </c>
    </row>
    <row r="239" spans="1:65" s="2" customFormat="1" ht="16.5" customHeight="1">
      <c r="A239" s="40"/>
      <c r="B239" s="41"/>
      <c r="C239" s="215" t="s">
        <v>886</v>
      </c>
      <c r="D239" s="215" t="s">
        <v>146</v>
      </c>
      <c r="E239" s="216" t="s">
        <v>1012</v>
      </c>
      <c r="F239" s="217" t="s">
        <v>1013</v>
      </c>
      <c r="G239" s="218" t="s">
        <v>185</v>
      </c>
      <c r="H239" s="219">
        <v>8</v>
      </c>
      <c r="I239" s="220"/>
      <c r="J239" s="221">
        <f>ROUND(I239*H239,2)</f>
        <v>0</v>
      </c>
      <c r="K239" s="217" t="s">
        <v>21</v>
      </c>
      <c r="L239" s="46"/>
      <c r="M239" s="222" t="s">
        <v>21</v>
      </c>
      <c r="N239" s="223" t="s">
        <v>44</v>
      </c>
      <c r="O239" s="86"/>
      <c r="P239" s="224">
        <f>O239*H239</f>
        <v>0</v>
      </c>
      <c r="Q239" s="224">
        <v>0</v>
      </c>
      <c r="R239" s="224">
        <f>Q239*H239</f>
        <v>0</v>
      </c>
      <c r="S239" s="224">
        <v>0</v>
      </c>
      <c r="T239" s="22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6" t="s">
        <v>279</v>
      </c>
      <c r="AT239" s="226" t="s">
        <v>146</v>
      </c>
      <c r="AU239" s="226" t="s">
        <v>81</v>
      </c>
      <c r="AY239" s="19" t="s">
        <v>144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19" t="s">
        <v>81</v>
      </c>
      <c r="BK239" s="227">
        <f>ROUND(I239*H239,2)</f>
        <v>0</v>
      </c>
      <c r="BL239" s="19" t="s">
        <v>279</v>
      </c>
      <c r="BM239" s="226" t="s">
        <v>1014</v>
      </c>
    </row>
    <row r="240" spans="1:47" s="2" customFormat="1" ht="12">
      <c r="A240" s="40"/>
      <c r="B240" s="41"/>
      <c r="C240" s="42"/>
      <c r="D240" s="235" t="s">
        <v>467</v>
      </c>
      <c r="E240" s="42"/>
      <c r="F240" s="276" t="s">
        <v>826</v>
      </c>
      <c r="G240" s="42"/>
      <c r="H240" s="42"/>
      <c r="I240" s="230"/>
      <c r="J240" s="42"/>
      <c r="K240" s="42"/>
      <c r="L240" s="46"/>
      <c r="M240" s="231"/>
      <c r="N240" s="232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467</v>
      </c>
      <c r="AU240" s="19" t="s">
        <v>81</v>
      </c>
    </row>
    <row r="241" spans="1:65" s="2" customFormat="1" ht="16.5" customHeight="1">
      <c r="A241" s="40"/>
      <c r="B241" s="41"/>
      <c r="C241" s="215" t="s">
        <v>1015</v>
      </c>
      <c r="D241" s="215" t="s">
        <v>146</v>
      </c>
      <c r="E241" s="216" t="s">
        <v>1016</v>
      </c>
      <c r="F241" s="217" t="s">
        <v>823</v>
      </c>
      <c r="G241" s="218" t="s">
        <v>185</v>
      </c>
      <c r="H241" s="219">
        <v>8</v>
      </c>
      <c r="I241" s="220"/>
      <c r="J241" s="221">
        <f>ROUND(I241*H241,2)</f>
        <v>0</v>
      </c>
      <c r="K241" s="217" t="s">
        <v>21</v>
      </c>
      <c r="L241" s="46"/>
      <c r="M241" s="222" t="s">
        <v>21</v>
      </c>
      <c r="N241" s="223" t="s">
        <v>44</v>
      </c>
      <c r="O241" s="86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6" t="s">
        <v>279</v>
      </c>
      <c r="AT241" s="226" t="s">
        <v>146</v>
      </c>
      <c r="AU241" s="226" t="s">
        <v>81</v>
      </c>
      <c r="AY241" s="19" t="s">
        <v>144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9" t="s">
        <v>81</v>
      </c>
      <c r="BK241" s="227">
        <f>ROUND(I241*H241,2)</f>
        <v>0</v>
      </c>
      <c r="BL241" s="19" t="s">
        <v>279</v>
      </c>
      <c r="BM241" s="226" t="s">
        <v>1017</v>
      </c>
    </row>
    <row r="242" spans="1:65" s="2" customFormat="1" ht="16.5" customHeight="1">
      <c r="A242" s="40"/>
      <c r="B242" s="41"/>
      <c r="C242" s="215" t="s">
        <v>888</v>
      </c>
      <c r="D242" s="215" t="s">
        <v>146</v>
      </c>
      <c r="E242" s="216" t="s">
        <v>1018</v>
      </c>
      <c r="F242" s="217" t="s">
        <v>835</v>
      </c>
      <c r="G242" s="218" t="s">
        <v>177</v>
      </c>
      <c r="H242" s="219">
        <v>8</v>
      </c>
      <c r="I242" s="220"/>
      <c r="J242" s="221">
        <f>ROUND(I242*H242,2)</f>
        <v>0</v>
      </c>
      <c r="K242" s="217" t="s">
        <v>21</v>
      </c>
      <c r="L242" s="46"/>
      <c r="M242" s="222" t="s">
        <v>21</v>
      </c>
      <c r="N242" s="223" t="s">
        <v>44</v>
      </c>
      <c r="O242" s="86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279</v>
      </c>
      <c r="AT242" s="226" t="s">
        <v>146</v>
      </c>
      <c r="AU242" s="226" t="s">
        <v>81</v>
      </c>
      <c r="AY242" s="19" t="s">
        <v>144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81</v>
      </c>
      <c r="BK242" s="227">
        <f>ROUND(I242*H242,2)</f>
        <v>0</v>
      </c>
      <c r="BL242" s="19" t="s">
        <v>279</v>
      </c>
      <c r="BM242" s="226" t="s">
        <v>1019</v>
      </c>
    </row>
    <row r="243" spans="1:47" s="2" customFormat="1" ht="12">
      <c r="A243" s="40"/>
      <c r="B243" s="41"/>
      <c r="C243" s="42"/>
      <c r="D243" s="235" t="s">
        <v>467</v>
      </c>
      <c r="E243" s="42"/>
      <c r="F243" s="276" t="s">
        <v>836</v>
      </c>
      <c r="G243" s="42"/>
      <c r="H243" s="42"/>
      <c r="I243" s="230"/>
      <c r="J243" s="42"/>
      <c r="K243" s="42"/>
      <c r="L243" s="46"/>
      <c r="M243" s="231"/>
      <c r="N243" s="232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467</v>
      </c>
      <c r="AU243" s="19" t="s">
        <v>81</v>
      </c>
    </row>
    <row r="244" spans="1:65" s="2" customFormat="1" ht="16.5" customHeight="1">
      <c r="A244" s="40"/>
      <c r="B244" s="41"/>
      <c r="C244" s="215" t="s">
        <v>1020</v>
      </c>
      <c r="D244" s="215" t="s">
        <v>146</v>
      </c>
      <c r="E244" s="216" t="s">
        <v>1021</v>
      </c>
      <c r="F244" s="217" t="s">
        <v>838</v>
      </c>
      <c r="G244" s="218" t="s">
        <v>177</v>
      </c>
      <c r="H244" s="219">
        <v>8</v>
      </c>
      <c r="I244" s="220"/>
      <c r="J244" s="221">
        <f>ROUND(I244*H244,2)</f>
        <v>0</v>
      </c>
      <c r="K244" s="217" t="s">
        <v>21</v>
      </c>
      <c r="L244" s="46"/>
      <c r="M244" s="222" t="s">
        <v>21</v>
      </c>
      <c r="N244" s="223" t="s">
        <v>44</v>
      </c>
      <c r="O244" s="86"/>
      <c r="P244" s="224">
        <f>O244*H244</f>
        <v>0</v>
      </c>
      <c r="Q244" s="224">
        <v>0</v>
      </c>
      <c r="R244" s="224">
        <f>Q244*H244</f>
        <v>0</v>
      </c>
      <c r="S244" s="224">
        <v>0</v>
      </c>
      <c r="T244" s="22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6" t="s">
        <v>279</v>
      </c>
      <c r="AT244" s="226" t="s">
        <v>146</v>
      </c>
      <c r="AU244" s="226" t="s">
        <v>81</v>
      </c>
      <c r="AY244" s="19" t="s">
        <v>144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81</v>
      </c>
      <c r="BK244" s="227">
        <f>ROUND(I244*H244,2)</f>
        <v>0</v>
      </c>
      <c r="BL244" s="19" t="s">
        <v>279</v>
      </c>
      <c r="BM244" s="226" t="s">
        <v>1022</v>
      </c>
    </row>
    <row r="245" spans="1:65" s="2" customFormat="1" ht="24.15" customHeight="1">
      <c r="A245" s="40"/>
      <c r="B245" s="41"/>
      <c r="C245" s="215" t="s">
        <v>890</v>
      </c>
      <c r="D245" s="215" t="s">
        <v>146</v>
      </c>
      <c r="E245" s="216" t="s">
        <v>1023</v>
      </c>
      <c r="F245" s="217" t="s">
        <v>840</v>
      </c>
      <c r="G245" s="218" t="s">
        <v>177</v>
      </c>
      <c r="H245" s="219">
        <v>40</v>
      </c>
      <c r="I245" s="220"/>
      <c r="J245" s="221">
        <f>ROUND(I245*H245,2)</f>
        <v>0</v>
      </c>
      <c r="K245" s="217" t="s">
        <v>21</v>
      </c>
      <c r="L245" s="46"/>
      <c r="M245" s="222" t="s">
        <v>21</v>
      </c>
      <c r="N245" s="223" t="s">
        <v>44</v>
      </c>
      <c r="O245" s="86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6" t="s">
        <v>279</v>
      </c>
      <c r="AT245" s="226" t="s">
        <v>146</v>
      </c>
      <c r="AU245" s="226" t="s">
        <v>81</v>
      </c>
      <c r="AY245" s="19" t="s">
        <v>144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9" t="s">
        <v>81</v>
      </c>
      <c r="BK245" s="227">
        <f>ROUND(I245*H245,2)</f>
        <v>0</v>
      </c>
      <c r="BL245" s="19" t="s">
        <v>279</v>
      </c>
      <c r="BM245" s="226" t="s">
        <v>1024</v>
      </c>
    </row>
    <row r="246" spans="1:47" s="2" customFormat="1" ht="12">
      <c r="A246" s="40"/>
      <c r="B246" s="41"/>
      <c r="C246" s="42"/>
      <c r="D246" s="235" t="s">
        <v>467</v>
      </c>
      <c r="E246" s="42"/>
      <c r="F246" s="276" t="s">
        <v>841</v>
      </c>
      <c r="G246" s="42"/>
      <c r="H246" s="42"/>
      <c r="I246" s="230"/>
      <c r="J246" s="42"/>
      <c r="K246" s="42"/>
      <c r="L246" s="46"/>
      <c r="M246" s="231"/>
      <c r="N246" s="232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467</v>
      </c>
      <c r="AU246" s="19" t="s">
        <v>81</v>
      </c>
    </row>
    <row r="247" spans="1:65" s="2" customFormat="1" ht="16.5" customHeight="1">
      <c r="A247" s="40"/>
      <c r="B247" s="41"/>
      <c r="C247" s="215" t="s">
        <v>1025</v>
      </c>
      <c r="D247" s="215" t="s">
        <v>146</v>
      </c>
      <c r="E247" s="216" t="s">
        <v>1026</v>
      </c>
      <c r="F247" s="217" t="s">
        <v>843</v>
      </c>
      <c r="G247" s="218" t="s">
        <v>177</v>
      </c>
      <c r="H247" s="219">
        <v>40</v>
      </c>
      <c r="I247" s="220"/>
      <c r="J247" s="221">
        <f>ROUND(I247*H247,2)</f>
        <v>0</v>
      </c>
      <c r="K247" s="217" t="s">
        <v>21</v>
      </c>
      <c r="L247" s="46"/>
      <c r="M247" s="222" t="s">
        <v>21</v>
      </c>
      <c r="N247" s="223" t="s">
        <v>44</v>
      </c>
      <c r="O247" s="86"/>
      <c r="P247" s="224">
        <f>O247*H247</f>
        <v>0</v>
      </c>
      <c r="Q247" s="224">
        <v>0</v>
      </c>
      <c r="R247" s="224">
        <f>Q247*H247</f>
        <v>0</v>
      </c>
      <c r="S247" s="224">
        <v>0</v>
      </c>
      <c r="T247" s="225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6" t="s">
        <v>279</v>
      </c>
      <c r="AT247" s="226" t="s">
        <v>146</v>
      </c>
      <c r="AU247" s="226" t="s">
        <v>81</v>
      </c>
      <c r="AY247" s="19" t="s">
        <v>144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9" t="s">
        <v>81</v>
      </c>
      <c r="BK247" s="227">
        <f>ROUND(I247*H247,2)</f>
        <v>0</v>
      </c>
      <c r="BL247" s="19" t="s">
        <v>279</v>
      </c>
      <c r="BM247" s="226" t="s">
        <v>1027</v>
      </c>
    </row>
    <row r="248" spans="1:63" s="12" customFormat="1" ht="25.9" customHeight="1">
      <c r="A248" s="12"/>
      <c r="B248" s="199"/>
      <c r="C248" s="200"/>
      <c r="D248" s="201" t="s">
        <v>72</v>
      </c>
      <c r="E248" s="202" t="s">
        <v>8</v>
      </c>
      <c r="F248" s="202" t="s">
        <v>1028</v>
      </c>
      <c r="G248" s="200"/>
      <c r="H248" s="200"/>
      <c r="I248" s="203"/>
      <c r="J248" s="204">
        <f>BK248</f>
        <v>0</v>
      </c>
      <c r="K248" s="200"/>
      <c r="L248" s="205"/>
      <c r="M248" s="206"/>
      <c r="N248" s="207"/>
      <c r="O248" s="207"/>
      <c r="P248" s="208">
        <f>SUM(P249:P272)</f>
        <v>0</v>
      </c>
      <c r="Q248" s="207"/>
      <c r="R248" s="208">
        <f>SUM(R249:R272)</f>
        <v>0</v>
      </c>
      <c r="S248" s="207"/>
      <c r="T248" s="209">
        <f>SUM(T249:T272)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0" t="s">
        <v>81</v>
      </c>
      <c r="AT248" s="211" t="s">
        <v>72</v>
      </c>
      <c r="AU248" s="211" t="s">
        <v>73</v>
      </c>
      <c r="AY248" s="210" t="s">
        <v>144</v>
      </c>
      <c r="BK248" s="212">
        <f>SUM(BK249:BK272)</f>
        <v>0</v>
      </c>
    </row>
    <row r="249" spans="1:65" s="2" customFormat="1" ht="62.7" customHeight="1">
      <c r="A249" s="40"/>
      <c r="B249" s="41"/>
      <c r="C249" s="215" t="s">
        <v>892</v>
      </c>
      <c r="D249" s="215" t="s">
        <v>146</v>
      </c>
      <c r="E249" s="216" t="s">
        <v>1029</v>
      </c>
      <c r="F249" s="217" t="s">
        <v>793</v>
      </c>
      <c r="G249" s="218" t="s">
        <v>375</v>
      </c>
      <c r="H249" s="219">
        <v>1</v>
      </c>
      <c r="I249" s="220"/>
      <c r="J249" s="221">
        <f>ROUND(I249*H249,2)</f>
        <v>0</v>
      </c>
      <c r="K249" s="217" t="s">
        <v>21</v>
      </c>
      <c r="L249" s="46"/>
      <c r="M249" s="222" t="s">
        <v>21</v>
      </c>
      <c r="N249" s="223" t="s">
        <v>44</v>
      </c>
      <c r="O249" s="86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6" t="s">
        <v>279</v>
      </c>
      <c r="AT249" s="226" t="s">
        <v>146</v>
      </c>
      <c r="AU249" s="226" t="s">
        <v>81</v>
      </c>
      <c r="AY249" s="19" t="s">
        <v>144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9" t="s">
        <v>81</v>
      </c>
      <c r="BK249" s="227">
        <f>ROUND(I249*H249,2)</f>
        <v>0</v>
      </c>
      <c r="BL249" s="19" t="s">
        <v>279</v>
      </c>
      <c r="BM249" s="226" t="s">
        <v>1030</v>
      </c>
    </row>
    <row r="250" spans="1:47" s="2" customFormat="1" ht="12">
      <c r="A250" s="40"/>
      <c r="B250" s="41"/>
      <c r="C250" s="42"/>
      <c r="D250" s="235" t="s">
        <v>467</v>
      </c>
      <c r="E250" s="42"/>
      <c r="F250" s="276" t="s">
        <v>801</v>
      </c>
      <c r="G250" s="42"/>
      <c r="H250" s="42"/>
      <c r="I250" s="230"/>
      <c r="J250" s="42"/>
      <c r="K250" s="42"/>
      <c r="L250" s="46"/>
      <c r="M250" s="231"/>
      <c r="N250" s="232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467</v>
      </c>
      <c r="AU250" s="19" t="s">
        <v>81</v>
      </c>
    </row>
    <row r="251" spans="1:65" s="2" customFormat="1" ht="16.5" customHeight="1">
      <c r="A251" s="40"/>
      <c r="B251" s="41"/>
      <c r="C251" s="215" t="s">
        <v>1031</v>
      </c>
      <c r="D251" s="215" t="s">
        <v>146</v>
      </c>
      <c r="E251" s="216" t="s">
        <v>1032</v>
      </c>
      <c r="F251" s="217" t="s">
        <v>1033</v>
      </c>
      <c r="G251" s="218" t="s">
        <v>375</v>
      </c>
      <c r="H251" s="219">
        <v>1</v>
      </c>
      <c r="I251" s="220"/>
      <c r="J251" s="221">
        <f>ROUND(I251*H251,2)</f>
        <v>0</v>
      </c>
      <c r="K251" s="217" t="s">
        <v>21</v>
      </c>
      <c r="L251" s="46"/>
      <c r="M251" s="222" t="s">
        <v>21</v>
      </c>
      <c r="N251" s="223" t="s">
        <v>44</v>
      </c>
      <c r="O251" s="86"/>
      <c r="P251" s="224">
        <f>O251*H251</f>
        <v>0</v>
      </c>
      <c r="Q251" s="224">
        <v>0</v>
      </c>
      <c r="R251" s="224">
        <f>Q251*H251</f>
        <v>0</v>
      </c>
      <c r="S251" s="224">
        <v>0</v>
      </c>
      <c r="T251" s="22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6" t="s">
        <v>279</v>
      </c>
      <c r="AT251" s="226" t="s">
        <v>146</v>
      </c>
      <c r="AU251" s="226" t="s">
        <v>81</v>
      </c>
      <c r="AY251" s="19" t="s">
        <v>144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9" t="s">
        <v>81</v>
      </c>
      <c r="BK251" s="227">
        <f>ROUND(I251*H251,2)</f>
        <v>0</v>
      </c>
      <c r="BL251" s="19" t="s">
        <v>279</v>
      </c>
      <c r="BM251" s="226" t="s">
        <v>1034</v>
      </c>
    </row>
    <row r="252" spans="1:65" s="2" customFormat="1" ht="16.5" customHeight="1">
      <c r="A252" s="40"/>
      <c r="B252" s="41"/>
      <c r="C252" s="215" t="s">
        <v>894</v>
      </c>
      <c r="D252" s="215" t="s">
        <v>146</v>
      </c>
      <c r="E252" s="216" t="s">
        <v>1035</v>
      </c>
      <c r="F252" s="217" t="s">
        <v>798</v>
      </c>
      <c r="G252" s="218" t="s">
        <v>375</v>
      </c>
      <c r="H252" s="219">
        <v>1</v>
      </c>
      <c r="I252" s="220"/>
      <c r="J252" s="221">
        <f>ROUND(I252*H252,2)</f>
        <v>0</v>
      </c>
      <c r="K252" s="217" t="s">
        <v>21</v>
      </c>
      <c r="L252" s="46"/>
      <c r="M252" s="222" t="s">
        <v>21</v>
      </c>
      <c r="N252" s="223" t="s">
        <v>44</v>
      </c>
      <c r="O252" s="86"/>
      <c r="P252" s="224">
        <f>O252*H252</f>
        <v>0</v>
      </c>
      <c r="Q252" s="224">
        <v>0</v>
      </c>
      <c r="R252" s="224">
        <f>Q252*H252</f>
        <v>0</v>
      </c>
      <c r="S252" s="224">
        <v>0</v>
      </c>
      <c r="T252" s="22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6" t="s">
        <v>279</v>
      </c>
      <c r="AT252" s="226" t="s">
        <v>146</v>
      </c>
      <c r="AU252" s="226" t="s">
        <v>81</v>
      </c>
      <c r="AY252" s="19" t="s">
        <v>144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9" t="s">
        <v>81</v>
      </c>
      <c r="BK252" s="227">
        <f>ROUND(I252*H252,2)</f>
        <v>0</v>
      </c>
      <c r="BL252" s="19" t="s">
        <v>279</v>
      </c>
      <c r="BM252" s="226" t="s">
        <v>1036</v>
      </c>
    </row>
    <row r="253" spans="1:65" s="2" customFormat="1" ht="24.15" customHeight="1">
      <c r="A253" s="40"/>
      <c r="B253" s="41"/>
      <c r="C253" s="215" t="s">
        <v>1037</v>
      </c>
      <c r="D253" s="215" t="s">
        <v>146</v>
      </c>
      <c r="E253" s="216" t="s">
        <v>1038</v>
      </c>
      <c r="F253" s="217" t="s">
        <v>806</v>
      </c>
      <c r="G253" s="218" t="s">
        <v>375</v>
      </c>
      <c r="H253" s="219">
        <v>1</v>
      </c>
      <c r="I253" s="220"/>
      <c r="J253" s="221">
        <f>ROUND(I253*H253,2)</f>
        <v>0</v>
      </c>
      <c r="K253" s="217" t="s">
        <v>21</v>
      </c>
      <c r="L253" s="46"/>
      <c r="M253" s="222" t="s">
        <v>21</v>
      </c>
      <c r="N253" s="223" t="s">
        <v>44</v>
      </c>
      <c r="O253" s="86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6" t="s">
        <v>279</v>
      </c>
      <c r="AT253" s="226" t="s">
        <v>146</v>
      </c>
      <c r="AU253" s="226" t="s">
        <v>81</v>
      </c>
      <c r="AY253" s="19" t="s">
        <v>144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9" t="s">
        <v>81</v>
      </c>
      <c r="BK253" s="227">
        <f>ROUND(I253*H253,2)</f>
        <v>0</v>
      </c>
      <c r="BL253" s="19" t="s">
        <v>279</v>
      </c>
      <c r="BM253" s="226" t="s">
        <v>1039</v>
      </c>
    </row>
    <row r="254" spans="1:65" s="2" customFormat="1" ht="16.5" customHeight="1">
      <c r="A254" s="40"/>
      <c r="B254" s="41"/>
      <c r="C254" s="215" t="s">
        <v>896</v>
      </c>
      <c r="D254" s="215" t="s">
        <v>146</v>
      </c>
      <c r="E254" s="216" t="s">
        <v>1040</v>
      </c>
      <c r="F254" s="217" t="s">
        <v>808</v>
      </c>
      <c r="G254" s="218" t="s">
        <v>375</v>
      </c>
      <c r="H254" s="219">
        <v>1</v>
      </c>
      <c r="I254" s="220"/>
      <c r="J254" s="221">
        <f>ROUND(I254*H254,2)</f>
        <v>0</v>
      </c>
      <c r="K254" s="217" t="s">
        <v>21</v>
      </c>
      <c r="L254" s="46"/>
      <c r="M254" s="222" t="s">
        <v>21</v>
      </c>
      <c r="N254" s="223" t="s">
        <v>44</v>
      </c>
      <c r="O254" s="86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6" t="s">
        <v>279</v>
      </c>
      <c r="AT254" s="226" t="s">
        <v>146</v>
      </c>
      <c r="AU254" s="226" t="s">
        <v>81</v>
      </c>
      <c r="AY254" s="19" t="s">
        <v>144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9" t="s">
        <v>81</v>
      </c>
      <c r="BK254" s="227">
        <f>ROUND(I254*H254,2)</f>
        <v>0</v>
      </c>
      <c r="BL254" s="19" t="s">
        <v>279</v>
      </c>
      <c r="BM254" s="226" t="s">
        <v>1041</v>
      </c>
    </row>
    <row r="255" spans="1:65" s="2" customFormat="1" ht="16.5" customHeight="1">
      <c r="A255" s="40"/>
      <c r="B255" s="41"/>
      <c r="C255" s="215" t="s">
        <v>1042</v>
      </c>
      <c r="D255" s="215" t="s">
        <v>146</v>
      </c>
      <c r="E255" s="216" t="s">
        <v>1043</v>
      </c>
      <c r="F255" s="217" t="s">
        <v>815</v>
      </c>
      <c r="G255" s="218" t="s">
        <v>375</v>
      </c>
      <c r="H255" s="219">
        <v>6</v>
      </c>
      <c r="I255" s="220"/>
      <c r="J255" s="221">
        <f>ROUND(I255*H255,2)</f>
        <v>0</v>
      </c>
      <c r="K255" s="217" t="s">
        <v>21</v>
      </c>
      <c r="L255" s="46"/>
      <c r="M255" s="222" t="s">
        <v>21</v>
      </c>
      <c r="N255" s="223" t="s">
        <v>44</v>
      </c>
      <c r="O255" s="86"/>
      <c r="P255" s="224">
        <f>O255*H255</f>
        <v>0</v>
      </c>
      <c r="Q255" s="224">
        <v>0</v>
      </c>
      <c r="R255" s="224">
        <f>Q255*H255</f>
        <v>0</v>
      </c>
      <c r="S255" s="224">
        <v>0</v>
      </c>
      <c r="T255" s="22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6" t="s">
        <v>279</v>
      </c>
      <c r="AT255" s="226" t="s">
        <v>146</v>
      </c>
      <c r="AU255" s="226" t="s">
        <v>81</v>
      </c>
      <c r="AY255" s="19" t="s">
        <v>144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9" t="s">
        <v>81</v>
      </c>
      <c r="BK255" s="227">
        <f>ROUND(I255*H255,2)</f>
        <v>0</v>
      </c>
      <c r="BL255" s="19" t="s">
        <v>279</v>
      </c>
      <c r="BM255" s="226" t="s">
        <v>1044</v>
      </c>
    </row>
    <row r="256" spans="1:47" s="2" customFormat="1" ht="12">
      <c r="A256" s="40"/>
      <c r="B256" s="41"/>
      <c r="C256" s="42"/>
      <c r="D256" s="235" t="s">
        <v>467</v>
      </c>
      <c r="E256" s="42"/>
      <c r="F256" s="276" t="s">
        <v>816</v>
      </c>
      <c r="G256" s="42"/>
      <c r="H256" s="42"/>
      <c r="I256" s="230"/>
      <c r="J256" s="42"/>
      <c r="K256" s="42"/>
      <c r="L256" s="46"/>
      <c r="M256" s="231"/>
      <c r="N256" s="232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467</v>
      </c>
      <c r="AU256" s="19" t="s">
        <v>81</v>
      </c>
    </row>
    <row r="257" spans="1:65" s="2" customFormat="1" ht="16.5" customHeight="1">
      <c r="A257" s="40"/>
      <c r="B257" s="41"/>
      <c r="C257" s="215" t="s">
        <v>898</v>
      </c>
      <c r="D257" s="215" t="s">
        <v>146</v>
      </c>
      <c r="E257" s="216" t="s">
        <v>1045</v>
      </c>
      <c r="F257" s="217" t="s">
        <v>818</v>
      </c>
      <c r="G257" s="218" t="s">
        <v>375</v>
      </c>
      <c r="H257" s="219">
        <v>6</v>
      </c>
      <c r="I257" s="220"/>
      <c r="J257" s="221">
        <f>ROUND(I257*H257,2)</f>
        <v>0</v>
      </c>
      <c r="K257" s="217" t="s">
        <v>21</v>
      </c>
      <c r="L257" s="46"/>
      <c r="M257" s="222" t="s">
        <v>21</v>
      </c>
      <c r="N257" s="223" t="s">
        <v>44</v>
      </c>
      <c r="O257" s="86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279</v>
      </c>
      <c r="AT257" s="226" t="s">
        <v>146</v>
      </c>
      <c r="AU257" s="226" t="s">
        <v>81</v>
      </c>
      <c r="AY257" s="19" t="s">
        <v>144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81</v>
      </c>
      <c r="BK257" s="227">
        <f>ROUND(I257*H257,2)</f>
        <v>0</v>
      </c>
      <c r="BL257" s="19" t="s">
        <v>279</v>
      </c>
      <c r="BM257" s="226" t="s">
        <v>1046</v>
      </c>
    </row>
    <row r="258" spans="1:65" s="2" customFormat="1" ht="16.5" customHeight="1">
      <c r="A258" s="40"/>
      <c r="B258" s="41"/>
      <c r="C258" s="215" t="s">
        <v>1047</v>
      </c>
      <c r="D258" s="215" t="s">
        <v>146</v>
      </c>
      <c r="E258" s="216" t="s">
        <v>1048</v>
      </c>
      <c r="F258" s="217" t="s">
        <v>820</v>
      </c>
      <c r="G258" s="218" t="s">
        <v>177</v>
      </c>
      <c r="H258" s="219">
        <v>2</v>
      </c>
      <c r="I258" s="220"/>
      <c r="J258" s="221">
        <f>ROUND(I258*H258,2)</f>
        <v>0</v>
      </c>
      <c r="K258" s="217" t="s">
        <v>21</v>
      </c>
      <c r="L258" s="46"/>
      <c r="M258" s="222" t="s">
        <v>21</v>
      </c>
      <c r="N258" s="223" t="s">
        <v>44</v>
      </c>
      <c r="O258" s="86"/>
      <c r="P258" s="224">
        <f>O258*H258</f>
        <v>0</v>
      </c>
      <c r="Q258" s="224">
        <v>0</v>
      </c>
      <c r="R258" s="224">
        <f>Q258*H258</f>
        <v>0</v>
      </c>
      <c r="S258" s="224">
        <v>0</v>
      </c>
      <c r="T258" s="22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6" t="s">
        <v>279</v>
      </c>
      <c r="AT258" s="226" t="s">
        <v>146</v>
      </c>
      <c r="AU258" s="226" t="s">
        <v>81</v>
      </c>
      <c r="AY258" s="19" t="s">
        <v>144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9" t="s">
        <v>81</v>
      </c>
      <c r="BK258" s="227">
        <f>ROUND(I258*H258,2)</f>
        <v>0</v>
      </c>
      <c r="BL258" s="19" t="s">
        <v>279</v>
      </c>
      <c r="BM258" s="226" t="s">
        <v>1049</v>
      </c>
    </row>
    <row r="259" spans="1:47" s="2" customFormat="1" ht="12">
      <c r="A259" s="40"/>
      <c r="B259" s="41"/>
      <c r="C259" s="42"/>
      <c r="D259" s="235" t="s">
        <v>467</v>
      </c>
      <c r="E259" s="42"/>
      <c r="F259" s="276" t="s">
        <v>821</v>
      </c>
      <c r="G259" s="42"/>
      <c r="H259" s="42"/>
      <c r="I259" s="230"/>
      <c r="J259" s="42"/>
      <c r="K259" s="42"/>
      <c r="L259" s="46"/>
      <c r="M259" s="231"/>
      <c r="N259" s="23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467</v>
      </c>
      <c r="AU259" s="19" t="s">
        <v>81</v>
      </c>
    </row>
    <row r="260" spans="1:65" s="2" customFormat="1" ht="16.5" customHeight="1">
      <c r="A260" s="40"/>
      <c r="B260" s="41"/>
      <c r="C260" s="215" t="s">
        <v>900</v>
      </c>
      <c r="D260" s="215" t="s">
        <v>146</v>
      </c>
      <c r="E260" s="216" t="s">
        <v>1050</v>
      </c>
      <c r="F260" s="217" t="s">
        <v>823</v>
      </c>
      <c r="G260" s="218" t="s">
        <v>177</v>
      </c>
      <c r="H260" s="219">
        <v>2</v>
      </c>
      <c r="I260" s="220"/>
      <c r="J260" s="221">
        <f>ROUND(I260*H260,2)</f>
        <v>0</v>
      </c>
      <c r="K260" s="217" t="s">
        <v>21</v>
      </c>
      <c r="L260" s="46"/>
      <c r="M260" s="222" t="s">
        <v>21</v>
      </c>
      <c r="N260" s="223" t="s">
        <v>44</v>
      </c>
      <c r="O260" s="86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6" t="s">
        <v>279</v>
      </c>
      <c r="AT260" s="226" t="s">
        <v>146</v>
      </c>
      <c r="AU260" s="226" t="s">
        <v>81</v>
      </c>
      <c r="AY260" s="19" t="s">
        <v>144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9" t="s">
        <v>81</v>
      </c>
      <c r="BK260" s="227">
        <f>ROUND(I260*H260,2)</f>
        <v>0</v>
      </c>
      <c r="BL260" s="19" t="s">
        <v>279</v>
      </c>
      <c r="BM260" s="226" t="s">
        <v>1051</v>
      </c>
    </row>
    <row r="261" spans="1:65" s="2" customFormat="1" ht="21.75" customHeight="1">
      <c r="A261" s="40"/>
      <c r="B261" s="41"/>
      <c r="C261" s="215" t="s">
        <v>1052</v>
      </c>
      <c r="D261" s="215" t="s">
        <v>146</v>
      </c>
      <c r="E261" s="216" t="s">
        <v>1053</v>
      </c>
      <c r="F261" s="217" t="s">
        <v>825</v>
      </c>
      <c r="G261" s="218" t="s">
        <v>185</v>
      </c>
      <c r="H261" s="219">
        <v>4</v>
      </c>
      <c r="I261" s="220"/>
      <c r="J261" s="221">
        <f>ROUND(I261*H261,2)</f>
        <v>0</v>
      </c>
      <c r="K261" s="217" t="s">
        <v>21</v>
      </c>
      <c r="L261" s="46"/>
      <c r="M261" s="222" t="s">
        <v>21</v>
      </c>
      <c r="N261" s="223" t="s">
        <v>44</v>
      </c>
      <c r="O261" s="86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6" t="s">
        <v>279</v>
      </c>
      <c r="AT261" s="226" t="s">
        <v>146</v>
      </c>
      <c r="AU261" s="226" t="s">
        <v>81</v>
      </c>
      <c r="AY261" s="19" t="s">
        <v>144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9" t="s">
        <v>81</v>
      </c>
      <c r="BK261" s="227">
        <f>ROUND(I261*H261,2)</f>
        <v>0</v>
      </c>
      <c r="BL261" s="19" t="s">
        <v>279</v>
      </c>
      <c r="BM261" s="226" t="s">
        <v>1054</v>
      </c>
    </row>
    <row r="262" spans="1:47" s="2" customFormat="1" ht="12">
      <c r="A262" s="40"/>
      <c r="B262" s="41"/>
      <c r="C262" s="42"/>
      <c r="D262" s="235" t="s">
        <v>467</v>
      </c>
      <c r="E262" s="42"/>
      <c r="F262" s="276" t="s">
        <v>826</v>
      </c>
      <c r="G262" s="42"/>
      <c r="H262" s="42"/>
      <c r="I262" s="230"/>
      <c r="J262" s="42"/>
      <c r="K262" s="42"/>
      <c r="L262" s="46"/>
      <c r="M262" s="231"/>
      <c r="N262" s="232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467</v>
      </c>
      <c r="AU262" s="19" t="s">
        <v>81</v>
      </c>
    </row>
    <row r="263" spans="1:65" s="2" customFormat="1" ht="16.5" customHeight="1">
      <c r="A263" s="40"/>
      <c r="B263" s="41"/>
      <c r="C263" s="215" t="s">
        <v>902</v>
      </c>
      <c r="D263" s="215" t="s">
        <v>146</v>
      </c>
      <c r="E263" s="216" t="s">
        <v>1055</v>
      </c>
      <c r="F263" s="217" t="s">
        <v>823</v>
      </c>
      <c r="G263" s="218" t="s">
        <v>185</v>
      </c>
      <c r="H263" s="219">
        <v>4</v>
      </c>
      <c r="I263" s="220"/>
      <c r="J263" s="221">
        <f>ROUND(I263*H263,2)</f>
        <v>0</v>
      </c>
      <c r="K263" s="217" t="s">
        <v>21</v>
      </c>
      <c r="L263" s="46"/>
      <c r="M263" s="222" t="s">
        <v>21</v>
      </c>
      <c r="N263" s="223" t="s">
        <v>44</v>
      </c>
      <c r="O263" s="86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6" t="s">
        <v>279</v>
      </c>
      <c r="AT263" s="226" t="s">
        <v>146</v>
      </c>
      <c r="AU263" s="226" t="s">
        <v>81</v>
      </c>
      <c r="AY263" s="19" t="s">
        <v>144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81</v>
      </c>
      <c r="BK263" s="227">
        <f>ROUND(I263*H263,2)</f>
        <v>0</v>
      </c>
      <c r="BL263" s="19" t="s">
        <v>279</v>
      </c>
      <c r="BM263" s="226" t="s">
        <v>1056</v>
      </c>
    </row>
    <row r="264" spans="1:65" s="2" customFormat="1" ht="21.75" customHeight="1">
      <c r="A264" s="40"/>
      <c r="B264" s="41"/>
      <c r="C264" s="215" t="s">
        <v>1057</v>
      </c>
      <c r="D264" s="215" t="s">
        <v>146</v>
      </c>
      <c r="E264" s="216" t="s">
        <v>1058</v>
      </c>
      <c r="F264" s="217" t="s">
        <v>829</v>
      </c>
      <c r="G264" s="218" t="s">
        <v>185</v>
      </c>
      <c r="H264" s="219">
        <v>15</v>
      </c>
      <c r="I264" s="220"/>
      <c r="J264" s="221">
        <f>ROUND(I264*H264,2)</f>
        <v>0</v>
      </c>
      <c r="K264" s="217" t="s">
        <v>21</v>
      </c>
      <c r="L264" s="46"/>
      <c r="M264" s="222" t="s">
        <v>21</v>
      </c>
      <c r="N264" s="223" t="s">
        <v>44</v>
      </c>
      <c r="O264" s="86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6" t="s">
        <v>279</v>
      </c>
      <c r="AT264" s="226" t="s">
        <v>146</v>
      </c>
      <c r="AU264" s="226" t="s">
        <v>81</v>
      </c>
      <c r="AY264" s="19" t="s">
        <v>144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9" t="s">
        <v>81</v>
      </c>
      <c r="BK264" s="227">
        <f>ROUND(I264*H264,2)</f>
        <v>0</v>
      </c>
      <c r="BL264" s="19" t="s">
        <v>279</v>
      </c>
      <c r="BM264" s="226" t="s">
        <v>1059</v>
      </c>
    </row>
    <row r="265" spans="1:47" s="2" customFormat="1" ht="12">
      <c r="A265" s="40"/>
      <c r="B265" s="41"/>
      <c r="C265" s="42"/>
      <c r="D265" s="235" t="s">
        <v>467</v>
      </c>
      <c r="E265" s="42"/>
      <c r="F265" s="276" t="s">
        <v>826</v>
      </c>
      <c r="G265" s="42"/>
      <c r="H265" s="42"/>
      <c r="I265" s="230"/>
      <c r="J265" s="42"/>
      <c r="K265" s="42"/>
      <c r="L265" s="46"/>
      <c r="M265" s="231"/>
      <c r="N265" s="232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467</v>
      </c>
      <c r="AU265" s="19" t="s">
        <v>81</v>
      </c>
    </row>
    <row r="266" spans="1:65" s="2" customFormat="1" ht="16.5" customHeight="1">
      <c r="A266" s="40"/>
      <c r="B266" s="41"/>
      <c r="C266" s="215" t="s">
        <v>904</v>
      </c>
      <c r="D266" s="215" t="s">
        <v>146</v>
      </c>
      <c r="E266" s="216" t="s">
        <v>1060</v>
      </c>
      <c r="F266" s="217" t="s">
        <v>823</v>
      </c>
      <c r="G266" s="218" t="s">
        <v>185</v>
      </c>
      <c r="H266" s="219">
        <v>15</v>
      </c>
      <c r="I266" s="220"/>
      <c r="J266" s="221">
        <f>ROUND(I266*H266,2)</f>
        <v>0</v>
      </c>
      <c r="K266" s="217" t="s">
        <v>21</v>
      </c>
      <c r="L266" s="46"/>
      <c r="M266" s="222" t="s">
        <v>21</v>
      </c>
      <c r="N266" s="223" t="s">
        <v>44</v>
      </c>
      <c r="O266" s="86"/>
      <c r="P266" s="224">
        <f>O266*H266</f>
        <v>0</v>
      </c>
      <c r="Q266" s="224">
        <v>0</v>
      </c>
      <c r="R266" s="224">
        <f>Q266*H266</f>
        <v>0</v>
      </c>
      <c r="S266" s="224">
        <v>0</v>
      </c>
      <c r="T266" s="22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6" t="s">
        <v>279</v>
      </c>
      <c r="AT266" s="226" t="s">
        <v>146</v>
      </c>
      <c r="AU266" s="226" t="s">
        <v>81</v>
      </c>
      <c r="AY266" s="19" t="s">
        <v>144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9" t="s">
        <v>81</v>
      </c>
      <c r="BK266" s="227">
        <f>ROUND(I266*H266,2)</f>
        <v>0</v>
      </c>
      <c r="BL266" s="19" t="s">
        <v>279</v>
      </c>
      <c r="BM266" s="226" t="s">
        <v>1061</v>
      </c>
    </row>
    <row r="267" spans="1:65" s="2" customFormat="1" ht="16.5" customHeight="1">
      <c r="A267" s="40"/>
      <c r="B267" s="41"/>
      <c r="C267" s="215" t="s">
        <v>1062</v>
      </c>
      <c r="D267" s="215" t="s">
        <v>146</v>
      </c>
      <c r="E267" s="216" t="s">
        <v>1063</v>
      </c>
      <c r="F267" s="217" t="s">
        <v>835</v>
      </c>
      <c r="G267" s="218" t="s">
        <v>177</v>
      </c>
      <c r="H267" s="219">
        <v>3</v>
      </c>
      <c r="I267" s="220"/>
      <c r="J267" s="221">
        <f>ROUND(I267*H267,2)</f>
        <v>0</v>
      </c>
      <c r="K267" s="217" t="s">
        <v>21</v>
      </c>
      <c r="L267" s="46"/>
      <c r="M267" s="222" t="s">
        <v>21</v>
      </c>
      <c r="N267" s="223" t="s">
        <v>44</v>
      </c>
      <c r="O267" s="86"/>
      <c r="P267" s="224">
        <f>O267*H267</f>
        <v>0</v>
      </c>
      <c r="Q267" s="224">
        <v>0</v>
      </c>
      <c r="R267" s="224">
        <f>Q267*H267</f>
        <v>0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279</v>
      </c>
      <c r="AT267" s="226" t="s">
        <v>146</v>
      </c>
      <c r="AU267" s="226" t="s">
        <v>81</v>
      </c>
      <c r="AY267" s="19" t="s">
        <v>144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81</v>
      </c>
      <c r="BK267" s="227">
        <f>ROUND(I267*H267,2)</f>
        <v>0</v>
      </c>
      <c r="BL267" s="19" t="s">
        <v>279</v>
      </c>
      <c r="BM267" s="226" t="s">
        <v>1064</v>
      </c>
    </row>
    <row r="268" spans="1:47" s="2" customFormat="1" ht="12">
      <c r="A268" s="40"/>
      <c r="B268" s="41"/>
      <c r="C268" s="42"/>
      <c r="D268" s="235" t="s">
        <v>467</v>
      </c>
      <c r="E268" s="42"/>
      <c r="F268" s="276" t="s">
        <v>836</v>
      </c>
      <c r="G268" s="42"/>
      <c r="H268" s="42"/>
      <c r="I268" s="230"/>
      <c r="J268" s="42"/>
      <c r="K268" s="42"/>
      <c r="L268" s="46"/>
      <c r="M268" s="231"/>
      <c r="N268" s="232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467</v>
      </c>
      <c r="AU268" s="19" t="s">
        <v>81</v>
      </c>
    </row>
    <row r="269" spans="1:65" s="2" customFormat="1" ht="16.5" customHeight="1">
      <c r="A269" s="40"/>
      <c r="B269" s="41"/>
      <c r="C269" s="215" t="s">
        <v>906</v>
      </c>
      <c r="D269" s="215" t="s">
        <v>146</v>
      </c>
      <c r="E269" s="216" t="s">
        <v>1065</v>
      </c>
      <c r="F269" s="217" t="s">
        <v>838</v>
      </c>
      <c r="G269" s="218" t="s">
        <v>177</v>
      </c>
      <c r="H269" s="219">
        <v>3</v>
      </c>
      <c r="I269" s="220"/>
      <c r="J269" s="221">
        <f>ROUND(I269*H269,2)</f>
        <v>0</v>
      </c>
      <c r="K269" s="217" t="s">
        <v>21</v>
      </c>
      <c r="L269" s="46"/>
      <c r="M269" s="222" t="s">
        <v>21</v>
      </c>
      <c r="N269" s="223" t="s">
        <v>44</v>
      </c>
      <c r="O269" s="86"/>
      <c r="P269" s="224">
        <f>O269*H269</f>
        <v>0</v>
      </c>
      <c r="Q269" s="224">
        <v>0</v>
      </c>
      <c r="R269" s="224">
        <f>Q269*H269</f>
        <v>0</v>
      </c>
      <c r="S269" s="224">
        <v>0</v>
      </c>
      <c r="T269" s="22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6" t="s">
        <v>279</v>
      </c>
      <c r="AT269" s="226" t="s">
        <v>146</v>
      </c>
      <c r="AU269" s="226" t="s">
        <v>81</v>
      </c>
      <c r="AY269" s="19" t="s">
        <v>144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81</v>
      </c>
      <c r="BK269" s="227">
        <f>ROUND(I269*H269,2)</f>
        <v>0</v>
      </c>
      <c r="BL269" s="19" t="s">
        <v>279</v>
      </c>
      <c r="BM269" s="226" t="s">
        <v>1066</v>
      </c>
    </row>
    <row r="270" spans="1:65" s="2" customFormat="1" ht="24.15" customHeight="1">
      <c r="A270" s="40"/>
      <c r="B270" s="41"/>
      <c r="C270" s="215" t="s">
        <v>1067</v>
      </c>
      <c r="D270" s="215" t="s">
        <v>146</v>
      </c>
      <c r="E270" s="216" t="s">
        <v>1068</v>
      </c>
      <c r="F270" s="217" t="s">
        <v>840</v>
      </c>
      <c r="G270" s="218" t="s">
        <v>177</v>
      </c>
      <c r="H270" s="219">
        <v>20</v>
      </c>
      <c r="I270" s="220"/>
      <c r="J270" s="221">
        <f>ROUND(I270*H270,2)</f>
        <v>0</v>
      </c>
      <c r="K270" s="217" t="s">
        <v>21</v>
      </c>
      <c r="L270" s="46"/>
      <c r="M270" s="222" t="s">
        <v>21</v>
      </c>
      <c r="N270" s="223" t="s">
        <v>44</v>
      </c>
      <c r="O270" s="86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6" t="s">
        <v>279</v>
      </c>
      <c r="AT270" s="226" t="s">
        <v>146</v>
      </c>
      <c r="AU270" s="226" t="s">
        <v>81</v>
      </c>
      <c r="AY270" s="19" t="s">
        <v>144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81</v>
      </c>
      <c r="BK270" s="227">
        <f>ROUND(I270*H270,2)</f>
        <v>0</v>
      </c>
      <c r="BL270" s="19" t="s">
        <v>279</v>
      </c>
      <c r="BM270" s="226" t="s">
        <v>1069</v>
      </c>
    </row>
    <row r="271" spans="1:47" s="2" customFormat="1" ht="12">
      <c r="A271" s="40"/>
      <c r="B271" s="41"/>
      <c r="C271" s="42"/>
      <c r="D271" s="235" t="s">
        <v>467</v>
      </c>
      <c r="E271" s="42"/>
      <c r="F271" s="276" t="s">
        <v>841</v>
      </c>
      <c r="G271" s="42"/>
      <c r="H271" s="42"/>
      <c r="I271" s="230"/>
      <c r="J271" s="42"/>
      <c r="K271" s="42"/>
      <c r="L271" s="46"/>
      <c r="M271" s="231"/>
      <c r="N271" s="232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467</v>
      </c>
      <c r="AU271" s="19" t="s">
        <v>81</v>
      </c>
    </row>
    <row r="272" spans="1:65" s="2" customFormat="1" ht="16.5" customHeight="1">
      <c r="A272" s="40"/>
      <c r="B272" s="41"/>
      <c r="C272" s="215" t="s">
        <v>908</v>
      </c>
      <c r="D272" s="215" t="s">
        <v>146</v>
      </c>
      <c r="E272" s="216" t="s">
        <v>1070</v>
      </c>
      <c r="F272" s="217" t="s">
        <v>843</v>
      </c>
      <c r="G272" s="218" t="s">
        <v>177</v>
      </c>
      <c r="H272" s="219">
        <v>20</v>
      </c>
      <c r="I272" s="220"/>
      <c r="J272" s="221">
        <f>ROUND(I272*H272,2)</f>
        <v>0</v>
      </c>
      <c r="K272" s="217" t="s">
        <v>21</v>
      </c>
      <c r="L272" s="46"/>
      <c r="M272" s="222" t="s">
        <v>21</v>
      </c>
      <c r="N272" s="223" t="s">
        <v>44</v>
      </c>
      <c r="O272" s="86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6" t="s">
        <v>279</v>
      </c>
      <c r="AT272" s="226" t="s">
        <v>146</v>
      </c>
      <c r="AU272" s="226" t="s">
        <v>81</v>
      </c>
      <c r="AY272" s="19" t="s">
        <v>144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19" t="s">
        <v>81</v>
      </c>
      <c r="BK272" s="227">
        <f>ROUND(I272*H272,2)</f>
        <v>0</v>
      </c>
      <c r="BL272" s="19" t="s">
        <v>279</v>
      </c>
      <c r="BM272" s="226" t="s">
        <v>1071</v>
      </c>
    </row>
    <row r="273" spans="1:63" s="12" customFormat="1" ht="25.9" customHeight="1">
      <c r="A273" s="12"/>
      <c r="B273" s="199"/>
      <c r="C273" s="200"/>
      <c r="D273" s="201" t="s">
        <v>72</v>
      </c>
      <c r="E273" s="202" t="s">
        <v>279</v>
      </c>
      <c r="F273" s="202" t="s">
        <v>1072</v>
      </c>
      <c r="G273" s="200"/>
      <c r="H273" s="200"/>
      <c r="I273" s="203"/>
      <c r="J273" s="204">
        <f>BK273</f>
        <v>0</v>
      </c>
      <c r="K273" s="200"/>
      <c r="L273" s="205"/>
      <c r="M273" s="206"/>
      <c r="N273" s="207"/>
      <c r="O273" s="207"/>
      <c r="P273" s="208">
        <f>SUM(P274:P316)</f>
        <v>0</v>
      </c>
      <c r="Q273" s="207"/>
      <c r="R273" s="208">
        <f>SUM(R274:R316)</f>
        <v>0</v>
      </c>
      <c r="S273" s="207"/>
      <c r="T273" s="209">
        <f>SUM(T274:T316)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0" t="s">
        <v>81</v>
      </c>
      <c r="AT273" s="211" t="s">
        <v>72</v>
      </c>
      <c r="AU273" s="211" t="s">
        <v>73</v>
      </c>
      <c r="AY273" s="210" t="s">
        <v>144</v>
      </c>
      <c r="BK273" s="212">
        <f>SUM(BK274:BK316)</f>
        <v>0</v>
      </c>
    </row>
    <row r="274" spans="1:65" s="2" customFormat="1" ht="37.8" customHeight="1">
      <c r="A274" s="40"/>
      <c r="B274" s="41"/>
      <c r="C274" s="215" t="s">
        <v>1073</v>
      </c>
      <c r="D274" s="215" t="s">
        <v>146</v>
      </c>
      <c r="E274" s="216" t="s">
        <v>1074</v>
      </c>
      <c r="F274" s="217" t="s">
        <v>1075</v>
      </c>
      <c r="G274" s="218" t="s">
        <v>375</v>
      </c>
      <c r="H274" s="219">
        <v>1</v>
      </c>
      <c r="I274" s="220"/>
      <c r="J274" s="221">
        <f>ROUND(I274*H274,2)</f>
        <v>0</v>
      </c>
      <c r="K274" s="217" t="s">
        <v>21</v>
      </c>
      <c r="L274" s="46"/>
      <c r="M274" s="222" t="s">
        <v>21</v>
      </c>
      <c r="N274" s="223" t="s">
        <v>44</v>
      </c>
      <c r="O274" s="86"/>
      <c r="P274" s="224">
        <f>O274*H274</f>
        <v>0</v>
      </c>
      <c r="Q274" s="224">
        <v>0</v>
      </c>
      <c r="R274" s="224">
        <f>Q274*H274</f>
        <v>0</v>
      </c>
      <c r="S274" s="224">
        <v>0</v>
      </c>
      <c r="T274" s="22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6" t="s">
        <v>279</v>
      </c>
      <c r="AT274" s="226" t="s">
        <v>146</v>
      </c>
      <c r="AU274" s="226" t="s">
        <v>81</v>
      </c>
      <c r="AY274" s="19" t="s">
        <v>144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9" t="s">
        <v>81</v>
      </c>
      <c r="BK274" s="227">
        <f>ROUND(I274*H274,2)</f>
        <v>0</v>
      </c>
      <c r="BL274" s="19" t="s">
        <v>279</v>
      </c>
      <c r="BM274" s="226" t="s">
        <v>1076</v>
      </c>
    </row>
    <row r="275" spans="1:47" s="2" customFormat="1" ht="12">
      <c r="A275" s="40"/>
      <c r="B275" s="41"/>
      <c r="C275" s="42"/>
      <c r="D275" s="235" t="s">
        <v>467</v>
      </c>
      <c r="E275" s="42"/>
      <c r="F275" s="276" t="s">
        <v>1077</v>
      </c>
      <c r="G275" s="42"/>
      <c r="H275" s="42"/>
      <c r="I275" s="230"/>
      <c r="J275" s="42"/>
      <c r="K275" s="42"/>
      <c r="L275" s="46"/>
      <c r="M275" s="231"/>
      <c r="N275" s="232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467</v>
      </c>
      <c r="AU275" s="19" t="s">
        <v>81</v>
      </c>
    </row>
    <row r="276" spans="1:65" s="2" customFormat="1" ht="16.5" customHeight="1">
      <c r="A276" s="40"/>
      <c r="B276" s="41"/>
      <c r="C276" s="215" t="s">
        <v>911</v>
      </c>
      <c r="D276" s="215" t="s">
        <v>146</v>
      </c>
      <c r="E276" s="216" t="s">
        <v>1078</v>
      </c>
      <c r="F276" s="217" t="s">
        <v>1079</v>
      </c>
      <c r="G276" s="218" t="s">
        <v>375</v>
      </c>
      <c r="H276" s="219">
        <v>1</v>
      </c>
      <c r="I276" s="220"/>
      <c r="J276" s="221">
        <f>ROUND(I276*H276,2)</f>
        <v>0</v>
      </c>
      <c r="K276" s="217" t="s">
        <v>21</v>
      </c>
      <c r="L276" s="46"/>
      <c r="M276" s="222" t="s">
        <v>21</v>
      </c>
      <c r="N276" s="223" t="s">
        <v>44</v>
      </c>
      <c r="O276" s="86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6" t="s">
        <v>279</v>
      </c>
      <c r="AT276" s="226" t="s">
        <v>146</v>
      </c>
      <c r="AU276" s="226" t="s">
        <v>81</v>
      </c>
      <c r="AY276" s="19" t="s">
        <v>144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9" t="s">
        <v>81</v>
      </c>
      <c r="BK276" s="227">
        <f>ROUND(I276*H276,2)</f>
        <v>0</v>
      </c>
      <c r="BL276" s="19" t="s">
        <v>279</v>
      </c>
      <c r="BM276" s="226" t="s">
        <v>1080</v>
      </c>
    </row>
    <row r="277" spans="1:65" s="2" customFormat="1" ht="16.5" customHeight="1">
      <c r="A277" s="40"/>
      <c r="B277" s="41"/>
      <c r="C277" s="215" t="s">
        <v>1081</v>
      </c>
      <c r="D277" s="215" t="s">
        <v>146</v>
      </c>
      <c r="E277" s="216" t="s">
        <v>1082</v>
      </c>
      <c r="F277" s="217" t="s">
        <v>798</v>
      </c>
      <c r="G277" s="218" t="s">
        <v>375</v>
      </c>
      <c r="H277" s="219">
        <v>1</v>
      </c>
      <c r="I277" s="220"/>
      <c r="J277" s="221">
        <f>ROUND(I277*H277,2)</f>
        <v>0</v>
      </c>
      <c r="K277" s="217" t="s">
        <v>21</v>
      </c>
      <c r="L277" s="46"/>
      <c r="M277" s="222" t="s">
        <v>21</v>
      </c>
      <c r="N277" s="223" t="s">
        <v>44</v>
      </c>
      <c r="O277" s="86"/>
      <c r="P277" s="224">
        <f>O277*H277</f>
        <v>0</v>
      </c>
      <c r="Q277" s="224">
        <v>0</v>
      </c>
      <c r="R277" s="224">
        <f>Q277*H277</f>
        <v>0</v>
      </c>
      <c r="S277" s="224">
        <v>0</v>
      </c>
      <c r="T277" s="22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6" t="s">
        <v>279</v>
      </c>
      <c r="AT277" s="226" t="s">
        <v>146</v>
      </c>
      <c r="AU277" s="226" t="s">
        <v>81</v>
      </c>
      <c r="AY277" s="19" t="s">
        <v>144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9" t="s">
        <v>81</v>
      </c>
      <c r="BK277" s="227">
        <f>ROUND(I277*H277,2)</f>
        <v>0</v>
      </c>
      <c r="BL277" s="19" t="s">
        <v>279</v>
      </c>
      <c r="BM277" s="226" t="s">
        <v>1083</v>
      </c>
    </row>
    <row r="278" spans="1:65" s="2" customFormat="1" ht="21.75" customHeight="1">
      <c r="A278" s="40"/>
      <c r="B278" s="41"/>
      <c r="C278" s="215" t="s">
        <v>914</v>
      </c>
      <c r="D278" s="215" t="s">
        <v>146</v>
      </c>
      <c r="E278" s="216" t="s">
        <v>1084</v>
      </c>
      <c r="F278" s="217" t="s">
        <v>1085</v>
      </c>
      <c r="G278" s="218" t="s">
        <v>375</v>
      </c>
      <c r="H278" s="219">
        <v>6</v>
      </c>
      <c r="I278" s="220"/>
      <c r="J278" s="221">
        <f>ROUND(I278*H278,2)</f>
        <v>0</v>
      </c>
      <c r="K278" s="217" t="s">
        <v>21</v>
      </c>
      <c r="L278" s="46"/>
      <c r="M278" s="222" t="s">
        <v>21</v>
      </c>
      <c r="N278" s="223" t="s">
        <v>44</v>
      </c>
      <c r="O278" s="86"/>
      <c r="P278" s="224">
        <f>O278*H278</f>
        <v>0</v>
      </c>
      <c r="Q278" s="224">
        <v>0</v>
      </c>
      <c r="R278" s="224">
        <f>Q278*H278</f>
        <v>0</v>
      </c>
      <c r="S278" s="224">
        <v>0</v>
      </c>
      <c r="T278" s="22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6" t="s">
        <v>279</v>
      </c>
      <c r="AT278" s="226" t="s">
        <v>146</v>
      </c>
      <c r="AU278" s="226" t="s">
        <v>81</v>
      </c>
      <c r="AY278" s="19" t="s">
        <v>144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9" t="s">
        <v>81</v>
      </c>
      <c r="BK278" s="227">
        <f>ROUND(I278*H278,2)</f>
        <v>0</v>
      </c>
      <c r="BL278" s="19" t="s">
        <v>279</v>
      </c>
      <c r="BM278" s="226" t="s">
        <v>1086</v>
      </c>
    </row>
    <row r="279" spans="1:47" s="2" customFormat="1" ht="12">
      <c r="A279" s="40"/>
      <c r="B279" s="41"/>
      <c r="C279" s="42"/>
      <c r="D279" s="235" t="s">
        <v>467</v>
      </c>
      <c r="E279" s="42"/>
      <c r="F279" s="276" t="s">
        <v>1087</v>
      </c>
      <c r="G279" s="42"/>
      <c r="H279" s="42"/>
      <c r="I279" s="230"/>
      <c r="J279" s="42"/>
      <c r="K279" s="42"/>
      <c r="L279" s="46"/>
      <c r="M279" s="231"/>
      <c r="N279" s="232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467</v>
      </c>
      <c r="AU279" s="19" t="s">
        <v>81</v>
      </c>
    </row>
    <row r="280" spans="1:65" s="2" customFormat="1" ht="16.5" customHeight="1">
      <c r="A280" s="40"/>
      <c r="B280" s="41"/>
      <c r="C280" s="215" t="s">
        <v>1088</v>
      </c>
      <c r="D280" s="215" t="s">
        <v>146</v>
      </c>
      <c r="E280" s="216" t="s">
        <v>1089</v>
      </c>
      <c r="F280" s="217" t="s">
        <v>972</v>
      </c>
      <c r="G280" s="218" t="s">
        <v>375</v>
      </c>
      <c r="H280" s="219">
        <v>6</v>
      </c>
      <c r="I280" s="220"/>
      <c r="J280" s="221">
        <f>ROUND(I280*H280,2)</f>
        <v>0</v>
      </c>
      <c r="K280" s="217" t="s">
        <v>21</v>
      </c>
      <c r="L280" s="46"/>
      <c r="M280" s="222" t="s">
        <v>21</v>
      </c>
      <c r="N280" s="223" t="s">
        <v>44</v>
      </c>
      <c r="O280" s="86"/>
      <c r="P280" s="224">
        <f>O280*H280</f>
        <v>0</v>
      </c>
      <c r="Q280" s="224">
        <v>0</v>
      </c>
      <c r="R280" s="224">
        <f>Q280*H280</f>
        <v>0</v>
      </c>
      <c r="S280" s="224">
        <v>0</v>
      </c>
      <c r="T280" s="22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6" t="s">
        <v>279</v>
      </c>
      <c r="AT280" s="226" t="s">
        <v>146</v>
      </c>
      <c r="AU280" s="226" t="s">
        <v>81</v>
      </c>
      <c r="AY280" s="19" t="s">
        <v>144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9" t="s">
        <v>81</v>
      </c>
      <c r="BK280" s="227">
        <f>ROUND(I280*H280,2)</f>
        <v>0</v>
      </c>
      <c r="BL280" s="19" t="s">
        <v>279</v>
      </c>
      <c r="BM280" s="226" t="s">
        <v>1090</v>
      </c>
    </row>
    <row r="281" spans="1:65" s="2" customFormat="1" ht="16.5" customHeight="1">
      <c r="A281" s="40"/>
      <c r="B281" s="41"/>
      <c r="C281" s="215" t="s">
        <v>917</v>
      </c>
      <c r="D281" s="215" t="s">
        <v>146</v>
      </c>
      <c r="E281" s="216" t="s">
        <v>1091</v>
      </c>
      <c r="F281" s="217" t="s">
        <v>1092</v>
      </c>
      <c r="G281" s="218" t="s">
        <v>375</v>
      </c>
      <c r="H281" s="219">
        <v>1</v>
      </c>
      <c r="I281" s="220"/>
      <c r="J281" s="221">
        <f>ROUND(I281*H281,2)</f>
        <v>0</v>
      </c>
      <c r="K281" s="217" t="s">
        <v>21</v>
      </c>
      <c r="L281" s="46"/>
      <c r="M281" s="222" t="s">
        <v>21</v>
      </c>
      <c r="N281" s="223" t="s">
        <v>44</v>
      </c>
      <c r="O281" s="86"/>
      <c r="P281" s="224">
        <f>O281*H281</f>
        <v>0</v>
      </c>
      <c r="Q281" s="224">
        <v>0</v>
      </c>
      <c r="R281" s="224">
        <f>Q281*H281</f>
        <v>0</v>
      </c>
      <c r="S281" s="224">
        <v>0</v>
      </c>
      <c r="T281" s="22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6" t="s">
        <v>279</v>
      </c>
      <c r="AT281" s="226" t="s">
        <v>146</v>
      </c>
      <c r="AU281" s="226" t="s">
        <v>81</v>
      </c>
      <c r="AY281" s="19" t="s">
        <v>144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81</v>
      </c>
      <c r="BK281" s="227">
        <f>ROUND(I281*H281,2)</f>
        <v>0</v>
      </c>
      <c r="BL281" s="19" t="s">
        <v>279</v>
      </c>
      <c r="BM281" s="226" t="s">
        <v>1093</v>
      </c>
    </row>
    <row r="282" spans="1:47" s="2" customFormat="1" ht="12">
      <c r="A282" s="40"/>
      <c r="B282" s="41"/>
      <c r="C282" s="42"/>
      <c r="D282" s="235" t="s">
        <v>467</v>
      </c>
      <c r="E282" s="42"/>
      <c r="F282" s="276" t="s">
        <v>1094</v>
      </c>
      <c r="G282" s="42"/>
      <c r="H282" s="42"/>
      <c r="I282" s="230"/>
      <c r="J282" s="42"/>
      <c r="K282" s="42"/>
      <c r="L282" s="46"/>
      <c r="M282" s="231"/>
      <c r="N282" s="232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467</v>
      </c>
      <c r="AU282" s="19" t="s">
        <v>81</v>
      </c>
    </row>
    <row r="283" spans="1:65" s="2" customFormat="1" ht="16.5" customHeight="1">
      <c r="A283" s="40"/>
      <c r="B283" s="41"/>
      <c r="C283" s="215" t="s">
        <v>1095</v>
      </c>
      <c r="D283" s="215" t="s">
        <v>146</v>
      </c>
      <c r="E283" s="216" t="s">
        <v>1096</v>
      </c>
      <c r="F283" s="217" t="s">
        <v>1097</v>
      </c>
      <c r="G283" s="218" t="s">
        <v>375</v>
      </c>
      <c r="H283" s="219">
        <v>1</v>
      </c>
      <c r="I283" s="220"/>
      <c r="J283" s="221">
        <f>ROUND(I283*H283,2)</f>
        <v>0</v>
      </c>
      <c r="K283" s="217" t="s">
        <v>21</v>
      </c>
      <c r="L283" s="46"/>
      <c r="M283" s="222" t="s">
        <v>21</v>
      </c>
      <c r="N283" s="223" t="s">
        <v>44</v>
      </c>
      <c r="O283" s="86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6" t="s">
        <v>279</v>
      </c>
      <c r="AT283" s="226" t="s">
        <v>146</v>
      </c>
      <c r="AU283" s="226" t="s">
        <v>81</v>
      </c>
      <c r="AY283" s="19" t="s">
        <v>144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81</v>
      </c>
      <c r="BK283" s="227">
        <f>ROUND(I283*H283,2)</f>
        <v>0</v>
      </c>
      <c r="BL283" s="19" t="s">
        <v>279</v>
      </c>
      <c r="BM283" s="226" t="s">
        <v>1098</v>
      </c>
    </row>
    <row r="284" spans="1:65" s="2" customFormat="1" ht="16.5" customHeight="1">
      <c r="A284" s="40"/>
      <c r="B284" s="41"/>
      <c r="C284" s="215" t="s">
        <v>921</v>
      </c>
      <c r="D284" s="215" t="s">
        <v>146</v>
      </c>
      <c r="E284" s="216" t="s">
        <v>1099</v>
      </c>
      <c r="F284" s="217" t="s">
        <v>1100</v>
      </c>
      <c r="G284" s="218" t="s">
        <v>375</v>
      </c>
      <c r="H284" s="219">
        <v>1</v>
      </c>
      <c r="I284" s="220"/>
      <c r="J284" s="221">
        <f>ROUND(I284*H284,2)</f>
        <v>0</v>
      </c>
      <c r="K284" s="217" t="s">
        <v>21</v>
      </c>
      <c r="L284" s="46"/>
      <c r="M284" s="222" t="s">
        <v>21</v>
      </c>
      <c r="N284" s="223" t="s">
        <v>44</v>
      </c>
      <c r="O284" s="86"/>
      <c r="P284" s="224">
        <f>O284*H284</f>
        <v>0</v>
      </c>
      <c r="Q284" s="224">
        <v>0</v>
      </c>
      <c r="R284" s="224">
        <f>Q284*H284</f>
        <v>0</v>
      </c>
      <c r="S284" s="224">
        <v>0</v>
      </c>
      <c r="T284" s="22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6" t="s">
        <v>279</v>
      </c>
      <c r="AT284" s="226" t="s">
        <v>146</v>
      </c>
      <c r="AU284" s="226" t="s">
        <v>81</v>
      </c>
      <c r="AY284" s="19" t="s">
        <v>144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9" t="s">
        <v>81</v>
      </c>
      <c r="BK284" s="227">
        <f>ROUND(I284*H284,2)</f>
        <v>0</v>
      </c>
      <c r="BL284" s="19" t="s">
        <v>279</v>
      </c>
      <c r="BM284" s="226" t="s">
        <v>1101</v>
      </c>
    </row>
    <row r="285" spans="1:47" s="2" customFormat="1" ht="12">
      <c r="A285" s="40"/>
      <c r="B285" s="41"/>
      <c r="C285" s="42"/>
      <c r="D285" s="235" t="s">
        <v>467</v>
      </c>
      <c r="E285" s="42"/>
      <c r="F285" s="276" t="s">
        <v>1102</v>
      </c>
      <c r="G285" s="42"/>
      <c r="H285" s="42"/>
      <c r="I285" s="230"/>
      <c r="J285" s="42"/>
      <c r="K285" s="42"/>
      <c r="L285" s="46"/>
      <c r="M285" s="231"/>
      <c r="N285" s="232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467</v>
      </c>
      <c r="AU285" s="19" t="s">
        <v>81</v>
      </c>
    </row>
    <row r="286" spans="1:65" s="2" customFormat="1" ht="16.5" customHeight="1">
      <c r="A286" s="40"/>
      <c r="B286" s="41"/>
      <c r="C286" s="215" t="s">
        <v>1103</v>
      </c>
      <c r="D286" s="215" t="s">
        <v>146</v>
      </c>
      <c r="E286" s="216" t="s">
        <v>1104</v>
      </c>
      <c r="F286" s="217" t="s">
        <v>1105</v>
      </c>
      <c r="G286" s="218" t="s">
        <v>375</v>
      </c>
      <c r="H286" s="219">
        <v>1</v>
      </c>
      <c r="I286" s="220"/>
      <c r="J286" s="221">
        <f>ROUND(I286*H286,2)</f>
        <v>0</v>
      </c>
      <c r="K286" s="217" t="s">
        <v>21</v>
      </c>
      <c r="L286" s="46"/>
      <c r="M286" s="222" t="s">
        <v>21</v>
      </c>
      <c r="N286" s="223" t="s">
        <v>44</v>
      </c>
      <c r="O286" s="86"/>
      <c r="P286" s="224">
        <f>O286*H286</f>
        <v>0</v>
      </c>
      <c r="Q286" s="224">
        <v>0</v>
      </c>
      <c r="R286" s="224">
        <f>Q286*H286</f>
        <v>0</v>
      </c>
      <c r="S286" s="224">
        <v>0</v>
      </c>
      <c r="T286" s="22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6" t="s">
        <v>279</v>
      </c>
      <c r="AT286" s="226" t="s">
        <v>146</v>
      </c>
      <c r="AU286" s="226" t="s">
        <v>81</v>
      </c>
      <c r="AY286" s="19" t="s">
        <v>144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9" t="s">
        <v>81</v>
      </c>
      <c r="BK286" s="227">
        <f>ROUND(I286*H286,2)</f>
        <v>0</v>
      </c>
      <c r="BL286" s="19" t="s">
        <v>279</v>
      </c>
      <c r="BM286" s="226" t="s">
        <v>1106</v>
      </c>
    </row>
    <row r="287" spans="1:65" s="2" customFormat="1" ht="21.75" customHeight="1">
      <c r="A287" s="40"/>
      <c r="B287" s="41"/>
      <c r="C287" s="215" t="s">
        <v>924</v>
      </c>
      <c r="D287" s="215" t="s">
        <v>146</v>
      </c>
      <c r="E287" s="216" t="s">
        <v>1107</v>
      </c>
      <c r="F287" s="217" t="s">
        <v>1108</v>
      </c>
      <c r="G287" s="218" t="s">
        <v>375</v>
      </c>
      <c r="H287" s="219">
        <v>6</v>
      </c>
      <c r="I287" s="220"/>
      <c r="J287" s="221">
        <f>ROUND(I287*H287,2)</f>
        <v>0</v>
      </c>
      <c r="K287" s="217" t="s">
        <v>21</v>
      </c>
      <c r="L287" s="46"/>
      <c r="M287" s="222" t="s">
        <v>21</v>
      </c>
      <c r="N287" s="223" t="s">
        <v>44</v>
      </c>
      <c r="O287" s="86"/>
      <c r="P287" s="224">
        <f>O287*H287</f>
        <v>0</v>
      </c>
      <c r="Q287" s="224">
        <v>0</v>
      </c>
      <c r="R287" s="224">
        <f>Q287*H287</f>
        <v>0</v>
      </c>
      <c r="S287" s="224">
        <v>0</v>
      </c>
      <c r="T287" s="22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6" t="s">
        <v>279</v>
      </c>
      <c r="AT287" s="226" t="s">
        <v>146</v>
      </c>
      <c r="AU287" s="226" t="s">
        <v>81</v>
      </c>
      <c r="AY287" s="19" t="s">
        <v>144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9" t="s">
        <v>81</v>
      </c>
      <c r="BK287" s="227">
        <f>ROUND(I287*H287,2)</f>
        <v>0</v>
      </c>
      <c r="BL287" s="19" t="s">
        <v>279</v>
      </c>
      <c r="BM287" s="226" t="s">
        <v>1109</v>
      </c>
    </row>
    <row r="288" spans="1:47" s="2" customFormat="1" ht="12">
      <c r="A288" s="40"/>
      <c r="B288" s="41"/>
      <c r="C288" s="42"/>
      <c r="D288" s="235" t="s">
        <v>467</v>
      </c>
      <c r="E288" s="42"/>
      <c r="F288" s="276" t="s">
        <v>811</v>
      </c>
      <c r="G288" s="42"/>
      <c r="H288" s="42"/>
      <c r="I288" s="230"/>
      <c r="J288" s="42"/>
      <c r="K288" s="42"/>
      <c r="L288" s="46"/>
      <c r="M288" s="231"/>
      <c r="N288" s="232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467</v>
      </c>
      <c r="AU288" s="19" t="s">
        <v>81</v>
      </c>
    </row>
    <row r="289" spans="1:65" s="2" customFormat="1" ht="16.5" customHeight="1">
      <c r="A289" s="40"/>
      <c r="B289" s="41"/>
      <c r="C289" s="215" t="s">
        <v>1110</v>
      </c>
      <c r="D289" s="215" t="s">
        <v>146</v>
      </c>
      <c r="E289" s="216" t="s">
        <v>1111</v>
      </c>
      <c r="F289" s="217" t="s">
        <v>813</v>
      </c>
      <c r="G289" s="218" t="s">
        <v>375</v>
      </c>
      <c r="H289" s="219">
        <v>6</v>
      </c>
      <c r="I289" s="220"/>
      <c r="J289" s="221">
        <f>ROUND(I289*H289,2)</f>
        <v>0</v>
      </c>
      <c r="K289" s="217" t="s">
        <v>21</v>
      </c>
      <c r="L289" s="46"/>
      <c r="M289" s="222" t="s">
        <v>21</v>
      </c>
      <c r="N289" s="223" t="s">
        <v>44</v>
      </c>
      <c r="O289" s="86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6" t="s">
        <v>279</v>
      </c>
      <c r="AT289" s="226" t="s">
        <v>146</v>
      </c>
      <c r="AU289" s="226" t="s">
        <v>81</v>
      </c>
      <c r="AY289" s="19" t="s">
        <v>144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9" t="s">
        <v>81</v>
      </c>
      <c r="BK289" s="227">
        <f>ROUND(I289*H289,2)</f>
        <v>0</v>
      </c>
      <c r="BL289" s="19" t="s">
        <v>279</v>
      </c>
      <c r="BM289" s="226" t="s">
        <v>1112</v>
      </c>
    </row>
    <row r="290" spans="1:65" s="2" customFormat="1" ht="24.15" customHeight="1">
      <c r="A290" s="40"/>
      <c r="B290" s="41"/>
      <c r="C290" s="215" t="s">
        <v>927</v>
      </c>
      <c r="D290" s="215" t="s">
        <v>146</v>
      </c>
      <c r="E290" s="216" t="s">
        <v>1113</v>
      </c>
      <c r="F290" s="217" t="s">
        <v>1114</v>
      </c>
      <c r="G290" s="218" t="s">
        <v>375</v>
      </c>
      <c r="H290" s="219">
        <v>2</v>
      </c>
      <c r="I290" s="220"/>
      <c r="J290" s="221">
        <f>ROUND(I290*H290,2)</f>
        <v>0</v>
      </c>
      <c r="K290" s="217" t="s">
        <v>21</v>
      </c>
      <c r="L290" s="46"/>
      <c r="M290" s="222" t="s">
        <v>21</v>
      </c>
      <c r="N290" s="223" t="s">
        <v>44</v>
      </c>
      <c r="O290" s="86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6" t="s">
        <v>279</v>
      </c>
      <c r="AT290" s="226" t="s">
        <v>146</v>
      </c>
      <c r="AU290" s="226" t="s">
        <v>81</v>
      </c>
      <c r="AY290" s="19" t="s">
        <v>144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9" t="s">
        <v>81</v>
      </c>
      <c r="BK290" s="227">
        <f>ROUND(I290*H290,2)</f>
        <v>0</v>
      </c>
      <c r="BL290" s="19" t="s">
        <v>279</v>
      </c>
      <c r="BM290" s="226" t="s">
        <v>1115</v>
      </c>
    </row>
    <row r="291" spans="1:47" s="2" customFormat="1" ht="12">
      <c r="A291" s="40"/>
      <c r="B291" s="41"/>
      <c r="C291" s="42"/>
      <c r="D291" s="235" t="s">
        <v>467</v>
      </c>
      <c r="E291" s="42"/>
      <c r="F291" s="276" t="s">
        <v>1116</v>
      </c>
      <c r="G291" s="42"/>
      <c r="H291" s="42"/>
      <c r="I291" s="230"/>
      <c r="J291" s="42"/>
      <c r="K291" s="42"/>
      <c r="L291" s="46"/>
      <c r="M291" s="231"/>
      <c r="N291" s="232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467</v>
      </c>
      <c r="AU291" s="19" t="s">
        <v>81</v>
      </c>
    </row>
    <row r="292" spans="1:65" s="2" customFormat="1" ht="16.5" customHeight="1">
      <c r="A292" s="40"/>
      <c r="B292" s="41"/>
      <c r="C292" s="215" t="s">
        <v>1117</v>
      </c>
      <c r="D292" s="215" t="s">
        <v>146</v>
      </c>
      <c r="E292" s="216" t="s">
        <v>1118</v>
      </c>
      <c r="F292" s="217" t="s">
        <v>813</v>
      </c>
      <c r="G292" s="218" t="s">
        <v>375</v>
      </c>
      <c r="H292" s="219">
        <v>2</v>
      </c>
      <c r="I292" s="220"/>
      <c r="J292" s="221">
        <f>ROUND(I292*H292,2)</f>
        <v>0</v>
      </c>
      <c r="K292" s="217" t="s">
        <v>21</v>
      </c>
      <c r="L292" s="46"/>
      <c r="M292" s="222" t="s">
        <v>21</v>
      </c>
      <c r="N292" s="223" t="s">
        <v>44</v>
      </c>
      <c r="O292" s="86"/>
      <c r="P292" s="224">
        <f>O292*H292</f>
        <v>0</v>
      </c>
      <c r="Q292" s="224">
        <v>0</v>
      </c>
      <c r="R292" s="224">
        <f>Q292*H292</f>
        <v>0</v>
      </c>
      <c r="S292" s="224">
        <v>0</v>
      </c>
      <c r="T292" s="22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6" t="s">
        <v>279</v>
      </c>
      <c r="AT292" s="226" t="s">
        <v>146</v>
      </c>
      <c r="AU292" s="226" t="s">
        <v>81</v>
      </c>
      <c r="AY292" s="19" t="s">
        <v>144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19" t="s">
        <v>81</v>
      </c>
      <c r="BK292" s="227">
        <f>ROUND(I292*H292,2)</f>
        <v>0</v>
      </c>
      <c r="BL292" s="19" t="s">
        <v>279</v>
      </c>
      <c r="BM292" s="226" t="s">
        <v>1119</v>
      </c>
    </row>
    <row r="293" spans="1:65" s="2" customFormat="1" ht="16.5" customHeight="1">
      <c r="A293" s="40"/>
      <c r="B293" s="41"/>
      <c r="C293" s="215" t="s">
        <v>929</v>
      </c>
      <c r="D293" s="215" t="s">
        <v>146</v>
      </c>
      <c r="E293" s="216" t="s">
        <v>1120</v>
      </c>
      <c r="F293" s="217" t="s">
        <v>815</v>
      </c>
      <c r="G293" s="218" t="s">
        <v>375</v>
      </c>
      <c r="H293" s="219">
        <v>3</v>
      </c>
      <c r="I293" s="220"/>
      <c r="J293" s="221">
        <f>ROUND(I293*H293,2)</f>
        <v>0</v>
      </c>
      <c r="K293" s="217" t="s">
        <v>21</v>
      </c>
      <c r="L293" s="46"/>
      <c r="M293" s="222" t="s">
        <v>21</v>
      </c>
      <c r="N293" s="223" t="s">
        <v>44</v>
      </c>
      <c r="O293" s="86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6" t="s">
        <v>279</v>
      </c>
      <c r="AT293" s="226" t="s">
        <v>146</v>
      </c>
      <c r="AU293" s="226" t="s">
        <v>81</v>
      </c>
      <c r="AY293" s="19" t="s">
        <v>144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9" t="s">
        <v>81</v>
      </c>
      <c r="BK293" s="227">
        <f>ROUND(I293*H293,2)</f>
        <v>0</v>
      </c>
      <c r="BL293" s="19" t="s">
        <v>279</v>
      </c>
      <c r="BM293" s="226" t="s">
        <v>1121</v>
      </c>
    </row>
    <row r="294" spans="1:47" s="2" customFormat="1" ht="12">
      <c r="A294" s="40"/>
      <c r="B294" s="41"/>
      <c r="C294" s="42"/>
      <c r="D294" s="235" t="s">
        <v>467</v>
      </c>
      <c r="E294" s="42"/>
      <c r="F294" s="276" t="s">
        <v>816</v>
      </c>
      <c r="G294" s="42"/>
      <c r="H294" s="42"/>
      <c r="I294" s="230"/>
      <c r="J294" s="42"/>
      <c r="K294" s="42"/>
      <c r="L294" s="46"/>
      <c r="M294" s="231"/>
      <c r="N294" s="232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467</v>
      </c>
      <c r="AU294" s="19" t="s">
        <v>81</v>
      </c>
    </row>
    <row r="295" spans="1:65" s="2" customFormat="1" ht="16.5" customHeight="1">
      <c r="A295" s="40"/>
      <c r="B295" s="41"/>
      <c r="C295" s="215" t="s">
        <v>1122</v>
      </c>
      <c r="D295" s="215" t="s">
        <v>146</v>
      </c>
      <c r="E295" s="216" t="s">
        <v>1123</v>
      </c>
      <c r="F295" s="217" t="s">
        <v>818</v>
      </c>
      <c r="G295" s="218" t="s">
        <v>375</v>
      </c>
      <c r="H295" s="219">
        <v>3</v>
      </c>
      <c r="I295" s="220"/>
      <c r="J295" s="221">
        <f>ROUND(I295*H295,2)</f>
        <v>0</v>
      </c>
      <c r="K295" s="217" t="s">
        <v>21</v>
      </c>
      <c r="L295" s="46"/>
      <c r="M295" s="222" t="s">
        <v>21</v>
      </c>
      <c r="N295" s="223" t="s">
        <v>44</v>
      </c>
      <c r="O295" s="86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6" t="s">
        <v>279</v>
      </c>
      <c r="AT295" s="226" t="s">
        <v>146</v>
      </c>
      <c r="AU295" s="226" t="s">
        <v>81</v>
      </c>
      <c r="AY295" s="19" t="s">
        <v>144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81</v>
      </c>
      <c r="BK295" s="227">
        <f>ROUND(I295*H295,2)</f>
        <v>0</v>
      </c>
      <c r="BL295" s="19" t="s">
        <v>279</v>
      </c>
      <c r="BM295" s="226" t="s">
        <v>1124</v>
      </c>
    </row>
    <row r="296" spans="1:65" s="2" customFormat="1" ht="16.5" customHeight="1">
      <c r="A296" s="40"/>
      <c r="B296" s="41"/>
      <c r="C296" s="215" t="s">
        <v>931</v>
      </c>
      <c r="D296" s="215" t="s">
        <v>146</v>
      </c>
      <c r="E296" s="216" t="s">
        <v>1125</v>
      </c>
      <c r="F296" s="217" t="s">
        <v>1126</v>
      </c>
      <c r="G296" s="218" t="s">
        <v>375</v>
      </c>
      <c r="H296" s="219">
        <v>3</v>
      </c>
      <c r="I296" s="220"/>
      <c r="J296" s="221">
        <f>ROUND(I296*H296,2)</f>
        <v>0</v>
      </c>
      <c r="K296" s="217" t="s">
        <v>21</v>
      </c>
      <c r="L296" s="46"/>
      <c r="M296" s="222" t="s">
        <v>21</v>
      </c>
      <c r="N296" s="223" t="s">
        <v>44</v>
      </c>
      <c r="O296" s="86"/>
      <c r="P296" s="224">
        <f>O296*H296</f>
        <v>0</v>
      </c>
      <c r="Q296" s="224">
        <v>0</v>
      </c>
      <c r="R296" s="224">
        <f>Q296*H296</f>
        <v>0</v>
      </c>
      <c r="S296" s="224">
        <v>0</v>
      </c>
      <c r="T296" s="22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6" t="s">
        <v>279</v>
      </c>
      <c r="AT296" s="226" t="s">
        <v>146</v>
      </c>
      <c r="AU296" s="226" t="s">
        <v>81</v>
      </c>
      <c r="AY296" s="19" t="s">
        <v>144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9" t="s">
        <v>81</v>
      </c>
      <c r="BK296" s="227">
        <f>ROUND(I296*H296,2)</f>
        <v>0</v>
      </c>
      <c r="BL296" s="19" t="s">
        <v>279</v>
      </c>
      <c r="BM296" s="226" t="s">
        <v>1127</v>
      </c>
    </row>
    <row r="297" spans="1:47" s="2" customFormat="1" ht="12">
      <c r="A297" s="40"/>
      <c r="B297" s="41"/>
      <c r="C297" s="42"/>
      <c r="D297" s="235" t="s">
        <v>467</v>
      </c>
      <c r="E297" s="42"/>
      <c r="F297" s="276" t="s">
        <v>993</v>
      </c>
      <c r="G297" s="42"/>
      <c r="H297" s="42"/>
      <c r="I297" s="230"/>
      <c r="J297" s="42"/>
      <c r="K297" s="42"/>
      <c r="L297" s="46"/>
      <c r="M297" s="231"/>
      <c r="N297" s="232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467</v>
      </c>
      <c r="AU297" s="19" t="s">
        <v>81</v>
      </c>
    </row>
    <row r="298" spans="1:65" s="2" customFormat="1" ht="16.5" customHeight="1">
      <c r="A298" s="40"/>
      <c r="B298" s="41"/>
      <c r="C298" s="215" t="s">
        <v>1128</v>
      </c>
      <c r="D298" s="215" t="s">
        <v>146</v>
      </c>
      <c r="E298" s="216" t="s">
        <v>1129</v>
      </c>
      <c r="F298" s="217" t="s">
        <v>818</v>
      </c>
      <c r="G298" s="218" t="s">
        <v>375</v>
      </c>
      <c r="H298" s="219">
        <v>3</v>
      </c>
      <c r="I298" s="220"/>
      <c r="J298" s="221">
        <f>ROUND(I298*H298,2)</f>
        <v>0</v>
      </c>
      <c r="K298" s="217" t="s">
        <v>21</v>
      </c>
      <c r="L298" s="46"/>
      <c r="M298" s="222" t="s">
        <v>21</v>
      </c>
      <c r="N298" s="223" t="s">
        <v>44</v>
      </c>
      <c r="O298" s="86"/>
      <c r="P298" s="224">
        <f>O298*H298</f>
        <v>0</v>
      </c>
      <c r="Q298" s="224">
        <v>0</v>
      </c>
      <c r="R298" s="224">
        <f>Q298*H298</f>
        <v>0</v>
      </c>
      <c r="S298" s="224">
        <v>0</v>
      </c>
      <c r="T298" s="22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6" t="s">
        <v>279</v>
      </c>
      <c r="AT298" s="226" t="s">
        <v>146</v>
      </c>
      <c r="AU298" s="226" t="s">
        <v>81</v>
      </c>
      <c r="AY298" s="19" t="s">
        <v>144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9" t="s">
        <v>81</v>
      </c>
      <c r="BK298" s="227">
        <f>ROUND(I298*H298,2)</f>
        <v>0</v>
      </c>
      <c r="BL298" s="19" t="s">
        <v>279</v>
      </c>
      <c r="BM298" s="226" t="s">
        <v>1130</v>
      </c>
    </row>
    <row r="299" spans="1:65" s="2" customFormat="1" ht="16.5" customHeight="1">
      <c r="A299" s="40"/>
      <c r="B299" s="41"/>
      <c r="C299" s="215" t="s">
        <v>933</v>
      </c>
      <c r="D299" s="215" t="s">
        <v>146</v>
      </c>
      <c r="E299" s="216" t="s">
        <v>1131</v>
      </c>
      <c r="F299" s="217" t="s">
        <v>820</v>
      </c>
      <c r="G299" s="218" t="s">
        <v>177</v>
      </c>
      <c r="H299" s="219">
        <v>6</v>
      </c>
      <c r="I299" s="220"/>
      <c r="J299" s="221">
        <f>ROUND(I299*H299,2)</f>
        <v>0</v>
      </c>
      <c r="K299" s="217" t="s">
        <v>21</v>
      </c>
      <c r="L299" s="46"/>
      <c r="M299" s="222" t="s">
        <v>21</v>
      </c>
      <c r="N299" s="223" t="s">
        <v>44</v>
      </c>
      <c r="O299" s="86"/>
      <c r="P299" s="224">
        <f>O299*H299</f>
        <v>0</v>
      </c>
      <c r="Q299" s="224">
        <v>0</v>
      </c>
      <c r="R299" s="224">
        <f>Q299*H299</f>
        <v>0</v>
      </c>
      <c r="S299" s="224">
        <v>0</v>
      </c>
      <c r="T299" s="22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6" t="s">
        <v>279</v>
      </c>
      <c r="AT299" s="226" t="s">
        <v>146</v>
      </c>
      <c r="AU299" s="226" t="s">
        <v>81</v>
      </c>
      <c r="AY299" s="19" t="s">
        <v>144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81</v>
      </c>
      <c r="BK299" s="227">
        <f>ROUND(I299*H299,2)</f>
        <v>0</v>
      </c>
      <c r="BL299" s="19" t="s">
        <v>279</v>
      </c>
      <c r="BM299" s="226" t="s">
        <v>1132</v>
      </c>
    </row>
    <row r="300" spans="1:47" s="2" customFormat="1" ht="12">
      <c r="A300" s="40"/>
      <c r="B300" s="41"/>
      <c r="C300" s="42"/>
      <c r="D300" s="235" t="s">
        <v>467</v>
      </c>
      <c r="E300" s="42"/>
      <c r="F300" s="276" t="s">
        <v>821</v>
      </c>
      <c r="G300" s="42"/>
      <c r="H300" s="42"/>
      <c r="I300" s="230"/>
      <c r="J300" s="42"/>
      <c r="K300" s="42"/>
      <c r="L300" s="46"/>
      <c r="M300" s="231"/>
      <c r="N300" s="23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467</v>
      </c>
      <c r="AU300" s="19" t="s">
        <v>81</v>
      </c>
    </row>
    <row r="301" spans="1:65" s="2" customFormat="1" ht="16.5" customHeight="1">
      <c r="A301" s="40"/>
      <c r="B301" s="41"/>
      <c r="C301" s="215" t="s">
        <v>1133</v>
      </c>
      <c r="D301" s="215" t="s">
        <v>146</v>
      </c>
      <c r="E301" s="216" t="s">
        <v>1134</v>
      </c>
      <c r="F301" s="217" t="s">
        <v>823</v>
      </c>
      <c r="G301" s="218" t="s">
        <v>177</v>
      </c>
      <c r="H301" s="219">
        <v>6</v>
      </c>
      <c r="I301" s="220"/>
      <c r="J301" s="221">
        <f>ROUND(I301*H301,2)</f>
        <v>0</v>
      </c>
      <c r="K301" s="217" t="s">
        <v>21</v>
      </c>
      <c r="L301" s="46"/>
      <c r="M301" s="222" t="s">
        <v>21</v>
      </c>
      <c r="N301" s="223" t="s">
        <v>44</v>
      </c>
      <c r="O301" s="86"/>
      <c r="P301" s="224">
        <f>O301*H301</f>
        <v>0</v>
      </c>
      <c r="Q301" s="224">
        <v>0</v>
      </c>
      <c r="R301" s="224">
        <f>Q301*H301</f>
        <v>0</v>
      </c>
      <c r="S301" s="224">
        <v>0</v>
      </c>
      <c r="T301" s="225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6" t="s">
        <v>279</v>
      </c>
      <c r="AT301" s="226" t="s">
        <v>146</v>
      </c>
      <c r="AU301" s="226" t="s">
        <v>81</v>
      </c>
      <c r="AY301" s="19" t="s">
        <v>144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19" t="s">
        <v>81</v>
      </c>
      <c r="BK301" s="227">
        <f>ROUND(I301*H301,2)</f>
        <v>0</v>
      </c>
      <c r="BL301" s="19" t="s">
        <v>279</v>
      </c>
      <c r="BM301" s="226" t="s">
        <v>1135</v>
      </c>
    </row>
    <row r="302" spans="1:65" s="2" customFormat="1" ht="16.5" customHeight="1">
      <c r="A302" s="40"/>
      <c r="B302" s="41"/>
      <c r="C302" s="215" t="s">
        <v>935</v>
      </c>
      <c r="D302" s="215" t="s">
        <v>146</v>
      </c>
      <c r="E302" s="216" t="s">
        <v>1136</v>
      </c>
      <c r="F302" s="217" t="s">
        <v>1137</v>
      </c>
      <c r="G302" s="218" t="s">
        <v>185</v>
      </c>
      <c r="H302" s="219">
        <v>40</v>
      </c>
      <c r="I302" s="220"/>
      <c r="J302" s="221">
        <f>ROUND(I302*H302,2)</f>
        <v>0</v>
      </c>
      <c r="K302" s="217" t="s">
        <v>21</v>
      </c>
      <c r="L302" s="46"/>
      <c r="M302" s="222" t="s">
        <v>21</v>
      </c>
      <c r="N302" s="223" t="s">
        <v>44</v>
      </c>
      <c r="O302" s="86"/>
      <c r="P302" s="224">
        <f>O302*H302</f>
        <v>0</v>
      </c>
      <c r="Q302" s="224">
        <v>0</v>
      </c>
      <c r="R302" s="224">
        <f>Q302*H302</f>
        <v>0</v>
      </c>
      <c r="S302" s="224">
        <v>0</v>
      </c>
      <c r="T302" s="22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6" t="s">
        <v>279</v>
      </c>
      <c r="AT302" s="226" t="s">
        <v>146</v>
      </c>
      <c r="AU302" s="226" t="s">
        <v>81</v>
      </c>
      <c r="AY302" s="19" t="s">
        <v>144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9" t="s">
        <v>81</v>
      </c>
      <c r="BK302" s="227">
        <f>ROUND(I302*H302,2)</f>
        <v>0</v>
      </c>
      <c r="BL302" s="19" t="s">
        <v>279</v>
      </c>
      <c r="BM302" s="226" t="s">
        <v>1138</v>
      </c>
    </row>
    <row r="303" spans="1:47" s="2" customFormat="1" ht="12">
      <c r="A303" s="40"/>
      <c r="B303" s="41"/>
      <c r="C303" s="42"/>
      <c r="D303" s="235" t="s">
        <v>467</v>
      </c>
      <c r="E303" s="42"/>
      <c r="F303" s="276" t="s">
        <v>826</v>
      </c>
      <c r="G303" s="42"/>
      <c r="H303" s="42"/>
      <c r="I303" s="230"/>
      <c r="J303" s="42"/>
      <c r="K303" s="42"/>
      <c r="L303" s="46"/>
      <c r="M303" s="231"/>
      <c r="N303" s="232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467</v>
      </c>
      <c r="AU303" s="19" t="s">
        <v>81</v>
      </c>
    </row>
    <row r="304" spans="1:65" s="2" customFormat="1" ht="16.5" customHeight="1">
      <c r="A304" s="40"/>
      <c r="B304" s="41"/>
      <c r="C304" s="215" t="s">
        <v>1139</v>
      </c>
      <c r="D304" s="215" t="s">
        <v>146</v>
      </c>
      <c r="E304" s="216" t="s">
        <v>1140</v>
      </c>
      <c r="F304" s="217" t="s">
        <v>823</v>
      </c>
      <c r="G304" s="218" t="s">
        <v>185</v>
      </c>
      <c r="H304" s="219">
        <v>40</v>
      </c>
      <c r="I304" s="220"/>
      <c r="J304" s="221">
        <f>ROUND(I304*H304,2)</f>
        <v>0</v>
      </c>
      <c r="K304" s="217" t="s">
        <v>21</v>
      </c>
      <c r="L304" s="46"/>
      <c r="M304" s="222" t="s">
        <v>21</v>
      </c>
      <c r="N304" s="223" t="s">
        <v>44</v>
      </c>
      <c r="O304" s="86"/>
      <c r="P304" s="224">
        <f>O304*H304</f>
        <v>0</v>
      </c>
      <c r="Q304" s="224">
        <v>0</v>
      </c>
      <c r="R304" s="224">
        <f>Q304*H304</f>
        <v>0</v>
      </c>
      <c r="S304" s="224">
        <v>0</v>
      </c>
      <c r="T304" s="22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6" t="s">
        <v>279</v>
      </c>
      <c r="AT304" s="226" t="s">
        <v>146</v>
      </c>
      <c r="AU304" s="226" t="s">
        <v>81</v>
      </c>
      <c r="AY304" s="19" t="s">
        <v>144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9" t="s">
        <v>81</v>
      </c>
      <c r="BK304" s="227">
        <f>ROUND(I304*H304,2)</f>
        <v>0</v>
      </c>
      <c r="BL304" s="19" t="s">
        <v>279</v>
      </c>
      <c r="BM304" s="226" t="s">
        <v>1141</v>
      </c>
    </row>
    <row r="305" spans="1:65" s="2" customFormat="1" ht="16.5" customHeight="1">
      <c r="A305" s="40"/>
      <c r="B305" s="41"/>
      <c r="C305" s="215" t="s">
        <v>938</v>
      </c>
      <c r="D305" s="215" t="s">
        <v>146</v>
      </c>
      <c r="E305" s="216" t="s">
        <v>1142</v>
      </c>
      <c r="F305" s="217" t="s">
        <v>1143</v>
      </c>
      <c r="G305" s="218" t="s">
        <v>185</v>
      </c>
      <c r="H305" s="219">
        <v>30</v>
      </c>
      <c r="I305" s="220"/>
      <c r="J305" s="221">
        <f>ROUND(I305*H305,2)</f>
        <v>0</v>
      </c>
      <c r="K305" s="217" t="s">
        <v>21</v>
      </c>
      <c r="L305" s="46"/>
      <c r="M305" s="222" t="s">
        <v>21</v>
      </c>
      <c r="N305" s="223" t="s">
        <v>44</v>
      </c>
      <c r="O305" s="86"/>
      <c r="P305" s="224">
        <f>O305*H305</f>
        <v>0</v>
      </c>
      <c r="Q305" s="224">
        <v>0</v>
      </c>
      <c r="R305" s="224">
        <f>Q305*H305</f>
        <v>0</v>
      </c>
      <c r="S305" s="224">
        <v>0</v>
      </c>
      <c r="T305" s="225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6" t="s">
        <v>279</v>
      </c>
      <c r="AT305" s="226" t="s">
        <v>146</v>
      </c>
      <c r="AU305" s="226" t="s">
        <v>81</v>
      </c>
      <c r="AY305" s="19" t="s">
        <v>144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9" t="s">
        <v>81</v>
      </c>
      <c r="BK305" s="227">
        <f>ROUND(I305*H305,2)</f>
        <v>0</v>
      </c>
      <c r="BL305" s="19" t="s">
        <v>279</v>
      </c>
      <c r="BM305" s="226" t="s">
        <v>1144</v>
      </c>
    </row>
    <row r="306" spans="1:47" s="2" customFormat="1" ht="12">
      <c r="A306" s="40"/>
      <c r="B306" s="41"/>
      <c r="C306" s="42"/>
      <c r="D306" s="235" t="s">
        <v>467</v>
      </c>
      <c r="E306" s="42"/>
      <c r="F306" s="276" t="s">
        <v>826</v>
      </c>
      <c r="G306" s="42"/>
      <c r="H306" s="42"/>
      <c r="I306" s="230"/>
      <c r="J306" s="42"/>
      <c r="K306" s="42"/>
      <c r="L306" s="46"/>
      <c r="M306" s="231"/>
      <c r="N306" s="232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467</v>
      </c>
      <c r="AU306" s="19" t="s">
        <v>81</v>
      </c>
    </row>
    <row r="307" spans="1:65" s="2" customFormat="1" ht="16.5" customHeight="1">
      <c r="A307" s="40"/>
      <c r="B307" s="41"/>
      <c r="C307" s="215" t="s">
        <v>1145</v>
      </c>
      <c r="D307" s="215" t="s">
        <v>146</v>
      </c>
      <c r="E307" s="216" t="s">
        <v>1146</v>
      </c>
      <c r="F307" s="217" t="s">
        <v>823</v>
      </c>
      <c r="G307" s="218" t="s">
        <v>185</v>
      </c>
      <c r="H307" s="219">
        <v>30</v>
      </c>
      <c r="I307" s="220"/>
      <c r="J307" s="221">
        <f>ROUND(I307*H307,2)</f>
        <v>0</v>
      </c>
      <c r="K307" s="217" t="s">
        <v>21</v>
      </c>
      <c r="L307" s="46"/>
      <c r="M307" s="222" t="s">
        <v>21</v>
      </c>
      <c r="N307" s="223" t="s">
        <v>44</v>
      </c>
      <c r="O307" s="86"/>
      <c r="P307" s="224">
        <f>O307*H307</f>
        <v>0</v>
      </c>
      <c r="Q307" s="224">
        <v>0</v>
      </c>
      <c r="R307" s="224">
        <f>Q307*H307</f>
        <v>0</v>
      </c>
      <c r="S307" s="224">
        <v>0</v>
      </c>
      <c r="T307" s="225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6" t="s">
        <v>279</v>
      </c>
      <c r="AT307" s="226" t="s">
        <v>146</v>
      </c>
      <c r="AU307" s="226" t="s">
        <v>81</v>
      </c>
      <c r="AY307" s="19" t="s">
        <v>144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9" t="s">
        <v>81</v>
      </c>
      <c r="BK307" s="227">
        <f>ROUND(I307*H307,2)</f>
        <v>0</v>
      </c>
      <c r="BL307" s="19" t="s">
        <v>279</v>
      </c>
      <c r="BM307" s="226" t="s">
        <v>1147</v>
      </c>
    </row>
    <row r="308" spans="1:65" s="2" customFormat="1" ht="16.5" customHeight="1">
      <c r="A308" s="40"/>
      <c r="B308" s="41"/>
      <c r="C308" s="215" t="s">
        <v>940</v>
      </c>
      <c r="D308" s="215" t="s">
        <v>146</v>
      </c>
      <c r="E308" s="216" t="s">
        <v>1148</v>
      </c>
      <c r="F308" s="217" t="s">
        <v>1149</v>
      </c>
      <c r="G308" s="218" t="s">
        <v>177</v>
      </c>
      <c r="H308" s="219">
        <v>10</v>
      </c>
      <c r="I308" s="220"/>
      <c r="J308" s="221">
        <f>ROUND(I308*H308,2)</f>
        <v>0</v>
      </c>
      <c r="K308" s="217" t="s">
        <v>21</v>
      </c>
      <c r="L308" s="46"/>
      <c r="M308" s="222" t="s">
        <v>21</v>
      </c>
      <c r="N308" s="223" t="s">
        <v>44</v>
      </c>
      <c r="O308" s="86"/>
      <c r="P308" s="224">
        <f>O308*H308</f>
        <v>0</v>
      </c>
      <c r="Q308" s="224">
        <v>0</v>
      </c>
      <c r="R308" s="224">
        <f>Q308*H308</f>
        <v>0</v>
      </c>
      <c r="S308" s="224">
        <v>0</v>
      </c>
      <c r="T308" s="22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6" t="s">
        <v>279</v>
      </c>
      <c r="AT308" s="226" t="s">
        <v>146</v>
      </c>
      <c r="AU308" s="226" t="s">
        <v>81</v>
      </c>
      <c r="AY308" s="19" t="s">
        <v>144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9" t="s">
        <v>81</v>
      </c>
      <c r="BK308" s="227">
        <f>ROUND(I308*H308,2)</f>
        <v>0</v>
      </c>
      <c r="BL308" s="19" t="s">
        <v>279</v>
      </c>
      <c r="BM308" s="226" t="s">
        <v>1150</v>
      </c>
    </row>
    <row r="309" spans="1:47" s="2" customFormat="1" ht="12">
      <c r="A309" s="40"/>
      <c r="B309" s="41"/>
      <c r="C309" s="42"/>
      <c r="D309" s="235" t="s">
        <v>467</v>
      </c>
      <c r="E309" s="42"/>
      <c r="F309" s="276" t="s">
        <v>1151</v>
      </c>
      <c r="G309" s="42"/>
      <c r="H309" s="42"/>
      <c r="I309" s="230"/>
      <c r="J309" s="42"/>
      <c r="K309" s="42"/>
      <c r="L309" s="46"/>
      <c r="M309" s="231"/>
      <c r="N309" s="232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467</v>
      </c>
      <c r="AU309" s="19" t="s">
        <v>81</v>
      </c>
    </row>
    <row r="310" spans="1:65" s="2" customFormat="1" ht="16.5" customHeight="1">
      <c r="A310" s="40"/>
      <c r="B310" s="41"/>
      <c r="C310" s="215" t="s">
        <v>1152</v>
      </c>
      <c r="D310" s="215" t="s">
        <v>146</v>
      </c>
      <c r="E310" s="216" t="s">
        <v>1153</v>
      </c>
      <c r="F310" s="217" t="s">
        <v>838</v>
      </c>
      <c r="G310" s="218" t="s">
        <v>177</v>
      </c>
      <c r="H310" s="219">
        <v>10</v>
      </c>
      <c r="I310" s="220"/>
      <c r="J310" s="221">
        <f>ROUND(I310*H310,2)</f>
        <v>0</v>
      </c>
      <c r="K310" s="217" t="s">
        <v>21</v>
      </c>
      <c r="L310" s="46"/>
      <c r="M310" s="222" t="s">
        <v>21</v>
      </c>
      <c r="N310" s="223" t="s">
        <v>44</v>
      </c>
      <c r="O310" s="86"/>
      <c r="P310" s="224">
        <f>O310*H310</f>
        <v>0</v>
      </c>
      <c r="Q310" s="224">
        <v>0</v>
      </c>
      <c r="R310" s="224">
        <f>Q310*H310</f>
        <v>0</v>
      </c>
      <c r="S310" s="224">
        <v>0</v>
      </c>
      <c r="T310" s="22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6" t="s">
        <v>279</v>
      </c>
      <c r="AT310" s="226" t="s">
        <v>146</v>
      </c>
      <c r="AU310" s="226" t="s">
        <v>81</v>
      </c>
      <c r="AY310" s="19" t="s">
        <v>144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9" t="s">
        <v>81</v>
      </c>
      <c r="BK310" s="227">
        <f>ROUND(I310*H310,2)</f>
        <v>0</v>
      </c>
      <c r="BL310" s="19" t="s">
        <v>279</v>
      </c>
      <c r="BM310" s="226" t="s">
        <v>1154</v>
      </c>
    </row>
    <row r="311" spans="1:65" s="2" customFormat="1" ht="24.15" customHeight="1">
      <c r="A311" s="40"/>
      <c r="B311" s="41"/>
      <c r="C311" s="215" t="s">
        <v>943</v>
      </c>
      <c r="D311" s="215" t="s">
        <v>146</v>
      </c>
      <c r="E311" s="216" t="s">
        <v>1155</v>
      </c>
      <c r="F311" s="217" t="s">
        <v>1156</v>
      </c>
      <c r="G311" s="218" t="s">
        <v>177</v>
      </c>
      <c r="H311" s="219">
        <v>2</v>
      </c>
      <c r="I311" s="220"/>
      <c r="J311" s="221">
        <f>ROUND(I311*H311,2)</f>
        <v>0</v>
      </c>
      <c r="K311" s="217" t="s">
        <v>21</v>
      </c>
      <c r="L311" s="46"/>
      <c r="M311" s="222" t="s">
        <v>21</v>
      </c>
      <c r="N311" s="223" t="s">
        <v>44</v>
      </c>
      <c r="O311" s="86"/>
      <c r="P311" s="224">
        <f>O311*H311</f>
        <v>0</v>
      </c>
      <c r="Q311" s="224">
        <v>0</v>
      </c>
      <c r="R311" s="224">
        <f>Q311*H311</f>
        <v>0</v>
      </c>
      <c r="S311" s="224">
        <v>0</v>
      </c>
      <c r="T311" s="225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6" t="s">
        <v>279</v>
      </c>
      <c r="AT311" s="226" t="s">
        <v>146</v>
      </c>
      <c r="AU311" s="226" t="s">
        <v>81</v>
      </c>
      <c r="AY311" s="19" t="s">
        <v>144</v>
      </c>
      <c r="BE311" s="227">
        <f>IF(N311="základní",J311,0)</f>
        <v>0</v>
      </c>
      <c r="BF311" s="227">
        <f>IF(N311="snížená",J311,0)</f>
        <v>0</v>
      </c>
      <c r="BG311" s="227">
        <f>IF(N311="zákl. přenesená",J311,0)</f>
        <v>0</v>
      </c>
      <c r="BH311" s="227">
        <f>IF(N311="sníž. přenesená",J311,0)</f>
        <v>0</v>
      </c>
      <c r="BI311" s="227">
        <f>IF(N311="nulová",J311,0)</f>
        <v>0</v>
      </c>
      <c r="BJ311" s="19" t="s">
        <v>81</v>
      </c>
      <c r="BK311" s="227">
        <f>ROUND(I311*H311,2)</f>
        <v>0</v>
      </c>
      <c r="BL311" s="19" t="s">
        <v>279</v>
      </c>
      <c r="BM311" s="226" t="s">
        <v>1157</v>
      </c>
    </row>
    <row r="312" spans="1:47" s="2" customFormat="1" ht="12">
      <c r="A312" s="40"/>
      <c r="B312" s="41"/>
      <c r="C312" s="42"/>
      <c r="D312" s="235" t="s">
        <v>467</v>
      </c>
      <c r="E312" s="42"/>
      <c r="F312" s="276" t="s">
        <v>1158</v>
      </c>
      <c r="G312" s="42"/>
      <c r="H312" s="42"/>
      <c r="I312" s="230"/>
      <c r="J312" s="42"/>
      <c r="K312" s="42"/>
      <c r="L312" s="46"/>
      <c r="M312" s="231"/>
      <c r="N312" s="232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467</v>
      </c>
      <c r="AU312" s="19" t="s">
        <v>81</v>
      </c>
    </row>
    <row r="313" spans="1:65" s="2" customFormat="1" ht="16.5" customHeight="1">
      <c r="A313" s="40"/>
      <c r="B313" s="41"/>
      <c r="C313" s="215" t="s">
        <v>1159</v>
      </c>
      <c r="D313" s="215" t="s">
        <v>146</v>
      </c>
      <c r="E313" s="216" t="s">
        <v>1160</v>
      </c>
      <c r="F313" s="217" t="s">
        <v>1161</v>
      </c>
      <c r="G313" s="218" t="s">
        <v>177</v>
      </c>
      <c r="H313" s="219">
        <v>2</v>
      </c>
      <c r="I313" s="220"/>
      <c r="J313" s="221">
        <f>ROUND(I313*H313,2)</f>
        <v>0</v>
      </c>
      <c r="K313" s="217" t="s">
        <v>21</v>
      </c>
      <c r="L313" s="46"/>
      <c r="M313" s="222" t="s">
        <v>21</v>
      </c>
      <c r="N313" s="223" t="s">
        <v>44</v>
      </c>
      <c r="O313" s="86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6" t="s">
        <v>279</v>
      </c>
      <c r="AT313" s="226" t="s">
        <v>146</v>
      </c>
      <c r="AU313" s="226" t="s">
        <v>81</v>
      </c>
      <c r="AY313" s="19" t="s">
        <v>144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9" t="s">
        <v>81</v>
      </c>
      <c r="BK313" s="227">
        <f>ROUND(I313*H313,2)</f>
        <v>0</v>
      </c>
      <c r="BL313" s="19" t="s">
        <v>279</v>
      </c>
      <c r="BM313" s="226" t="s">
        <v>1162</v>
      </c>
    </row>
    <row r="314" spans="1:65" s="2" customFormat="1" ht="24.15" customHeight="1">
      <c r="A314" s="40"/>
      <c r="B314" s="41"/>
      <c r="C314" s="215" t="s">
        <v>945</v>
      </c>
      <c r="D314" s="215" t="s">
        <v>146</v>
      </c>
      <c r="E314" s="216" t="s">
        <v>1163</v>
      </c>
      <c r="F314" s="217" t="s">
        <v>840</v>
      </c>
      <c r="G314" s="218" t="s">
        <v>177</v>
      </c>
      <c r="H314" s="219">
        <v>40</v>
      </c>
      <c r="I314" s="220"/>
      <c r="J314" s="221">
        <f>ROUND(I314*H314,2)</f>
        <v>0</v>
      </c>
      <c r="K314" s="217" t="s">
        <v>21</v>
      </c>
      <c r="L314" s="46"/>
      <c r="M314" s="222" t="s">
        <v>21</v>
      </c>
      <c r="N314" s="223" t="s">
        <v>44</v>
      </c>
      <c r="O314" s="86"/>
      <c r="P314" s="224">
        <f>O314*H314</f>
        <v>0</v>
      </c>
      <c r="Q314" s="224">
        <v>0</v>
      </c>
      <c r="R314" s="224">
        <f>Q314*H314</f>
        <v>0</v>
      </c>
      <c r="S314" s="224">
        <v>0</v>
      </c>
      <c r="T314" s="22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6" t="s">
        <v>279</v>
      </c>
      <c r="AT314" s="226" t="s">
        <v>146</v>
      </c>
      <c r="AU314" s="226" t="s">
        <v>81</v>
      </c>
      <c r="AY314" s="19" t="s">
        <v>144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19" t="s">
        <v>81</v>
      </c>
      <c r="BK314" s="227">
        <f>ROUND(I314*H314,2)</f>
        <v>0</v>
      </c>
      <c r="BL314" s="19" t="s">
        <v>279</v>
      </c>
      <c r="BM314" s="226" t="s">
        <v>1164</v>
      </c>
    </row>
    <row r="315" spans="1:47" s="2" customFormat="1" ht="12">
      <c r="A315" s="40"/>
      <c r="B315" s="41"/>
      <c r="C315" s="42"/>
      <c r="D315" s="235" t="s">
        <v>467</v>
      </c>
      <c r="E315" s="42"/>
      <c r="F315" s="276" t="s">
        <v>841</v>
      </c>
      <c r="G315" s="42"/>
      <c r="H315" s="42"/>
      <c r="I315" s="230"/>
      <c r="J315" s="42"/>
      <c r="K315" s="42"/>
      <c r="L315" s="46"/>
      <c r="M315" s="231"/>
      <c r="N315" s="232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467</v>
      </c>
      <c r="AU315" s="19" t="s">
        <v>81</v>
      </c>
    </row>
    <row r="316" spans="1:65" s="2" customFormat="1" ht="16.5" customHeight="1">
      <c r="A316" s="40"/>
      <c r="B316" s="41"/>
      <c r="C316" s="215" t="s">
        <v>1165</v>
      </c>
      <c r="D316" s="215" t="s">
        <v>146</v>
      </c>
      <c r="E316" s="216" t="s">
        <v>1166</v>
      </c>
      <c r="F316" s="217" t="s">
        <v>843</v>
      </c>
      <c r="G316" s="218" t="s">
        <v>177</v>
      </c>
      <c r="H316" s="219">
        <v>40</v>
      </c>
      <c r="I316" s="220"/>
      <c r="J316" s="221">
        <f>ROUND(I316*H316,2)</f>
        <v>0</v>
      </c>
      <c r="K316" s="217" t="s">
        <v>21</v>
      </c>
      <c r="L316" s="46"/>
      <c r="M316" s="222" t="s">
        <v>21</v>
      </c>
      <c r="N316" s="223" t="s">
        <v>44</v>
      </c>
      <c r="O316" s="86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6" t="s">
        <v>279</v>
      </c>
      <c r="AT316" s="226" t="s">
        <v>146</v>
      </c>
      <c r="AU316" s="226" t="s">
        <v>81</v>
      </c>
      <c r="AY316" s="19" t="s">
        <v>144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9" t="s">
        <v>81</v>
      </c>
      <c r="BK316" s="227">
        <f>ROUND(I316*H316,2)</f>
        <v>0</v>
      </c>
      <c r="BL316" s="19" t="s">
        <v>279</v>
      </c>
      <c r="BM316" s="226" t="s">
        <v>1167</v>
      </c>
    </row>
    <row r="317" spans="1:63" s="12" customFormat="1" ht="25.9" customHeight="1">
      <c r="A317" s="12"/>
      <c r="B317" s="199"/>
      <c r="C317" s="200"/>
      <c r="D317" s="201" t="s">
        <v>72</v>
      </c>
      <c r="E317" s="202" t="s">
        <v>372</v>
      </c>
      <c r="F317" s="202" t="s">
        <v>1168</v>
      </c>
      <c r="G317" s="200"/>
      <c r="H317" s="200"/>
      <c r="I317" s="203"/>
      <c r="J317" s="204">
        <f>BK317</f>
        <v>0</v>
      </c>
      <c r="K317" s="200"/>
      <c r="L317" s="205"/>
      <c r="M317" s="206"/>
      <c r="N317" s="207"/>
      <c r="O317" s="207"/>
      <c r="P317" s="208">
        <f>SUM(P318:P345)</f>
        <v>0</v>
      </c>
      <c r="Q317" s="207"/>
      <c r="R317" s="208">
        <f>SUM(R318:R345)</f>
        <v>0</v>
      </c>
      <c r="S317" s="207"/>
      <c r="T317" s="209">
        <f>SUM(T318:T345)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0" t="s">
        <v>81</v>
      </c>
      <c r="AT317" s="211" t="s">
        <v>72</v>
      </c>
      <c r="AU317" s="211" t="s">
        <v>73</v>
      </c>
      <c r="AY317" s="210" t="s">
        <v>144</v>
      </c>
      <c r="BK317" s="212">
        <f>SUM(BK318:BK345)</f>
        <v>0</v>
      </c>
    </row>
    <row r="318" spans="1:65" s="2" customFormat="1" ht="62.7" customHeight="1">
      <c r="A318" s="40"/>
      <c r="B318" s="41"/>
      <c r="C318" s="215" t="s">
        <v>948</v>
      </c>
      <c r="D318" s="215" t="s">
        <v>146</v>
      </c>
      <c r="E318" s="216" t="s">
        <v>1169</v>
      </c>
      <c r="F318" s="217" t="s">
        <v>793</v>
      </c>
      <c r="G318" s="218" t="s">
        <v>375</v>
      </c>
      <c r="H318" s="219">
        <v>1</v>
      </c>
      <c r="I318" s="220"/>
      <c r="J318" s="221">
        <f>ROUND(I318*H318,2)</f>
        <v>0</v>
      </c>
      <c r="K318" s="217" t="s">
        <v>21</v>
      </c>
      <c r="L318" s="46"/>
      <c r="M318" s="222" t="s">
        <v>21</v>
      </c>
      <c r="N318" s="223" t="s">
        <v>44</v>
      </c>
      <c r="O318" s="86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6" t="s">
        <v>279</v>
      </c>
      <c r="AT318" s="226" t="s">
        <v>146</v>
      </c>
      <c r="AU318" s="226" t="s">
        <v>81</v>
      </c>
      <c r="AY318" s="19" t="s">
        <v>144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9" t="s">
        <v>81</v>
      </c>
      <c r="BK318" s="227">
        <f>ROUND(I318*H318,2)</f>
        <v>0</v>
      </c>
      <c r="BL318" s="19" t="s">
        <v>279</v>
      </c>
      <c r="BM318" s="226" t="s">
        <v>1170</v>
      </c>
    </row>
    <row r="319" spans="1:47" s="2" customFormat="1" ht="12">
      <c r="A319" s="40"/>
      <c r="B319" s="41"/>
      <c r="C319" s="42"/>
      <c r="D319" s="235" t="s">
        <v>467</v>
      </c>
      <c r="E319" s="42"/>
      <c r="F319" s="276" t="s">
        <v>801</v>
      </c>
      <c r="G319" s="42"/>
      <c r="H319" s="42"/>
      <c r="I319" s="230"/>
      <c r="J319" s="42"/>
      <c r="K319" s="42"/>
      <c r="L319" s="46"/>
      <c r="M319" s="231"/>
      <c r="N319" s="232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467</v>
      </c>
      <c r="AU319" s="19" t="s">
        <v>81</v>
      </c>
    </row>
    <row r="320" spans="1:65" s="2" customFormat="1" ht="16.5" customHeight="1">
      <c r="A320" s="40"/>
      <c r="B320" s="41"/>
      <c r="C320" s="215" t="s">
        <v>1171</v>
      </c>
      <c r="D320" s="215" t="s">
        <v>146</v>
      </c>
      <c r="E320" s="216" t="s">
        <v>1172</v>
      </c>
      <c r="F320" s="217" t="s">
        <v>1173</v>
      </c>
      <c r="G320" s="218" t="s">
        <v>375</v>
      </c>
      <c r="H320" s="219">
        <v>1</v>
      </c>
      <c r="I320" s="220"/>
      <c r="J320" s="221">
        <f>ROUND(I320*H320,2)</f>
        <v>0</v>
      </c>
      <c r="K320" s="217" t="s">
        <v>21</v>
      </c>
      <c r="L320" s="46"/>
      <c r="M320" s="222" t="s">
        <v>21</v>
      </c>
      <c r="N320" s="223" t="s">
        <v>44</v>
      </c>
      <c r="O320" s="86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6" t="s">
        <v>279</v>
      </c>
      <c r="AT320" s="226" t="s">
        <v>146</v>
      </c>
      <c r="AU320" s="226" t="s">
        <v>81</v>
      </c>
      <c r="AY320" s="19" t="s">
        <v>144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9" t="s">
        <v>81</v>
      </c>
      <c r="BK320" s="227">
        <f>ROUND(I320*H320,2)</f>
        <v>0</v>
      </c>
      <c r="BL320" s="19" t="s">
        <v>279</v>
      </c>
      <c r="BM320" s="226" t="s">
        <v>1174</v>
      </c>
    </row>
    <row r="321" spans="1:65" s="2" customFormat="1" ht="16.5" customHeight="1">
      <c r="A321" s="40"/>
      <c r="B321" s="41"/>
      <c r="C321" s="215" t="s">
        <v>950</v>
      </c>
      <c r="D321" s="215" t="s">
        <v>146</v>
      </c>
      <c r="E321" s="216" t="s">
        <v>1175</v>
      </c>
      <c r="F321" s="217" t="s">
        <v>798</v>
      </c>
      <c r="G321" s="218" t="s">
        <v>375</v>
      </c>
      <c r="H321" s="219">
        <v>1</v>
      </c>
      <c r="I321" s="220"/>
      <c r="J321" s="221">
        <f>ROUND(I321*H321,2)</f>
        <v>0</v>
      </c>
      <c r="K321" s="217" t="s">
        <v>21</v>
      </c>
      <c r="L321" s="46"/>
      <c r="M321" s="222" t="s">
        <v>21</v>
      </c>
      <c r="N321" s="223" t="s">
        <v>44</v>
      </c>
      <c r="O321" s="86"/>
      <c r="P321" s="224">
        <f>O321*H321</f>
        <v>0</v>
      </c>
      <c r="Q321" s="224">
        <v>0</v>
      </c>
      <c r="R321" s="224">
        <f>Q321*H321</f>
        <v>0</v>
      </c>
      <c r="S321" s="224">
        <v>0</v>
      </c>
      <c r="T321" s="225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6" t="s">
        <v>279</v>
      </c>
      <c r="AT321" s="226" t="s">
        <v>146</v>
      </c>
      <c r="AU321" s="226" t="s">
        <v>81</v>
      </c>
      <c r="AY321" s="19" t="s">
        <v>144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9" t="s">
        <v>81</v>
      </c>
      <c r="BK321" s="227">
        <f>ROUND(I321*H321,2)</f>
        <v>0</v>
      </c>
      <c r="BL321" s="19" t="s">
        <v>279</v>
      </c>
      <c r="BM321" s="226" t="s">
        <v>1176</v>
      </c>
    </row>
    <row r="322" spans="1:65" s="2" customFormat="1" ht="62.7" customHeight="1">
      <c r="A322" s="40"/>
      <c r="B322" s="41"/>
      <c r="C322" s="215" t="s">
        <v>1177</v>
      </c>
      <c r="D322" s="215" t="s">
        <v>146</v>
      </c>
      <c r="E322" s="216" t="s">
        <v>1178</v>
      </c>
      <c r="F322" s="217" t="s">
        <v>800</v>
      </c>
      <c r="G322" s="218" t="s">
        <v>375</v>
      </c>
      <c r="H322" s="219">
        <v>1</v>
      </c>
      <c r="I322" s="220"/>
      <c r="J322" s="221">
        <f>ROUND(I322*H322,2)</f>
        <v>0</v>
      </c>
      <c r="K322" s="217" t="s">
        <v>21</v>
      </c>
      <c r="L322" s="46"/>
      <c r="M322" s="222" t="s">
        <v>21</v>
      </c>
      <c r="N322" s="223" t="s">
        <v>44</v>
      </c>
      <c r="O322" s="86"/>
      <c r="P322" s="224">
        <f>O322*H322</f>
        <v>0</v>
      </c>
      <c r="Q322" s="224">
        <v>0</v>
      </c>
      <c r="R322" s="224">
        <f>Q322*H322</f>
        <v>0</v>
      </c>
      <c r="S322" s="224">
        <v>0</v>
      </c>
      <c r="T322" s="225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6" t="s">
        <v>279</v>
      </c>
      <c r="AT322" s="226" t="s">
        <v>146</v>
      </c>
      <c r="AU322" s="226" t="s">
        <v>81</v>
      </c>
      <c r="AY322" s="19" t="s">
        <v>144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9" t="s">
        <v>81</v>
      </c>
      <c r="BK322" s="227">
        <f>ROUND(I322*H322,2)</f>
        <v>0</v>
      </c>
      <c r="BL322" s="19" t="s">
        <v>279</v>
      </c>
      <c r="BM322" s="226" t="s">
        <v>1179</v>
      </c>
    </row>
    <row r="323" spans="1:47" s="2" customFormat="1" ht="12">
      <c r="A323" s="40"/>
      <c r="B323" s="41"/>
      <c r="C323" s="42"/>
      <c r="D323" s="235" t="s">
        <v>467</v>
      </c>
      <c r="E323" s="42"/>
      <c r="F323" s="276" t="s">
        <v>801</v>
      </c>
      <c r="G323" s="42"/>
      <c r="H323" s="42"/>
      <c r="I323" s="230"/>
      <c r="J323" s="42"/>
      <c r="K323" s="42"/>
      <c r="L323" s="46"/>
      <c r="M323" s="231"/>
      <c r="N323" s="232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467</v>
      </c>
      <c r="AU323" s="19" t="s">
        <v>81</v>
      </c>
    </row>
    <row r="324" spans="1:65" s="2" customFormat="1" ht="16.5" customHeight="1">
      <c r="A324" s="40"/>
      <c r="B324" s="41"/>
      <c r="C324" s="215" t="s">
        <v>953</v>
      </c>
      <c r="D324" s="215" t="s">
        <v>146</v>
      </c>
      <c r="E324" s="216" t="s">
        <v>1180</v>
      </c>
      <c r="F324" s="217" t="s">
        <v>1181</v>
      </c>
      <c r="G324" s="218" t="s">
        <v>375</v>
      </c>
      <c r="H324" s="219">
        <v>1</v>
      </c>
      <c r="I324" s="220"/>
      <c r="J324" s="221">
        <f>ROUND(I324*H324,2)</f>
        <v>0</v>
      </c>
      <c r="K324" s="217" t="s">
        <v>21</v>
      </c>
      <c r="L324" s="46"/>
      <c r="M324" s="222" t="s">
        <v>21</v>
      </c>
      <c r="N324" s="223" t="s">
        <v>44</v>
      </c>
      <c r="O324" s="86"/>
      <c r="P324" s="224">
        <f>O324*H324</f>
        <v>0</v>
      </c>
      <c r="Q324" s="224">
        <v>0</v>
      </c>
      <c r="R324" s="224">
        <f>Q324*H324</f>
        <v>0</v>
      </c>
      <c r="S324" s="224">
        <v>0</v>
      </c>
      <c r="T324" s="22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279</v>
      </c>
      <c r="AT324" s="226" t="s">
        <v>146</v>
      </c>
      <c r="AU324" s="226" t="s">
        <v>81</v>
      </c>
      <c r="AY324" s="19" t="s">
        <v>144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81</v>
      </c>
      <c r="BK324" s="227">
        <f>ROUND(I324*H324,2)</f>
        <v>0</v>
      </c>
      <c r="BL324" s="19" t="s">
        <v>279</v>
      </c>
      <c r="BM324" s="226" t="s">
        <v>1182</v>
      </c>
    </row>
    <row r="325" spans="1:65" s="2" customFormat="1" ht="16.5" customHeight="1">
      <c r="A325" s="40"/>
      <c r="B325" s="41"/>
      <c r="C325" s="215" t="s">
        <v>1183</v>
      </c>
      <c r="D325" s="215" t="s">
        <v>146</v>
      </c>
      <c r="E325" s="216" t="s">
        <v>1184</v>
      </c>
      <c r="F325" s="217" t="s">
        <v>798</v>
      </c>
      <c r="G325" s="218" t="s">
        <v>375</v>
      </c>
      <c r="H325" s="219">
        <v>1</v>
      </c>
      <c r="I325" s="220"/>
      <c r="J325" s="221">
        <f>ROUND(I325*H325,2)</f>
        <v>0</v>
      </c>
      <c r="K325" s="217" t="s">
        <v>21</v>
      </c>
      <c r="L325" s="46"/>
      <c r="M325" s="222" t="s">
        <v>21</v>
      </c>
      <c r="N325" s="223" t="s">
        <v>44</v>
      </c>
      <c r="O325" s="86"/>
      <c r="P325" s="224">
        <f>O325*H325</f>
        <v>0</v>
      </c>
      <c r="Q325" s="224">
        <v>0</v>
      </c>
      <c r="R325" s="224">
        <f>Q325*H325</f>
        <v>0</v>
      </c>
      <c r="S325" s="224">
        <v>0</v>
      </c>
      <c r="T325" s="225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6" t="s">
        <v>279</v>
      </c>
      <c r="AT325" s="226" t="s">
        <v>146</v>
      </c>
      <c r="AU325" s="226" t="s">
        <v>81</v>
      </c>
      <c r="AY325" s="19" t="s">
        <v>144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9" t="s">
        <v>81</v>
      </c>
      <c r="BK325" s="227">
        <f>ROUND(I325*H325,2)</f>
        <v>0</v>
      </c>
      <c r="BL325" s="19" t="s">
        <v>279</v>
      </c>
      <c r="BM325" s="226" t="s">
        <v>1185</v>
      </c>
    </row>
    <row r="326" spans="1:65" s="2" customFormat="1" ht="24.15" customHeight="1">
      <c r="A326" s="40"/>
      <c r="B326" s="41"/>
      <c r="C326" s="215" t="s">
        <v>955</v>
      </c>
      <c r="D326" s="215" t="s">
        <v>146</v>
      </c>
      <c r="E326" s="216" t="s">
        <v>1186</v>
      </c>
      <c r="F326" s="217" t="s">
        <v>806</v>
      </c>
      <c r="G326" s="218" t="s">
        <v>375</v>
      </c>
      <c r="H326" s="219">
        <v>2</v>
      </c>
      <c r="I326" s="220"/>
      <c r="J326" s="221">
        <f>ROUND(I326*H326,2)</f>
        <v>0</v>
      </c>
      <c r="K326" s="217" t="s">
        <v>21</v>
      </c>
      <c r="L326" s="46"/>
      <c r="M326" s="222" t="s">
        <v>21</v>
      </c>
      <c r="N326" s="223" t="s">
        <v>44</v>
      </c>
      <c r="O326" s="86"/>
      <c r="P326" s="224">
        <f>O326*H326</f>
        <v>0</v>
      </c>
      <c r="Q326" s="224">
        <v>0</v>
      </c>
      <c r="R326" s="224">
        <f>Q326*H326</f>
        <v>0</v>
      </c>
      <c r="S326" s="224">
        <v>0</v>
      </c>
      <c r="T326" s="225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6" t="s">
        <v>279</v>
      </c>
      <c r="AT326" s="226" t="s">
        <v>146</v>
      </c>
      <c r="AU326" s="226" t="s">
        <v>81</v>
      </c>
      <c r="AY326" s="19" t="s">
        <v>144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19" t="s">
        <v>81</v>
      </c>
      <c r="BK326" s="227">
        <f>ROUND(I326*H326,2)</f>
        <v>0</v>
      </c>
      <c r="BL326" s="19" t="s">
        <v>279</v>
      </c>
      <c r="BM326" s="226" t="s">
        <v>1187</v>
      </c>
    </row>
    <row r="327" spans="1:65" s="2" customFormat="1" ht="16.5" customHeight="1">
      <c r="A327" s="40"/>
      <c r="B327" s="41"/>
      <c r="C327" s="215" t="s">
        <v>1188</v>
      </c>
      <c r="D327" s="215" t="s">
        <v>146</v>
      </c>
      <c r="E327" s="216" t="s">
        <v>1189</v>
      </c>
      <c r="F327" s="217" t="s">
        <v>808</v>
      </c>
      <c r="G327" s="218" t="s">
        <v>375</v>
      </c>
      <c r="H327" s="219">
        <v>2</v>
      </c>
      <c r="I327" s="220"/>
      <c r="J327" s="221">
        <f>ROUND(I327*H327,2)</f>
        <v>0</v>
      </c>
      <c r="K327" s="217" t="s">
        <v>21</v>
      </c>
      <c r="L327" s="46"/>
      <c r="M327" s="222" t="s">
        <v>21</v>
      </c>
      <c r="N327" s="223" t="s">
        <v>44</v>
      </c>
      <c r="O327" s="86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6" t="s">
        <v>279</v>
      </c>
      <c r="AT327" s="226" t="s">
        <v>146</v>
      </c>
      <c r="AU327" s="226" t="s">
        <v>81</v>
      </c>
      <c r="AY327" s="19" t="s">
        <v>144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9" t="s">
        <v>81</v>
      </c>
      <c r="BK327" s="227">
        <f>ROUND(I327*H327,2)</f>
        <v>0</v>
      </c>
      <c r="BL327" s="19" t="s">
        <v>279</v>
      </c>
      <c r="BM327" s="226" t="s">
        <v>1190</v>
      </c>
    </row>
    <row r="328" spans="1:65" s="2" customFormat="1" ht="16.5" customHeight="1">
      <c r="A328" s="40"/>
      <c r="B328" s="41"/>
      <c r="C328" s="215" t="s">
        <v>959</v>
      </c>
      <c r="D328" s="215" t="s">
        <v>146</v>
      </c>
      <c r="E328" s="216" t="s">
        <v>1191</v>
      </c>
      <c r="F328" s="217" t="s">
        <v>815</v>
      </c>
      <c r="G328" s="218" t="s">
        <v>375</v>
      </c>
      <c r="H328" s="219">
        <v>12</v>
      </c>
      <c r="I328" s="220"/>
      <c r="J328" s="221">
        <f>ROUND(I328*H328,2)</f>
        <v>0</v>
      </c>
      <c r="K328" s="217" t="s">
        <v>21</v>
      </c>
      <c r="L328" s="46"/>
      <c r="M328" s="222" t="s">
        <v>21</v>
      </c>
      <c r="N328" s="223" t="s">
        <v>44</v>
      </c>
      <c r="O328" s="86"/>
      <c r="P328" s="224">
        <f>O328*H328</f>
        <v>0</v>
      </c>
      <c r="Q328" s="224">
        <v>0</v>
      </c>
      <c r="R328" s="224">
        <f>Q328*H328</f>
        <v>0</v>
      </c>
      <c r="S328" s="224">
        <v>0</v>
      </c>
      <c r="T328" s="225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6" t="s">
        <v>279</v>
      </c>
      <c r="AT328" s="226" t="s">
        <v>146</v>
      </c>
      <c r="AU328" s="226" t="s">
        <v>81</v>
      </c>
      <c r="AY328" s="19" t="s">
        <v>144</v>
      </c>
      <c r="BE328" s="227">
        <f>IF(N328="základní",J328,0)</f>
        <v>0</v>
      </c>
      <c r="BF328" s="227">
        <f>IF(N328="snížená",J328,0)</f>
        <v>0</v>
      </c>
      <c r="BG328" s="227">
        <f>IF(N328="zákl. přenesená",J328,0)</f>
        <v>0</v>
      </c>
      <c r="BH328" s="227">
        <f>IF(N328="sníž. přenesená",J328,0)</f>
        <v>0</v>
      </c>
      <c r="BI328" s="227">
        <f>IF(N328="nulová",J328,0)</f>
        <v>0</v>
      </c>
      <c r="BJ328" s="19" t="s">
        <v>81</v>
      </c>
      <c r="BK328" s="227">
        <f>ROUND(I328*H328,2)</f>
        <v>0</v>
      </c>
      <c r="BL328" s="19" t="s">
        <v>279</v>
      </c>
      <c r="BM328" s="226" t="s">
        <v>1192</v>
      </c>
    </row>
    <row r="329" spans="1:47" s="2" customFormat="1" ht="12">
      <c r="A329" s="40"/>
      <c r="B329" s="41"/>
      <c r="C329" s="42"/>
      <c r="D329" s="235" t="s">
        <v>467</v>
      </c>
      <c r="E329" s="42"/>
      <c r="F329" s="276" t="s">
        <v>816</v>
      </c>
      <c r="G329" s="42"/>
      <c r="H329" s="42"/>
      <c r="I329" s="230"/>
      <c r="J329" s="42"/>
      <c r="K329" s="42"/>
      <c r="L329" s="46"/>
      <c r="M329" s="231"/>
      <c r="N329" s="232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467</v>
      </c>
      <c r="AU329" s="19" t="s">
        <v>81</v>
      </c>
    </row>
    <row r="330" spans="1:65" s="2" customFormat="1" ht="16.5" customHeight="1">
      <c r="A330" s="40"/>
      <c r="B330" s="41"/>
      <c r="C330" s="215" t="s">
        <v>1193</v>
      </c>
      <c r="D330" s="215" t="s">
        <v>146</v>
      </c>
      <c r="E330" s="216" t="s">
        <v>1194</v>
      </c>
      <c r="F330" s="217" t="s">
        <v>818</v>
      </c>
      <c r="G330" s="218" t="s">
        <v>375</v>
      </c>
      <c r="H330" s="219">
        <v>12</v>
      </c>
      <c r="I330" s="220"/>
      <c r="J330" s="221">
        <f>ROUND(I330*H330,2)</f>
        <v>0</v>
      </c>
      <c r="K330" s="217" t="s">
        <v>21</v>
      </c>
      <c r="L330" s="46"/>
      <c r="M330" s="222" t="s">
        <v>21</v>
      </c>
      <c r="N330" s="223" t="s">
        <v>44</v>
      </c>
      <c r="O330" s="86"/>
      <c r="P330" s="224">
        <f>O330*H330</f>
        <v>0</v>
      </c>
      <c r="Q330" s="224">
        <v>0</v>
      </c>
      <c r="R330" s="224">
        <f>Q330*H330</f>
        <v>0</v>
      </c>
      <c r="S330" s="224">
        <v>0</v>
      </c>
      <c r="T330" s="225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6" t="s">
        <v>279</v>
      </c>
      <c r="AT330" s="226" t="s">
        <v>146</v>
      </c>
      <c r="AU330" s="226" t="s">
        <v>81</v>
      </c>
      <c r="AY330" s="19" t="s">
        <v>144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9" t="s">
        <v>81</v>
      </c>
      <c r="BK330" s="227">
        <f>ROUND(I330*H330,2)</f>
        <v>0</v>
      </c>
      <c r="BL330" s="19" t="s">
        <v>279</v>
      </c>
      <c r="BM330" s="226" t="s">
        <v>1195</v>
      </c>
    </row>
    <row r="331" spans="1:65" s="2" customFormat="1" ht="16.5" customHeight="1">
      <c r="A331" s="40"/>
      <c r="B331" s="41"/>
      <c r="C331" s="215" t="s">
        <v>962</v>
      </c>
      <c r="D331" s="215" t="s">
        <v>146</v>
      </c>
      <c r="E331" s="216" t="s">
        <v>1196</v>
      </c>
      <c r="F331" s="217" t="s">
        <v>820</v>
      </c>
      <c r="G331" s="218" t="s">
        <v>177</v>
      </c>
      <c r="H331" s="219">
        <v>2</v>
      </c>
      <c r="I331" s="220"/>
      <c r="J331" s="221">
        <f>ROUND(I331*H331,2)</f>
        <v>0</v>
      </c>
      <c r="K331" s="217" t="s">
        <v>21</v>
      </c>
      <c r="L331" s="46"/>
      <c r="M331" s="222" t="s">
        <v>21</v>
      </c>
      <c r="N331" s="223" t="s">
        <v>44</v>
      </c>
      <c r="O331" s="86"/>
      <c r="P331" s="224">
        <f>O331*H331</f>
        <v>0</v>
      </c>
      <c r="Q331" s="224">
        <v>0</v>
      </c>
      <c r="R331" s="224">
        <f>Q331*H331</f>
        <v>0</v>
      </c>
      <c r="S331" s="224">
        <v>0</v>
      </c>
      <c r="T331" s="225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6" t="s">
        <v>279</v>
      </c>
      <c r="AT331" s="226" t="s">
        <v>146</v>
      </c>
      <c r="AU331" s="226" t="s">
        <v>81</v>
      </c>
      <c r="AY331" s="19" t="s">
        <v>144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19" t="s">
        <v>81</v>
      </c>
      <c r="BK331" s="227">
        <f>ROUND(I331*H331,2)</f>
        <v>0</v>
      </c>
      <c r="BL331" s="19" t="s">
        <v>279</v>
      </c>
      <c r="BM331" s="226" t="s">
        <v>1197</v>
      </c>
    </row>
    <row r="332" spans="1:47" s="2" customFormat="1" ht="12">
      <c r="A332" s="40"/>
      <c r="B332" s="41"/>
      <c r="C332" s="42"/>
      <c r="D332" s="235" t="s">
        <v>467</v>
      </c>
      <c r="E332" s="42"/>
      <c r="F332" s="276" t="s">
        <v>821</v>
      </c>
      <c r="G332" s="42"/>
      <c r="H332" s="42"/>
      <c r="I332" s="230"/>
      <c r="J332" s="42"/>
      <c r="K332" s="42"/>
      <c r="L332" s="46"/>
      <c r="M332" s="231"/>
      <c r="N332" s="232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467</v>
      </c>
      <c r="AU332" s="19" t="s">
        <v>81</v>
      </c>
    </row>
    <row r="333" spans="1:65" s="2" customFormat="1" ht="16.5" customHeight="1">
      <c r="A333" s="40"/>
      <c r="B333" s="41"/>
      <c r="C333" s="215" t="s">
        <v>1198</v>
      </c>
      <c r="D333" s="215" t="s">
        <v>146</v>
      </c>
      <c r="E333" s="216" t="s">
        <v>1199</v>
      </c>
      <c r="F333" s="217" t="s">
        <v>823</v>
      </c>
      <c r="G333" s="218" t="s">
        <v>177</v>
      </c>
      <c r="H333" s="219">
        <v>2</v>
      </c>
      <c r="I333" s="220"/>
      <c r="J333" s="221">
        <f>ROUND(I333*H333,2)</f>
        <v>0</v>
      </c>
      <c r="K333" s="217" t="s">
        <v>21</v>
      </c>
      <c r="L333" s="46"/>
      <c r="M333" s="222" t="s">
        <v>21</v>
      </c>
      <c r="N333" s="223" t="s">
        <v>44</v>
      </c>
      <c r="O333" s="86"/>
      <c r="P333" s="224">
        <f>O333*H333</f>
        <v>0</v>
      </c>
      <c r="Q333" s="224">
        <v>0</v>
      </c>
      <c r="R333" s="224">
        <f>Q333*H333</f>
        <v>0</v>
      </c>
      <c r="S333" s="224">
        <v>0</v>
      </c>
      <c r="T333" s="22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6" t="s">
        <v>279</v>
      </c>
      <c r="AT333" s="226" t="s">
        <v>146</v>
      </c>
      <c r="AU333" s="226" t="s">
        <v>81</v>
      </c>
      <c r="AY333" s="19" t="s">
        <v>144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19" t="s">
        <v>81</v>
      </c>
      <c r="BK333" s="227">
        <f>ROUND(I333*H333,2)</f>
        <v>0</v>
      </c>
      <c r="BL333" s="19" t="s">
        <v>279</v>
      </c>
      <c r="BM333" s="226" t="s">
        <v>1200</v>
      </c>
    </row>
    <row r="334" spans="1:65" s="2" customFormat="1" ht="21.75" customHeight="1">
      <c r="A334" s="40"/>
      <c r="B334" s="41"/>
      <c r="C334" s="215" t="s">
        <v>965</v>
      </c>
      <c r="D334" s="215" t="s">
        <v>146</v>
      </c>
      <c r="E334" s="216" t="s">
        <v>1201</v>
      </c>
      <c r="F334" s="217" t="s">
        <v>825</v>
      </c>
      <c r="G334" s="218" t="s">
        <v>185</v>
      </c>
      <c r="H334" s="219">
        <v>8</v>
      </c>
      <c r="I334" s="220"/>
      <c r="J334" s="221">
        <f>ROUND(I334*H334,2)</f>
        <v>0</v>
      </c>
      <c r="K334" s="217" t="s">
        <v>21</v>
      </c>
      <c r="L334" s="46"/>
      <c r="M334" s="222" t="s">
        <v>21</v>
      </c>
      <c r="N334" s="223" t="s">
        <v>44</v>
      </c>
      <c r="O334" s="86"/>
      <c r="P334" s="224">
        <f>O334*H334</f>
        <v>0</v>
      </c>
      <c r="Q334" s="224">
        <v>0</v>
      </c>
      <c r="R334" s="224">
        <f>Q334*H334</f>
        <v>0</v>
      </c>
      <c r="S334" s="224">
        <v>0</v>
      </c>
      <c r="T334" s="22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6" t="s">
        <v>279</v>
      </c>
      <c r="AT334" s="226" t="s">
        <v>146</v>
      </c>
      <c r="AU334" s="226" t="s">
        <v>81</v>
      </c>
      <c r="AY334" s="19" t="s">
        <v>144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9" t="s">
        <v>81</v>
      </c>
      <c r="BK334" s="227">
        <f>ROUND(I334*H334,2)</f>
        <v>0</v>
      </c>
      <c r="BL334" s="19" t="s">
        <v>279</v>
      </c>
      <c r="BM334" s="226" t="s">
        <v>1202</v>
      </c>
    </row>
    <row r="335" spans="1:47" s="2" customFormat="1" ht="12">
      <c r="A335" s="40"/>
      <c r="B335" s="41"/>
      <c r="C335" s="42"/>
      <c r="D335" s="235" t="s">
        <v>467</v>
      </c>
      <c r="E335" s="42"/>
      <c r="F335" s="276" t="s">
        <v>826</v>
      </c>
      <c r="G335" s="42"/>
      <c r="H335" s="42"/>
      <c r="I335" s="230"/>
      <c r="J335" s="42"/>
      <c r="K335" s="42"/>
      <c r="L335" s="46"/>
      <c r="M335" s="231"/>
      <c r="N335" s="232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467</v>
      </c>
      <c r="AU335" s="19" t="s">
        <v>81</v>
      </c>
    </row>
    <row r="336" spans="1:65" s="2" customFormat="1" ht="16.5" customHeight="1">
      <c r="A336" s="40"/>
      <c r="B336" s="41"/>
      <c r="C336" s="215" t="s">
        <v>1203</v>
      </c>
      <c r="D336" s="215" t="s">
        <v>146</v>
      </c>
      <c r="E336" s="216" t="s">
        <v>1204</v>
      </c>
      <c r="F336" s="217" t="s">
        <v>823</v>
      </c>
      <c r="G336" s="218" t="s">
        <v>185</v>
      </c>
      <c r="H336" s="219">
        <v>8</v>
      </c>
      <c r="I336" s="220"/>
      <c r="J336" s="221">
        <f>ROUND(I336*H336,2)</f>
        <v>0</v>
      </c>
      <c r="K336" s="217" t="s">
        <v>21</v>
      </c>
      <c r="L336" s="46"/>
      <c r="M336" s="222" t="s">
        <v>21</v>
      </c>
      <c r="N336" s="223" t="s">
        <v>44</v>
      </c>
      <c r="O336" s="86"/>
      <c r="P336" s="224">
        <f>O336*H336</f>
        <v>0</v>
      </c>
      <c r="Q336" s="224">
        <v>0</v>
      </c>
      <c r="R336" s="224">
        <f>Q336*H336</f>
        <v>0</v>
      </c>
      <c r="S336" s="224">
        <v>0</v>
      </c>
      <c r="T336" s="225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6" t="s">
        <v>279</v>
      </c>
      <c r="AT336" s="226" t="s">
        <v>146</v>
      </c>
      <c r="AU336" s="226" t="s">
        <v>81</v>
      </c>
      <c r="AY336" s="19" t="s">
        <v>144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9" t="s">
        <v>81</v>
      </c>
      <c r="BK336" s="227">
        <f>ROUND(I336*H336,2)</f>
        <v>0</v>
      </c>
      <c r="BL336" s="19" t="s">
        <v>279</v>
      </c>
      <c r="BM336" s="226" t="s">
        <v>1205</v>
      </c>
    </row>
    <row r="337" spans="1:65" s="2" customFormat="1" ht="21.75" customHeight="1">
      <c r="A337" s="40"/>
      <c r="B337" s="41"/>
      <c r="C337" s="215" t="s">
        <v>968</v>
      </c>
      <c r="D337" s="215" t="s">
        <v>146</v>
      </c>
      <c r="E337" s="216" t="s">
        <v>1206</v>
      </c>
      <c r="F337" s="217" t="s">
        <v>1207</v>
      </c>
      <c r="G337" s="218" t="s">
        <v>185</v>
      </c>
      <c r="H337" s="219">
        <v>35</v>
      </c>
      <c r="I337" s="220"/>
      <c r="J337" s="221">
        <f>ROUND(I337*H337,2)</f>
        <v>0</v>
      </c>
      <c r="K337" s="217" t="s">
        <v>21</v>
      </c>
      <c r="L337" s="46"/>
      <c r="M337" s="222" t="s">
        <v>21</v>
      </c>
      <c r="N337" s="223" t="s">
        <v>44</v>
      </c>
      <c r="O337" s="86"/>
      <c r="P337" s="224">
        <f>O337*H337</f>
        <v>0</v>
      </c>
      <c r="Q337" s="224">
        <v>0</v>
      </c>
      <c r="R337" s="224">
        <f>Q337*H337</f>
        <v>0</v>
      </c>
      <c r="S337" s="224">
        <v>0</v>
      </c>
      <c r="T337" s="225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6" t="s">
        <v>279</v>
      </c>
      <c r="AT337" s="226" t="s">
        <v>146</v>
      </c>
      <c r="AU337" s="226" t="s">
        <v>81</v>
      </c>
      <c r="AY337" s="19" t="s">
        <v>144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19" t="s">
        <v>81</v>
      </c>
      <c r="BK337" s="227">
        <f>ROUND(I337*H337,2)</f>
        <v>0</v>
      </c>
      <c r="BL337" s="19" t="s">
        <v>279</v>
      </c>
      <c r="BM337" s="226" t="s">
        <v>1208</v>
      </c>
    </row>
    <row r="338" spans="1:47" s="2" customFormat="1" ht="12">
      <c r="A338" s="40"/>
      <c r="B338" s="41"/>
      <c r="C338" s="42"/>
      <c r="D338" s="235" t="s">
        <v>467</v>
      </c>
      <c r="E338" s="42"/>
      <c r="F338" s="276" t="s">
        <v>826</v>
      </c>
      <c r="G338" s="42"/>
      <c r="H338" s="42"/>
      <c r="I338" s="230"/>
      <c r="J338" s="42"/>
      <c r="K338" s="42"/>
      <c r="L338" s="46"/>
      <c r="M338" s="231"/>
      <c r="N338" s="232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467</v>
      </c>
      <c r="AU338" s="19" t="s">
        <v>81</v>
      </c>
    </row>
    <row r="339" spans="1:65" s="2" customFormat="1" ht="16.5" customHeight="1">
      <c r="A339" s="40"/>
      <c r="B339" s="41"/>
      <c r="C339" s="215" t="s">
        <v>1209</v>
      </c>
      <c r="D339" s="215" t="s">
        <v>146</v>
      </c>
      <c r="E339" s="216" t="s">
        <v>1210</v>
      </c>
      <c r="F339" s="217" t="s">
        <v>823</v>
      </c>
      <c r="G339" s="218" t="s">
        <v>185</v>
      </c>
      <c r="H339" s="219">
        <v>35</v>
      </c>
      <c r="I339" s="220"/>
      <c r="J339" s="221">
        <f>ROUND(I339*H339,2)</f>
        <v>0</v>
      </c>
      <c r="K339" s="217" t="s">
        <v>21</v>
      </c>
      <c r="L339" s="46"/>
      <c r="M339" s="222" t="s">
        <v>21</v>
      </c>
      <c r="N339" s="223" t="s">
        <v>44</v>
      </c>
      <c r="O339" s="86"/>
      <c r="P339" s="224">
        <f>O339*H339</f>
        <v>0</v>
      </c>
      <c r="Q339" s="224">
        <v>0</v>
      </c>
      <c r="R339" s="224">
        <f>Q339*H339</f>
        <v>0</v>
      </c>
      <c r="S339" s="224">
        <v>0</v>
      </c>
      <c r="T339" s="225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6" t="s">
        <v>279</v>
      </c>
      <c r="AT339" s="226" t="s">
        <v>146</v>
      </c>
      <c r="AU339" s="226" t="s">
        <v>81</v>
      </c>
      <c r="AY339" s="19" t="s">
        <v>144</v>
      </c>
      <c r="BE339" s="227">
        <f>IF(N339="základní",J339,0)</f>
        <v>0</v>
      </c>
      <c r="BF339" s="227">
        <f>IF(N339="snížená",J339,0)</f>
        <v>0</v>
      </c>
      <c r="BG339" s="227">
        <f>IF(N339="zákl. přenesená",J339,0)</f>
        <v>0</v>
      </c>
      <c r="BH339" s="227">
        <f>IF(N339="sníž. přenesená",J339,0)</f>
        <v>0</v>
      </c>
      <c r="BI339" s="227">
        <f>IF(N339="nulová",J339,0)</f>
        <v>0</v>
      </c>
      <c r="BJ339" s="19" t="s">
        <v>81</v>
      </c>
      <c r="BK339" s="227">
        <f>ROUND(I339*H339,2)</f>
        <v>0</v>
      </c>
      <c r="BL339" s="19" t="s">
        <v>279</v>
      </c>
      <c r="BM339" s="226" t="s">
        <v>1211</v>
      </c>
    </row>
    <row r="340" spans="1:65" s="2" customFormat="1" ht="16.5" customHeight="1">
      <c r="A340" s="40"/>
      <c r="B340" s="41"/>
      <c r="C340" s="215" t="s">
        <v>973</v>
      </c>
      <c r="D340" s="215" t="s">
        <v>146</v>
      </c>
      <c r="E340" s="216" t="s">
        <v>1212</v>
      </c>
      <c r="F340" s="217" t="s">
        <v>835</v>
      </c>
      <c r="G340" s="218" t="s">
        <v>177</v>
      </c>
      <c r="H340" s="219">
        <v>8</v>
      </c>
      <c r="I340" s="220"/>
      <c r="J340" s="221">
        <f>ROUND(I340*H340,2)</f>
        <v>0</v>
      </c>
      <c r="K340" s="217" t="s">
        <v>21</v>
      </c>
      <c r="L340" s="46"/>
      <c r="M340" s="222" t="s">
        <v>21</v>
      </c>
      <c r="N340" s="223" t="s">
        <v>44</v>
      </c>
      <c r="O340" s="86"/>
      <c r="P340" s="224">
        <f>O340*H340</f>
        <v>0</v>
      </c>
      <c r="Q340" s="224">
        <v>0</v>
      </c>
      <c r="R340" s="224">
        <f>Q340*H340</f>
        <v>0</v>
      </c>
      <c r="S340" s="224">
        <v>0</v>
      </c>
      <c r="T340" s="22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6" t="s">
        <v>279</v>
      </c>
      <c r="AT340" s="226" t="s">
        <v>146</v>
      </c>
      <c r="AU340" s="226" t="s">
        <v>81</v>
      </c>
      <c r="AY340" s="19" t="s">
        <v>144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9" t="s">
        <v>81</v>
      </c>
      <c r="BK340" s="227">
        <f>ROUND(I340*H340,2)</f>
        <v>0</v>
      </c>
      <c r="BL340" s="19" t="s">
        <v>279</v>
      </c>
      <c r="BM340" s="226" t="s">
        <v>1213</v>
      </c>
    </row>
    <row r="341" spans="1:47" s="2" customFormat="1" ht="12">
      <c r="A341" s="40"/>
      <c r="B341" s="41"/>
      <c r="C341" s="42"/>
      <c r="D341" s="235" t="s">
        <v>467</v>
      </c>
      <c r="E341" s="42"/>
      <c r="F341" s="276" t="s">
        <v>836</v>
      </c>
      <c r="G341" s="42"/>
      <c r="H341" s="42"/>
      <c r="I341" s="230"/>
      <c r="J341" s="42"/>
      <c r="K341" s="42"/>
      <c r="L341" s="46"/>
      <c r="M341" s="231"/>
      <c r="N341" s="232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467</v>
      </c>
      <c r="AU341" s="19" t="s">
        <v>81</v>
      </c>
    </row>
    <row r="342" spans="1:65" s="2" customFormat="1" ht="16.5" customHeight="1">
      <c r="A342" s="40"/>
      <c r="B342" s="41"/>
      <c r="C342" s="215" t="s">
        <v>1214</v>
      </c>
      <c r="D342" s="215" t="s">
        <v>146</v>
      </c>
      <c r="E342" s="216" t="s">
        <v>1215</v>
      </c>
      <c r="F342" s="217" t="s">
        <v>838</v>
      </c>
      <c r="G342" s="218" t="s">
        <v>177</v>
      </c>
      <c r="H342" s="219">
        <v>8</v>
      </c>
      <c r="I342" s="220"/>
      <c r="J342" s="221">
        <f>ROUND(I342*H342,2)</f>
        <v>0</v>
      </c>
      <c r="K342" s="217" t="s">
        <v>21</v>
      </c>
      <c r="L342" s="46"/>
      <c r="M342" s="222" t="s">
        <v>21</v>
      </c>
      <c r="N342" s="223" t="s">
        <v>44</v>
      </c>
      <c r="O342" s="86"/>
      <c r="P342" s="224">
        <f>O342*H342</f>
        <v>0</v>
      </c>
      <c r="Q342" s="224">
        <v>0</v>
      </c>
      <c r="R342" s="224">
        <f>Q342*H342</f>
        <v>0</v>
      </c>
      <c r="S342" s="224">
        <v>0</v>
      </c>
      <c r="T342" s="22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6" t="s">
        <v>279</v>
      </c>
      <c r="AT342" s="226" t="s">
        <v>146</v>
      </c>
      <c r="AU342" s="226" t="s">
        <v>81</v>
      </c>
      <c r="AY342" s="19" t="s">
        <v>144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9" t="s">
        <v>81</v>
      </c>
      <c r="BK342" s="227">
        <f>ROUND(I342*H342,2)</f>
        <v>0</v>
      </c>
      <c r="BL342" s="19" t="s">
        <v>279</v>
      </c>
      <c r="BM342" s="226" t="s">
        <v>1216</v>
      </c>
    </row>
    <row r="343" spans="1:65" s="2" customFormat="1" ht="24.15" customHeight="1">
      <c r="A343" s="40"/>
      <c r="B343" s="41"/>
      <c r="C343" s="215" t="s">
        <v>975</v>
      </c>
      <c r="D343" s="215" t="s">
        <v>146</v>
      </c>
      <c r="E343" s="216" t="s">
        <v>1217</v>
      </c>
      <c r="F343" s="217" t="s">
        <v>840</v>
      </c>
      <c r="G343" s="218" t="s">
        <v>177</v>
      </c>
      <c r="H343" s="219">
        <v>40</v>
      </c>
      <c r="I343" s="220"/>
      <c r="J343" s="221">
        <f>ROUND(I343*H343,2)</f>
        <v>0</v>
      </c>
      <c r="K343" s="217" t="s">
        <v>21</v>
      </c>
      <c r="L343" s="46"/>
      <c r="M343" s="222" t="s">
        <v>21</v>
      </c>
      <c r="N343" s="223" t="s">
        <v>44</v>
      </c>
      <c r="O343" s="86"/>
      <c r="P343" s="224">
        <f>O343*H343</f>
        <v>0</v>
      </c>
      <c r="Q343" s="224">
        <v>0</v>
      </c>
      <c r="R343" s="224">
        <f>Q343*H343</f>
        <v>0</v>
      </c>
      <c r="S343" s="224">
        <v>0</v>
      </c>
      <c r="T343" s="225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6" t="s">
        <v>279</v>
      </c>
      <c r="AT343" s="226" t="s">
        <v>146</v>
      </c>
      <c r="AU343" s="226" t="s">
        <v>81</v>
      </c>
      <c r="AY343" s="19" t="s">
        <v>144</v>
      </c>
      <c r="BE343" s="227">
        <f>IF(N343="základní",J343,0)</f>
        <v>0</v>
      </c>
      <c r="BF343" s="227">
        <f>IF(N343="snížená",J343,0)</f>
        <v>0</v>
      </c>
      <c r="BG343" s="227">
        <f>IF(N343="zákl. přenesená",J343,0)</f>
        <v>0</v>
      </c>
      <c r="BH343" s="227">
        <f>IF(N343="sníž. přenesená",J343,0)</f>
        <v>0</v>
      </c>
      <c r="BI343" s="227">
        <f>IF(N343="nulová",J343,0)</f>
        <v>0</v>
      </c>
      <c r="BJ343" s="19" t="s">
        <v>81</v>
      </c>
      <c r="BK343" s="227">
        <f>ROUND(I343*H343,2)</f>
        <v>0</v>
      </c>
      <c r="BL343" s="19" t="s">
        <v>279</v>
      </c>
      <c r="BM343" s="226" t="s">
        <v>1218</v>
      </c>
    </row>
    <row r="344" spans="1:47" s="2" customFormat="1" ht="12">
      <c r="A344" s="40"/>
      <c r="B344" s="41"/>
      <c r="C344" s="42"/>
      <c r="D344" s="235" t="s">
        <v>467</v>
      </c>
      <c r="E344" s="42"/>
      <c r="F344" s="276" t="s">
        <v>841</v>
      </c>
      <c r="G344" s="42"/>
      <c r="H344" s="42"/>
      <c r="I344" s="230"/>
      <c r="J344" s="42"/>
      <c r="K344" s="42"/>
      <c r="L344" s="46"/>
      <c r="M344" s="231"/>
      <c r="N344" s="232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467</v>
      </c>
      <c r="AU344" s="19" t="s">
        <v>81</v>
      </c>
    </row>
    <row r="345" spans="1:65" s="2" customFormat="1" ht="16.5" customHeight="1">
      <c r="A345" s="40"/>
      <c r="B345" s="41"/>
      <c r="C345" s="215" t="s">
        <v>1219</v>
      </c>
      <c r="D345" s="215" t="s">
        <v>146</v>
      </c>
      <c r="E345" s="216" t="s">
        <v>1220</v>
      </c>
      <c r="F345" s="217" t="s">
        <v>843</v>
      </c>
      <c r="G345" s="218" t="s">
        <v>177</v>
      </c>
      <c r="H345" s="219">
        <v>40</v>
      </c>
      <c r="I345" s="220"/>
      <c r="J345" s="221">
        <f>ROUND(I345*H345,2)</f>
        <v>0</v>
      </c>
      <c r="K345" s="217" t="s">
        <v>21</v>
      </c>
      <c r="L345" s="46"/>
      <c r="M345" s="222" t="s">
        <v>21</v>
      </c>
      <c r="N345" s="223" t="s">
        <v>44</v>
      </c>
      <c r="O345" s="86"/>
      <c r="P345" s="224">
        <f>O345*H345</f>
        <v>0</v>
      </c>
      <c r="Q345" s="224">
        <v>0</v>
      </c>
      <c r="R345" s="224">
        <f>Q345*H345</f>
        <v>0</v>
      </c>
      <c r="S345" s="224">
        <v>0</v>
      </c>
      <c r="T345" s="225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6" t="s">
        <v>279</v>
      </c>
      <c r="AT345" s="226" t="s">
        <v>146</v>
      </c>
      <c r="AU345" s="226" t="s">
        <v>81</v>
      </c>
      <c r="AY345" s="19" t="s">
        <v>144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9" t="s">
        <v>81</v>
      </c>
      <c r="BK345" s="227">
        <f>ROUND(I345*H345,2)</f>
        <v>0</v>
      </c>
      <c r="BL345" s="19" t="s">
        <v>279</v>
      </c>
      <c r="BM345" s="226" t="s">
        <v>1221</v>
      </c>
    </row>
    <row r="346" spans="1:63" s="12" customFormat="1" ht="25.9" customHeight="1">
      <c r="A346" s="12"/>
      <c r="B346" s="199"/>
      <c r="C346" s="200"/>
      <c r="D346" s="201" t="s">
        <v>72</v>
      </c>
      <c r="E346" s="202" t="s">
        <v>377</v>
      </c>
      <c r="F346" s="202" t="s">
        <v>1222</v>
      </c>
      <c r="G346" s="200"/>
      <c r="H346" s="200"/>
      <c r="I346" s="203"/>
      <c r="J346" s="204">
        <f>BK346</f>
        <v>0</v>
      </c>
      <c r="K346" s="200"/>
      <c r="L346" s="205"/>
      <c r="M346" s="206"/>
      <c r="N346" s="207"/>
      <c r="O346" s="207"/>
      <c r="P346" s="208">
        <f>SUM(P347:P413)</f>
        <v>0</v>
      </c>
      <c r="Q346" s="207"/>
      <c r="R346" s="208">
        <f>SUM(R347:R413)</f>
        <v>0</v>
      </c>
      <c r="S346" s="207"/>
      <c r="T346" s="209">
        <f>SUM(T347:T413)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0" t="s">
        <v>81</v>
      </c>
      <c r="AT346" s="211" t="s">
        <v>72</v>
      </c>
      <c r="AU346" s="211" t="s">
        <v>73</v>
      </c>
      <c r="AY346" s="210" t="s">
        <v>144</v>
      </c>
      <c r="BK346" s="212">
        <f>SUM(BK347:BK413)</f>
        <v>0</v>
      </c>
    </row>
    <row r="347" spans="1:65" s="2" customFormat="1" ht="37.8" customHeight="1">
      <c r="A347" s="40"/>
      <c r="B347" s="41"/>
      <c r="C347" s="215" t="s">
        <v>978</v>
      </c>
      <c r="D347" s="215" t="s">
        <v>146</v>
      </c>
      <c r="E347" s="216" t="s">
        <v>1223</v>
      </c>
      <c r="F347" s="217" t="s">
        <v>1224</v>
      </c>
      <c r="G347" s="218" t="s">
        <v>375</v>
      </c>
      <c r="H347" s="219">
        <v>1</v>
      </c>
      <c r="I347" s="220"/>
      <c r="J347" s="221">
        <f>ROUND(I347*H347,2)</f>
        <v>0</v>
      </c>
      <c r="K347" s="217" t="s">
        <v>21</v>
      </c>
      <c r="L347" s="46"/>
      <c r="M347" s="222" t="s">
        <v>21</v>
      </c>
      <c r="N347" s="223" t="s">
        <v>44</v>
      </c>
      <c r="O347" s="86"/>
      <c r="P347" s="224">
        <f>O347*H347</f>
        <v>0</v>
      </c>
      <c r="Q347" s="224">
        <v>0</v>
      </c>
      <c r="R347" s="224">
        <f>Q347*H347</f>
        <v>0</v>
      </c>
      <c r="S347" s="224">
        <v>0</v>
      </c>
      <c r="T347" s="225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6" t="s">
        <v>279</v>
      </c>
      <c r="AT347" s="226" t="s">
        <v>146</v>
      </c>
      <c r="AU347" s="226" t="s">
        <v>81</v>
      </c>
      <c r="AY347" s="19" t="s">
        <v>144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19" t="s">
        <v>81</v>
      </c>
      <c r="BK347" s="227">
        <f>ROUND(I347*H347,2)</f>
        <v>0</v>
      </c>
      <c r="BL347" s="19" t="s">
        <v>279</v>
      </c>
      <c r="BM347" s="226" t="s">
        <v>1225</v>
      </c>
    </row>
    <row r="348" spans="1:47" s="2" customFormat="1" ht="12">
      <c r="A348" s="40"/>
      <c r="B348" s="41"/>
      <c r="C348" s="42"/>
      <c r="D348" s="235" t="s">
        <v>467</v>
      </c>
      <c r="E348" s="42"/>
      <c r="F348" s="276" t="s">
        <v>1226</v>
      </c>
      <c r="G348" s="42"/>
      <c r="H348" s="42"/>
      <c r="I348" s="230"/>
      <c r="J348" s="42"/>
      <c r="K348" s="42"/>
      <c r="L348" s="46"/>
      <c r="M348" s="231"/>
      <c r="N348" s="232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467</v>
      </c>
      <c r="AU348" s="19" t="s">
        <v>81</v>
      </c>
    </row>
    <row r="349" spans="1:65" s="2" customFormat="1" ht="16.5" customHeight="1">
      <c r="A349" s="40"/>
      <c r="B349" s="41"/>
      <c r="C349" s="215" t="s">
        <v>1227</v>
      </c>
      <c r="D349" s="215" t="s">
        <v>146</v>
      </c>
      <c r="E349" s="216" t="s">
        <v>1228</v>
      </c>
      <c r="F349" s="217" t="s">
        <v>1229</v>
      </c>
      <c r="G349" s="218" t="s">
        <v>375</v>
      </c>
      <c r="H349" s="219">
        <v>1</v>
      </c>
      <c r="I349" s="220"/>
      <c r="J349" s="221">
        <f>ROUND(I349*H349,2)</f>
        <v>0</v>
      </c>
      <c r="K349" s="217" t="s">
        <v>21</v>
      </c>
      <c r="L349" s="46"/>
      <c r="M349" s="222" t="s">
        <v>21</v>
      </c>
      <c r="N349" s="223" t="s">
        <v>44</v>
      </c>
      <c r="O349" s="86"/>
      <c r="P349" s="224">
        <f>O349*H349</f>
        <v>0</v>
      </c>
      <c r="Q349" s="224">
        <v>0</v>
      </c>
      <c r="R349" s="224">
        <f>Q349*H349</f>
        <v>0</v>
      </c>
      <c r="S349" s="224">
        <v>0</v>
      </c>
      <c r="T349" s="22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6" t="s">
        <v>279</v>
      </c>
      <c r="AT349" s="226" t="s">
        <v>146</v>
      </c>
      <c r="AU349" s="226" t="s">
        <v>81</v>
      </c>
      <c r="AY349" s="19" t="s">
        <v>144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9" t="s">
        <v>81</v>
      </c>
      <c r="BK349" s="227">
        <f>ROUND(I349*H349,2)</f>
        <v>0</v>
      </c>
      <c r="BL349" s="19" t="s">
        <v>279</v>
      </c>
      <c r="BM349" s="226" t="s">
        <v>1230</v>
      </c>
    </row>
    <row r="350" spans="1:65" s="2" customFormat="1" ht="16.5" customHeight="1">
      <c r="A350" s="40"/>
      <c r="B350" s="41"/>
      <c r="C350" s="215" t="s">
        <v>981</v>
      </c>
      <c r="D350" s="215" t="s">
        <v>146</v>
      </c>
      <c r="E350" s="216" t="s">
        <v>1231</v>
      </c>
      <c r="F350" s="217" t="s">
        <v>798</v>
      </c>
      <c r="G350" s="218" t="s">
        <v>375</v>
      </c>
      <c r="H350" s="219">
        <v>1</v>
      </c>
      <c r="I350" s="220"/>
      <c r="J350" s="221">
        <f>ROUND(I350*H350,2)</f>
        <v>0</v>
      </c>
      <c r="K350" s="217" t="s">
        <v>21</v>
      </c>
      <c r="L350" s="46"/>
      <c r="M350" s="222" t="s">
        <v>21</v>
      </c>
      <c r="N350" s="223" t="s">
        <v>44</v>
      </c>
      <c r="O350" s="86"/>
      <c r="P350" s="224">
        <f>O350*H350</f>
        <v>0</v>
      </c>
      <c r="Q350" s="224">
        <v>0</v>
      </c>
      <c r="R350" s="224">
        <f>Q350*H350</f>
        <v>0</v>
      </c>
      <c r="S350" s="224">
        <v>0</v>
      </c>
      <c r="T350" s="225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6" t="s">
        <v>279</v>
      </c>
      <c r="AT350" s="226" t="s">
        <v>146</v>
      </c>
      <c r="AU350" s="226" t="s">
        <v>81</v>
      </c>
      <c r="AY350" s="19" t="s">
        <v>144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19" t="s">
        <v>81</v>
      </c>
      <c r="BK350" s="227">
        <f>ROUND(I350*H350,2)</f>
        <v>0</v>
      </c>
      <c r="BL350" s="19" t="s">
        <v>279</v>
      </c>
      <c r="BM350" s="226" t="s">
        <v>1232</v>
      </c>
    </row>
    <row r="351" spans="1:65" s="2" customFormat="1" ht="24.15" customHeight="1">
      <c r="A351" s="40"/>
      <c r="B351" s="41"/>
      <c r="C351" s="215" t="s">
        <v>1233</v>
      </c>
      <c r="D351" s="215" t="s">
        <v>146</v>
      </c>
      <c r="E351" s="216" t="s">
        <v>1234</v>
      </c>
      <c r="F351" s="217" t="s">
        <v>1235</v>
      </c>
      <c r="G351" s="218" t="s">
        <v>375</v>
      </c>
      <c r="H351" s="219">
        <v>1</v>
      </c>
      <c r="I351" s="220"/>
      <c r="J351" s="221">
        <f>ROUND(I351*H351,2)</f>
        <v>0</v>
      </c>
      <c r="K351" s="217" t="s">
        <v>21</v>
      </c>
      <c r="L351" s="46"/>
      <c r="M351" s="222" t="s">
        <v>21</v>
      </c>
      <c r="N351" s="223" t="s">
        <v>44</v>
      </c>
      <c r="O351" s="86"/>
      <c r="P351" s="224">
        <f>O351*H351</f>
        <v>0</v>
      </c>
      <c r="Q351" s="224">
        <v>0</v>
      </c>
      <c r="R351" s="224">
        <f>Q351*H351</f>
        <v>0</v>
      </c>
      <c r="S351" s="224">
        <v>0</v>
      </c>
      <c r="T351" s="225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6" t="s">
        <v>279</v>
      </c>
      <c r="AT351" s="226" t="s">
        <v>146</v>
      </c>
      <c r="AU351" s="226" t="s">
        <v>81</v>
      </c>
      <c r="AY351" s="19" t="s">
        <v>144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19" t="s">
        <v>81</v>
      </c>
      <c r="BK351" s="227">
        <f>ROUND(I351*H351,2)</f>
        <v>0</v>
      </c>
      <c r="BL351" s="19" t="s">
        <v>279</v>
      </c>
      <c r="BM351" s="226" t="s">
        <v>1236</v>
      </c>
    </row>
    <row r="352" spans="1:47" s="2" customFormat="1" ht="12">
      <c r="A352" s="40"/>
      <c r="B352" s="41"/>
      <c r="C352" s="42"/>
      <c r="D352" s="235" t="s">
        <v>467</v>
      </c>
      <c r="E352" s="42"/>
      <c r="F352" s="276" t="s">
        <v>1237</v>
      </c>
      <c r="G352" s="42"/>
      <c r="H352" s="42"/>
      <c r="I352" s="230"/>
      <c r="J352" s="42"/>
      <c r="K352" s="42"/>
      <c r="L352" s="46"/>
      <c r="M352" s="231"/>
      <c r="N352" s="232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467</v>
      </c>
      <c r="AU352" s="19" t="s">
        <v>81</v>
      </c>
    </row>
    <row r="353" spans="1:65" s="2" customFormat="1" ht="16.5" customHeight="1">
      <c r="A353" s="40"/>
      <c r="B353" s="41"/>
      <c r="C353" s="215" t="s">
        <v>984</v>
      </c>
      <c r="D353" s="215" t="s">
        <v>146</v>
      </c>
      <c r="E353" s="216" t="s">
        <v>1238</v>
      </c>
      <c r="F353" s="217" t="s">
        <v>1239</v>
      </c>
      <c r="G353" s="218" t="s">
        <v>375</v>
      </c>
      <c r="H353" s="219">
        <v>2</v>
      </c>
      <c r="I353" s="220"/>
      <c r="J353" s="221">
        <f>ROUND(I353*H353,2)</f>
        <v>0</v>
      </c>
      <c r="K353" s="217" t="s">
        <v>21</v>
      </c>
      <c r="L353" s="46"/>
      <c r="M353" s="222" t="s">
        <v>21</v>
      </c>
      <c r="N353" s="223" t="s">
        <v>44</v>
      </c>
      <c r="O353" s="86"/>
      <c r="P353" s="224">
        <f>O353*H353</f>
        <v>0</v>
      </c>
      <c r="Q353" s="224">
        <v>0</v>
      </c>
      <c r="R353" s="224">
        <f>Q353*H353</f>
        <v>0</v>
      </c>
      <c r="S353" s="224">
        <v>0</v>
      </c>
      <c r="T353" s="225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6" t="s">
        <v>279</v>
      </c>
      <c r="AT353" s="226" t="s">
        <v>146</v>
      </c>
      <c r="AU353" s="226" t="s">
        <v>81</v>
      </c>
      <c r="AY353" s="19" t="s">
        <v>144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9" t="s">
        <v>81</v>
      </c>
      <c r="BK353" s="227">
        <f>ROUND(I353*H353,2)</f>
        <v>0</v>
      </c>
      <c r="BL353" s="19" t="s">
        <v>279</v>
      </c>
      <c r="BM353" s="226" t="s">
        <v>1240</v>
      </c>
    </row>
    <row r="354" spans="1:65" s="2" customFormat="1" ht="24.15" customHeight="1">
      <c r="A354" s="40"/>
      <c r="B354" s="41"/>
      <c r="C354" s="215" t="s">
        <v>1241</v>
      </c>
      <c r="D354" s="215" t="s">
        <v>146</v>
      </c>
      <c r="E354" s="216" t="s">
        <v>1242</v>
      </c>
      <c r="F354" s="217" t="s">
        <v>1243</v>
      </c>
      <c r="G354" s="218" t="s">
        <v>375</v>
      </c>
      <c r="H354" s="219">
        <v>2</v>
      </c>
      <c r="I354" s="220"/>
      <c r="J354" s="221">
        <f>ROUND(I354*H354,2)</f>
        <v>0</v>
      </c>
      <c r="K354" s="217" t="s">
        <v>21</v>
      </c>
      <c r="L354" s="46"/>
      <c r="M354" s="222" t="s">
        <v>21</v>
      </c>
      <c r="N354" s="223" t="s">
        <v>44</v>
      </c>
      <c r="O354" s="86"/>
      <c r="P354" s="224">
        <f>O354*H354</f>
        <v>0</v>
      </c>
      <c r="Q354" s="224">
        <v>0</v>
      </c>
      <c r="R354" s="224">
        <f>Q354*H354</f>
        <v>0</v>
      </c>
      <c r="S354" s="224">
        <v>0</v>
      </c>
      <c r="T354" s="225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6" t="s">
        <v>279</v>
      </c>
      <c r="AT354" s="226" t="s">
        <v>146</v>
      </c>
      <c r="AU354" s="226" t="s">
        <v>81</v>
      </c>
      <c r="AY354" s="19" t="s">
        <v>144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19" t="s">
        <v>81</v>
      </c>
      <c r="BK354" s="227">
        <f>ROUND(I354*H354,2)</f>
        <v>0</v>
      </c>
      <c r="BL354" s="19" t="s">
        <v>279</v>
      </c>
      <c r="BM354" s="226" t="s">
        <v>1244</v>
      </c>
    </row>
    <row r="355" spans="1:65" s="2" customFormat="1" ht="16.5" customHeight="1">
      <c r="A355" s="40"/>
      <c r="B355" s="41"/>
      <c r="C355" s="215" t="s">
        <v>986</v>
      </c>
      <c r="D355" s="215" t="s">
        <v>146</v>
      </c>
      <c r="E355" s="216" t="s">
        <v>1245</v>
      </c>
      <c r="F355" s="217" t="s">
        <v>813</v>
      </c>
      <c r="G355" s="218" t="s">
        <v>375</v>
      </c>
      <c r="H355" s="219">
        <v>2</v>
      </c>
      <c r="I355" s="220"/>
      <c r="J355" s="221">
        <f>ROUND(I355*H355,2)</f>
        <v>0</v>
      </c>
      <c r="K355" s="217" t="s">
        <v>21</v>
      </c>
      <c r="L355" s="46"/>
      <c r="M355" s="222" t="s">
        <v>21</v>
      </c>
      <c r="N355" s="223" t="s">
        <v>44</v>
      </c>
      <c r="O355" s="86"/>
      <c r="P355" s="224">
        <f>O355*H355</f>
        <v>0</v>
      </c>
      <c r="Q355" s="224">
        <v>0</v>
      </c>
      <c r="R355" s="224">
        <f>Q355*H355</f>
        <v>0</v>
      </c>
      <c r="S355" s="224">
        <v>0</v>
      </c>
      <c r="T355" s="22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6" t="s">
        <v>279</v>
      </c>
      <c r="AT355" s="226" t="s">
        <v>146</v>
      </c>
      <c r="AU355" s="226" t="s">
        <v>81</v>
      </c>
      <c r="AY355" s="19" t="s">
        <v>144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19" t="s">
        <v>81</v>
      </c>
      <c r="BK355" s="227">
        <f>ROUND(I355*H355,2)</f>
        <v>0</v>
      </c>
      <c r="BL355" s="19" t="s">
        <v>279</v>
      </c>
      <c r="BM355" s="226" t="s">
        <v>1246</v>
      </c>
    </row>
    <row r="356" spans="1:65" s="2" customFormat="1" ht="24.15" customHeight="1">
      <c r="A356" s="40"/>
      <c r="B356" s="41"/>
      <c r="C356" s="215" t="s">
        <v>1247</v>
      </c>
      <c r="D356" s="215" t="s">
        <v>146</v>
      </c>
      <c r="E356" s="216" t="s">
        <v>1248</v>
      </c>
      <c r="F356" s="217" t="s">
        <v>1249</v>
      </c>
      <c r="G356" s="218" t="s">
        <v>375</v>
      </c>
      <c r="H356" s="219">
        <v>2</v>
      </c>
      <c r="I356" s="220"/>
      <c r="J356" s="221">
        <f>ROUND(I356*H356,2)</f>
        <v>0</v>
      </c>
      <c r="K356" s="217" t="s">
        <v>21</v>
      </c>
      <c r="L356" s="46"/>
      <c r="M356" s="222" t="s">
        <v>21</v>
      </c>
      <c r="N356" s="223" t="s">
        <v>44</v>
      </c>
      <c r="O356" s="86"/>
      <c r="P356" s="224">
        <f>O356*H356</f>
        <v>0</v>
      </c>
      <c r="Q356" s="224">
        <v>0</v>
      </c>
      <c r="R356" s="224">
        <f>Q356*H356</f>
        <v>0</v>
      </c>
      <c r="S356" s="224">
        <v>0</v>
      </c>
      <c r="T356" s="225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6" t="s">
        <v>279</v>
      </c>
      <c r="AT356" s="226" t="s">
        <v>146</v>
      </c>
      <c r="AU356" s="226" t="s">
        <v>81</v>
      </c>
      <c r="AY356" s="19" t="s">
        <v>144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19" t="s">
        <v>81</v>
      </c>
      <c r="BK356" s="227">
        <f>ROUND(I356*H356,2)</f>
        <v>0</v>
      </c>
      <c r="BL356" s="19" t="s">
        <v>279</v>
      </c>
      <c r="BM356" s="226" t="s">
        <v>1250</v>
      </c>
    </row>
    <row r="357" spans="1:65" s="2" customFormat="1" ht="16.5" customHeight="1">
      <c r="A357" s="40"/>
      <c r="B357" s="41"/>
      <c r="C357" s="215" t="s">
        <v>989</v>
      </c>
      <c r="D357" s="215" t="s">
        <v>146</v>
      </c>
      <c r="E357" s="216" t="s">
        <v>1251</v>
      </c>
      <c r="F357" s="217" t="s">
        <v>813</v>
      </c>
      <c r="G357" s="218" t="s">
        <v>375</v>
      </c>
      <c r="H357" s="219">
        <v>2</v>
      </c>
      <c r="I357" s="220"/>
      <c r="J357" s="221">
        <f>ROUND(I357*H357,2)</f>
        <v>0</v>
      </c>
      <c r="K357" s="217" t="s">
        <v>21</v>
      </c>
      <c r="L357" s="46"/>
      <c r="M357" s="222" t="s">
        <v>21</v>
      </c>
      <c r="N357" s="223" t="s">
        <v>44</v>
      </c>
      <c r="O357" s="86"/>
      <c r="P357" s="224">
        <f>O357*H357</f>
        <v>0</v>
      </c>
      <c r="Q357" s="224">
        <v>0</v>
      </c>
      <c r="R357" s="224">
        <f>Q357*H357</f>
        <v>0</v>
      </c>
      <c r="S357" s="224">
        <v>0</v>
      </c>
      <c r="T357" s="225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6" t="s">
        <v>279</v>
      </c>
      <c r="AT357" s="226" t="s">
        <v>146</v>
      </c>
      <c r="AU357" s="226" t="s">
        <v>81</v>
      </c>
      <c r="AY357" s="19" t="s">
        <v>144</v>
      </c>
      <c r="BE357" s="227">
        <f>IF(N357="základní",J357,0)</f>
        <v>0</v>
      </c>
      <c r="BF357" s="227">
        <f>IF(N357="snížená",J357,0)</f>
        <v>0</v>
      </c>
      <c r="BG357" s="227">
        <f>IF(N357="zákl. přenesená",J357,0)</f>
        <v>0</v>
      </c>
      <c r="BH357" s="227">
        <f>IF(N357="sníž. přenesená",J357,0)</f>
        <v>0</v>
      </c>
      <c r="BI357" s="227">
        <f>IF(N357="nulová",J357,0)</f>
        <v>0</v>
      </c>
      <c r="BJ357" s="19" t="s">
        <v>81</v>
      </c>
      <c r="BK357" s="227">
        <f>ROUND(I357*H357,2)</f>
        <v>0</v>
      </c>
      <c r="BL357" s="19" t="s">
        <v>279</v>
      </c>
      <c r="BM357" s="226" t="s">
        <v>1252</v>
      </c>
    </row>
    <row r="358" spans="1:65" s="2" customFormat="1" ht="16.5" customHeight="1">
      <c r="A358" s="40"/>
      <c r="B358" s="41"/>
      <c r="C358" s="215" t="s">
        <v>1253</v>
      </c>
      <c r="D358" s="215" t="s">
        <v>146</v>
      </c>
      <c r="E358" s="216" t="s">
        <v>1254</v>
      </c>
      <c r="F358" s="217" t="s">
        <v>916</v>
      </c>
      <c r="G358" s="218" t="s">
        <v>375</v>
      </c>
      <c r="H358" s="219">
        <v>2</v>
      </c>
      <c r="I358" s="220"/>
      <c r="J358" s="221">
        <f>ROUND(I358*H358,2)</f>
        <v>0</v>
      </c>
      <c r="K358" s="217" t="s">
        <v>21</v>
      </c>
      <c r="L358" s="46"/>
      <c r="M358" s="222" t="s">
        <v>21</v>
      </c>
      <c r="N358" s="223" t="s">
        <v>44</v>
      </c>
      <c r="O358" s="86"/>
      <c r="P358" s="224">
        <f>O358*H358</f>
        <v>0</v>
      </c>
      <c r="Q358" s="224">
        <v>0</v>
      </c>
      <c r="R358" s="224">
        <f>Q358*H358</f>
        <v>0</v>
      </c>
      <c r="S358" s="224">
        <v>0</v>
      </c>
      <c r="T358" s="225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6" t="s">
        <v>279</v>
      </c>
      <c r="AT358" s="226" t="s">
        <v>146</v>
      </c>
      <c r="AU358" s="226" t="s">
        <v>81</v>
      </c>
      <c r="AY358" s="19" t="s">
        <v>144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9" t="s">
        <v>81</v>
      </c>
      <c r="BK358" s="227">
        <f>ROUND(I358*H358,2)</f>
        <v>0</v>
      </c>
      <c r="BL358" s="19" t="s">
        <v>279</v>
      </c>
      <c r="BM358" s="226" t="s">
        <v>1255</v>
      </c>
    </row>
    <row r="359" spans="1:47" s="2" customFormat="1" ht="12">
      <c r="A359" s="40"/>
      <c r="B359" s="41"/>
      <c r="C359" s="42"/>
      <c r="D359" s="235" t="s">
        <v>467</v>
      </c>
      <c r="E359" s="42"/>
      <c r="F359" s="276" t="s">
        <v>918</v>
      </c>
      <c r="G359" s="42"/>
      <c r="H359" s="42"/>
      <c r="I359" s="230"/>
      <c r="J359" s="42"/>
      <c r="K359" s="42"/>
      <c r="L359" s="46"/>
      <c r="M359" s="231"/>
      <c r="N359" s="232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467</v>
      </c>
      <c r="AU359" s="19" t="s">
        <v>81</v>
      </c>
    </row>
    <row r="360" spans="1:65" s="2" customFormat="1" ht="16.5" customHeight="1">
      <c r="A360" s="40"/>
      <c r="B360" s="41"/>
      <c r="C360" s="215" t="s">
        <v>992</v>
      </c>
      <c r="D360" s="215" t="s">
        <v>146</v>
      </c>
      <c r="E360" s="216" t="s">
        <v>1256</v>
      </c>
      <c r="F360" s="217" t="s">
        <v>920</v>
      </c>
      <c r="G360" s="218" t="s">
        <v>375</v>
      </c>
      <c r="H360" s="219">
        <v>2</v>
      </c>
      <c r="I360" s="220"/>
      <c r="J360" s="221">
        <f>ROUND(I360*H360,2)</f>
        <v>0</v>
      </c>
      <c r="K360" s="217" t="s">
        <v>21</v>
      </c>
      <c r="L360" s="46"/>
      <c r="M360" s="222" t="s">
        <v>21</v>
      </c>
      <c r="N360" s="223" t="s">
        <v>44</v>
      </c>
      <c r="O360" s="86"/>
      <c r="P360" s="224">
        <f>O360*H360</f>
        <v>0</v>
      </c>
      <c r="Q360" s="224">
        <v>0</v>
      </c>
      <c r="R360" s="224">
        <f>Q360*H360</f>
        <v>0</v>
      </c>
      <c r="S360" s="224">
        <v>0</v>
      </c>
      <c r="T360" s="22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6" t="s">
        <v>279</v>
      </c>
      <c r="AT360" s="226" t="s">
        <v>146</v>
      </c>
      <c r="AU360" s="226" t="s">
        <v>81</v>
      </c>
      <c r="AY360" s="19" t="s">
        <v>144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19" t="s">
        <v>81</v>
      </c>
      <c r="BK360" s="227">
        <f>ROUND(I360*H360,2)</f>
        <v>0</v>
      </c>
      <c r="BL360" s="19" t="s">
        <v>279</v>
      </c>
      <c r="BM360" s="226" t="s">
        <v>1257</v>
      </c>
    </row>
    <row r="361" spans="1:65" s="2" customFormat="1" ht="24.15" customHeight="1">
      <c r="A361" s="40"/>
      <c r="B361" s="41"/>
      <c r="C361" s="215" t="s">
        <v>1258</v>
      </c>
      <c r="D361" s="215" t="s">
        <v>146</v>
      </c>
      <c r="E361" s="216" t="s">
        <v>1259</v>
      </c>
      <c r="F361" s="217" t="s">
        <v>1260</v>
      </c>
      <c r="G361" s="218" t="s">
        <v>375</v>
      </c>
      <c r="H361" s="219">
        <v>2</v>
      </c>
      <c r="I361" s="220"/>
      <c r="J361" s="221">
        <f>ROUND(I361*H361,2)</f>
        <v>0</v>
      </c>
      <c r="K361" s="217" t="s">
        <v>21</v>
      </c>
      <c r="L361" s="46"/>
      <c r="M361" s="222" t="s">
        <v>21</v>
      </c>
      <c r="N361" s="223" t="s">
        <v>44</v>
      </c>
      <c r="O361" s="86"/>
      <c r="P361" s="224">
        <f>O361*H361</f>
        <v>0</v>
      </c>
      <c r="Q361" s="224">
        <v>0</v>
      </c>
      <c r="R361" s="224">
        <f>Q361*H361</f>
        <v>0</v>
      </c>
      <c r="S361" s="224">
        <v>0</v>
      </c>
      <c r="T361" s="225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6" t="s">
        <v>279</v>
      </c>
      <c r="AT361" s="226" t="s">
        <v>146</v>
      </c>
      <c r="AU361" s="226" t="s">
        <v>81</v>
      </c>
      <c r="AY361" s="19" t="s">
        <v>144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19" t="s">
        <v>81</v>
      </c>
      <c r="BK361" s="227">
        <f>ROUND(I361*H361,2)</f>
        <v>0</v>
      </c>
      <c r="BL361" s="19" t="s">
        <v>279</v>
      </c>
      <c r="BM361" s="226" t="s">
        <v>1261</v>
      </c>
    </row>
    <row r="362" spans="1:65" s="2" customFormat="1" ht="16.5" customHeight="1">
      <c r="A362" s="40"/>
      <c r="B362" s="41"/>
      <c r="C362" s="215" t="s">
        <v>996</v>
      </c>
      <c r="D362" s="215" t="s">
        <v>146</v>
      </c>
      <c r="E362" s="216" t="s">
        <v>1262</v>
      </c>
      <c r="F362" s="217" t="s">
        <v>813</v>
      </c>
      <c r="G362" s="218" t="s">
        <v>375</v>
      </c>
      <c r="H362" s="219">
        <v>2</v>
      </c>
      <c r="I362" s="220"/>
      <c r="J362" s="221">
        <f>ROUND(I362*H362,2)</f>
        <v>0</v>
      </c>
      <c r="K362" s="217" t="s">
        <v>21</v>
      </c>
      <c r="L362" s="46"/>
      <c r="M362" s="222" t="s">
        <v>21</v>
      </c>
      <c r="N362" s="223" t="s">
        <v>44</v>
      </c>
      <c r="O362" s="86"/>
      <c r="P362" s="224">
        <f>O362*H362</f>
        <v>0</v>
      </c>
      <c r="Q362" s="224">
        <v>0</v>
      </c>
      <c r="R362" s="224">
        <f>Q362*H362</f>
        <v>0</v>
      </c>
      <c r="S362" s="224">
        <v>0</v>
      </c>
      <c r="T362" s="225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6" t="s">
        <v>279</v>
      </c>
      <c r="AT362" s="226" t="s">
        <v>146</v>
      </c>
      <c r="AU362" s="226" t="s">
        <v>81</v>
      </c>
      <c r="AY362" s="19" t="s">
        <v>144</v>
      </c>
      <c r="BE362" s="227">
        <f>IF(N362="základní",J362,0)</f>
        <v>0</v>
      </c>
      <c r="BF362" s="227">
        <f>IF(N362="snížená",J362,0)</f>
        <v>0</v>
      </c>
      <c r="BG362" s="227">
        <f>IF(N362="zákl. přenesená",J362,0)</f>
        <v>0</v>
      </c>
      <c r="BH362" s="227">
        <f>IF(N362="sníž. přenesená",J362,0)</f>
        <v>0</v>
      </c>
      <c r="BI362" s="227">
        <f>IF(N362="nulová",J362,0)</f>
        <v>0</v>
      </c>
      <c r="BJ362" s="19" t="s">
        <v>81</v>
      </c>
      <c r="BK362" s="227">
        <f>ROUND(I362*H362,2)</f>
        <v>0</v>
      </c>
      <c r="BL362" s="19" t="s">
        <v>279</v>
      </c>
      <c r="BM362" s="226" t="s">
        <v>1263</v>
      </c>
    </row>
    <row r="363" spans="1:65" s="2" customFormat="1" ht="21.75" customHeight="1">
      <c r="A363" s="40"/>
      <c r="B363" s="41"/>
      <c r="C363" s="215" t="s">
        <v>1264</v>
      </c>
      <c r="D363" s="215" t="s">
        <v>146</v>
      </c>
      <c r="E363" s="216" t="s">
        <v>1265</v>
      </c>
      <c r="F363" s="217" t="s">
        <v>1266</v>
      </c>
      <c r="G363" s="218" t="s">
        <v>375</v>
      </c>
      <c r="H363" s="219">
        <v>6</v>
      </c>
      <c r="I363" s="220"/>
      <c r="J363" s="221">
        <f>ROUND(I363*H363,2)</f>
        <v>0</v>
      </c>
      <c r="K363" s="217" t="s">
        <v>21</v>
      </c>
      <c r="L363" s="46"/>
      <c r="M363" s="222" t="s">
        <v>21</v>
      </c>
      <c r="N363" s="223" t="s">
        <v>44</v>
      </c>
      <c r="O363" s="86"/>
      <c r="P363" s="224">
        <f>O363*H363</f>
        <v>0</v>
      </c>
      <c r="Q363" s="224">
        <v>0</v>
      </c>
      <c r="R363" s="224">
        <f>Q363*H363</f>
        <v>0</v>
      </c>
      <c r="S363" s="224">
        <v>0</v>
      </c>
      <c r="T363" s="225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6" t="s">
        <v>279</v>
      </c>
      <c r="AT363" s="226" t="s">
        <v>146</v>
      </c>
      <c r="AU363" s="226" t="s">
        <v>81</v>
      </c>
      <c r="AY363" s="19" t="s">
        <v>144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19" t="s">
        <v>81</v>
      </c>
      <c r="BK363" s="227">
        <f>ROUND(I363*H363,2)</f>
        <v>0</v>
      </c>
      <c r="BL363" s="19" t="s">
        <v>279</v>
      </c>
      <c r="BM363" s="226" t="s">
        <v>1267</v>
      </c>
    </row>
    <row r="364" spans="1:47" s="2" customFormat="1" ht="12">
      <c r="A364" s="40"/>
      <c r="B364" s="41"/>
      <c r="C364" s="42"/>
      <c r="D364" s="235" t="s">
        <v>467</v>
      </c>
      <c r="E364" s="42"/>
      <c r="F364" s="276" t="s">
        <v>1268</v>
      </c>
      <c r="G364" s="42"/>
      <c r="H364" s="42"/>
      <c r="I364" s="230"/>
      <c r="J364" s="42"/>
      <c r="K364" s="42"/>
      <c r="L364" s="46"/>
      <c r="M364" s="231"/>
      <c r="N364" s="232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467</v>
      </c>
      <c r="AU364" s="19" t="s">
        <v>81</v>
      </c>
    </row>
    <row r="365" spans="1:65" s="2" customFormat="1" ht="16.5" customHeight="1">
      <c r="A365" s="40"/>
      <c r="B365" s="41"/>
      <c r="C365" s="215" t="s">
        <v>998</v>
      </c>
      <c r="D365" s="215" t="s">
        <v>146</v>
      </c>
      <c r="E365" s="216" t="s">
        <v>1269</v>
      </c>
      <c r="F365" s="217" t="s">
        <v>972</v>
      </c>
      <c r="G365" s="218" t="s">
        <v>375</v>
      </c>
      <c r="H365" s="219">
        <v>6</v>
      </c>
      <c r="I365" s="220"/>
      <c r="J365" s="221">
        <f>ROUND(I365*H365,2)</f>
        <v>0</v>
      </c>
      <c r="K365" s="217" t="s">
        <v>21</v>
      </c>
      <c r="L365" s="46"/>
      <c r="M365" s="222" t="s">
        <v>21</v>
      </c>
      <c r="N365" s="223" t="s">
        <v>44</v>
      </c>
      <c r="O365" s="86"/>
      <c r="P365" s="224">
        <f>O365*H365</f>
        <v>0</v>
      </c>
      <c r="Q365" s="224">
        <v>0</v>
      </c>
      <c r="R365" s="224">
        <f>Q365*H365</f>
        <v>0</v>
      </c>
      <c r="S365" s="224">
        <v>0</v>
      </c>
      <c r="T365" s="225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6" t="s">
        <v>279</v>
      </c>
      <c r="AT365" s="226" t="s">
        <v>146</v>
      </c>
      <c r="AU365" s="226" t="s">
        <v>81</v>
      </c>
      <c r="AY365" s="19" t="s">
        <v>144</v>
      </c>
      <c r="BE365" s="227">
        <f>IF(N365="základní",J365,0)</f>
        <v>0</v>
      </c>
      <c r="BF365" s="227">
        <f>IF(N365="snížená",J365,0)</f>
        <v>0</v>
      </c>
      <c r="BG365" s="227">
        <f>IF(N365="zákl. přenesená",J365,0)</f>
        <v>0</v>
      </c>
      <c r="BH365" s="227">
        <f>IF(N365="sníž. přenesená",J365,0)</f>
        <v>0</v>
      </c>
      <c r="BI365" s="227">
        <f>IF(N365="nulová",J365,0)</f>
        <v>0</v>
      </c>
      <c r="BJ365" s="19" t="s">
        <v>81</v>
      </c>
      <c r="BK365" s="227">
        <f>ROUND(I365*H365,2)</f>
        <v>0</v>
      </c>
      <c r="BL365" s="19" t="s">
        <v>279</v>
      </c>
      <c r="BM365" s="226" t="s">
        <v>1270</v>
      </c>
    </row>
    <row r="366" spans="1:65" s="2" customFormat="1" ht="16.5" customHeight="1">
      <c r="A366" s="40"/>
      <c r="B366" s="41"/>
      <c r="C366" s="215" t="s">
        <v>1271</v>
      </c>
      <c r="D366" s="215" t="s">
        <v>146</v>
      </c>
      <c r="E366" s="216" t="s">
        <v>1272</v>
      </c>
      <c r="F366" s="217" t="s">
        <v>1273</v>
      </c>
      <c r="G366" s="218" t="s">
        <v>375</v>
      </c>
      <c r="H366" s="219">
        <v>1</v>
      </c>
      <c r="I366" s="220"/>
      <c r="J366" s="221">
        <f>ROUND(I366*H366,2)</f>
        <v>0</v>
      </c>
      <c r="K366" s="217" t="s">
        <v>21</v>
      </c>
      <c r="L366" s="46"/>
      <c r="M366" s="222" t="s">
        <v>21</v>
      </c>
      <c r="N366" s="223" t="s">
        <v>44</v>
      </c>
      <c r="O366" s="86"/>
      <c r="P366" s="224">
        <f>O366*H366</f>
        <v>0</v>
      </c>
      <c r="Q366" s="224">
        <v>0</v>
      </c>
      <c r="R366" s="224">
        <f>Q366*H366</f>
        <v>0</v>
      </c>
      <c r="S366" s="224">
        <v>0</v>
      </c>
      <c r="T366" s="225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6" t="s">
        <v>279</v>
      </c>
      <c r="AT366" s="226" t="s">
        <v>146</v>
      </c>
      <c r="AU366" s="226" t="s">
        <v>81</v>
      </c>
      <c r="AY366" s="19" t="s">
        <v>144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19" t="s">
        <v>81</v>
      </c>
      <c r="BK366" s="227">
        <f>ROUND(I366*H366,2)</f>
        <v>0</v>
      </c>
      <c r="BL366" s="19" t="s">
        <v>279</v>
      </c>
      <c r="BM366" s="226" t="s">
        <v>1274</v>
      </c>
    </row>
    <row r="367" spans="1:47" s="2" customFormat="1" ht="12">
      <c r="A367" s="40"/>
      <c r="B367" s="41"/>
      <c r="C367" s="42"/>
      <c r="D367" s="235" t="s">
        <v>467</v>
      </c>
      <c r="E367" s="42"/>
      <c r="F367" s="276" t="s">
        <v>1094</v>
      </c>
      <c r="G367" s="42"/>
      <c r="H367" s="42"/>
      <c r="I367" s="230"/>
      <c r="J367" s="42"/>
      <c r="K367" s="42"/>
      <c r="L367" s="46"/>
      <c r="M367" s="231"/>
      <c r="N367" s="232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467</v>
      </c>
      <c r="AU367" s="19" t="s">
        <v>81</v>
      </c>
    </row>
    <row r="368" spans="1:65" s="2" customFormat="1" ht="16.5" customHeight="1">
      <c r="A368" s="40"/>
      <c r="B368" s="41"/>
      <c r="C368" s="215" t="s">
        <v>1001</v>
      </c>
      <c r="D368" s="215" t="s">
        <v>146</v>
      </c>
      <c r="E368" s="216" t="s">
        <v>1275</v>
      </c>
      <c r="F368" s="217" t="s">
        <v>1097</v>
      </c>
      <c r="G368" s="218" t="s">
        <v>375</v>
      </c>
      <c r="H368" s="219">
        <v>1</v>
      </c>
      <c r="I368" s="220"/>
      <c r="J368" s="221">
        <f>ROUND(I368*H368,2)</f>
        <v>0</v>
      </c>
      <c r="K368" s="217" t="s">
        <v>21</v>
      </c>
      <c r="L368" s="46"/>
      <c r="M368" s="222" t="s">
        <v>21</v>
      </c>
      <c r="N368" s="223" t="s">
        <v>44</v>
      </c>
      <c r="O368" s="86"/>
      <c r="P368" s="224">
        <f>O368*H368</f>
        <v>0</v>
      </c>
      <c r="Q368" s="224">
        <v>0</v>
      </c>
      <c r="R368" s="224">
        <f>Q368*H368</f>
        <v>0</v>
      </c>
      <c r="S368" s="224">
        <v>0</v>
      </c>
      <c r="T368" s="225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6" t="s">
        <v>279</v>
      </c>
      <c r="AT368" s="226" t="s">
        <v>146</v>
      </c>
      <c r="AU368" s="226" t="s">
        <v>81</v>
      </c>
      <c r="AY368" s="19" t="s">
        <v>144</v>
      </c>
      <c r="BE368" s="227">
        <f>IF(N368="základní",J368,0)</f>
        <v>0</v>
      </c>
      <c r="BF368" s="227">
        <f>IF(N368="snížená",J368,0)</f>
        <v>0</v>
      </c>
      <c r="BG368" s="227">
        <f>IF(N368="zákl. přenesená",J368,0)</f>
        <v>0</v>
      </c>
      <c r="BH368" s="227">
        <f>IF(N368="sníž. přenesená",J368,0)</f>
        <v>0</v>
      </c>
      <c r="BI368" s="227">
        <f>IF(N368="nulová",J368,0)</f>
        <v>0</v>
      </c>
      <c r="BJ368" s="19" t="s">
        <v>81</v>
      </c>
      <c r="BK368" s="227">
        <f>ROUND(I368*H368,2)</f>
        <v>0</v>
      </c>
      <c r="BL368" s="19" t="s">
        <v>279</v>
      </c>
      <c r="BM368" s="226" t="s">
        <v>1276</v>
      </c>
    </row>
    <row r="369" spans="1:65" s="2" customFormat="1" ht="16.5" customHeight="1">
      <c r="A369" s="40"/>
      <c r="B369" s="41"/>
      <c r="C369" s="215" t="s">
        <v>1277</v>
      </c>
      <c r="D369" s="215" t="s">
        <v>146</v>
      </c>
      <c r="E369" s="216" t="s">
        <v>1278</v>
      </c>
      <c r="F369" s="217" t="s">
        <v>1279</v>
      </c>
      <c r="G369" s="218" t="s">
        <v>375</v>
      </c>
      <c r="H369" s="219">
        <v>1</v>
      </c>
      <c r="I369" s="220"/>
      <c r="J369" s="221">
        <f>ROUND(I369*H369,2)</f>
        <v>0</v>
      </c>
      <c r="K369" s="217" t="s">
        <v>21</v>
      </c>
      <c r="L369" s="46"/>
      <c r="M369" s="222" t="s">
        <v>21</v>
      </c>
      <c r="N369" s="223" t="s">
        <v>44</v>
      </c>
      <c r="O369" s="86"/>
      <c r="P369" s="224">
        <f>O369*H369</f>
        <v>0</v>
      </c>
      <c r="Q369" s="224">
        <v>0</v>
      </c>
      <c r="R369" s="224">
        <f>Q369*H369</f>
        <v>0</v>
      </c>
      <c r="S369" s="224">
        <v>0</v>
      </c>
      <c r="T369" s="225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6" t="s">
        <v>279</v>
      </c>
      <c r="AT369" s="226" t="s">
        <v>146</v>
      </c>
      <c r="AU369" s="226" t="s">
        <v>81</v>
      </c>
      <c r="AY369" s="19" t="s">
        <v>144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19" t="s">
        <v>81</v>
      </c>
      <c r="BK369" s="227">
        <f>ROUND(I369*H369,2)</f>
        <v>0</v>
      </c>
      <c r="BL369" s="19" t="s">
        <v>279</v>
      </c>
      <c r="BM369" s="226" t="s">
        <v>1280</v>
      </c>
    </row>
    <row r="370" spans="1:47" s="2" customFormat="1" ht="12">
      <c r="A370" s="40"/>
      <c r="B370" s="41"/>
      <c r="C370" s="42"/>
      <c r="D370" s="235" t="s">
        <v>467</v>
      </c>
      <c r="E370" s="42"/>
      <c r="F370" s="276" t="s">
        <v>1102</v>
      </c>
      <c r="G370" s="42"/>
      <c r="H370" s="42"/>
      <c r="I370" s="230"/>
      <c r="J370" s="42"/>
      <c r="K370" s="42"/>
      <c r="L370" s="46"/>
      <c r="M370" s="231"/>
      <c r="N370" s="232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467</v>
      </c>
      <c r="AU370" s="19" t="s">
        <v>81</v>
      </c>
    </row>
    <row r="371" spans="1:65" s="2" customFormat="1" ht="16.5" customHeight="1">
      <c r="A371" s="40"/>
      <c r="B371" s="41"/>
      <c r="C371" s="215" t="s">
        <v>1003</v>
      </c>
      <c r="D371" s="215" t="s">
        <v>146</v>
      </c>
      <c r="E371" s="216" t="s">
        <v>1281</v>
      </c>
      <c r="F371" s="217" t="s">
        <v>1105</v>
      </c>
      <c r="G371" s="218" t="s">
        <v>375</v>
      </c>
      <c r="H371" s="219">
        <v>1</v>
      </c>
      <c r="I371" s="220"/>
      <c r="J371" s="221">
        <f>ROUND(I371*H371,2)</f>
        <v>0</v>
      </c>
      <c r="K371" s="217" t="s">
        <v>21</v>
      </c>
      <c r="L371" s="46"/>
      <c r="M371" s="222" t="s">
        <v>21</v>
      </c>
      <c r="N371" s="223" t="s">
        <v>44</v>
      </c>
      <c r="O371" s="86"/>
      <c r="P371" s="224">
        <f>O371*H371</f>
        <v>0</v>
      </c>
      <c r="Q371" s="224">
        <v>0</v>
      </c>
      <c r="R371" s="224">
        <f>Q371*H371</f>
        <v>0</v>
      </c>
      <c r="S371" s="224">
        <v>0</v>
      </c>
      <c r="T371" s="225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6" t="s">
        <v>279</v>
      </c>
      <c r="AT371" s="226" t="s">
        <v>146</v>
      </c>
      <c r="AU371" s="226" t="s">
        <v>81</v>
      </c>
      <c r="AY371" s="19" t="s">
        <v>144</v>
      </c>
      <c r="BE371" s="227">
        <f>IF(N371="základní",J371,0)</f>
        <v>0</v>
      </c>
      <c r="BF371" s="227">
        <f>IF(N371="snížená",J371,0)</f>
        <v>0</v>
      </c>
      <c r="BG371" s="227">
        <f>IF(N371="zákl. přenesená",J371,0)</f>
        <v>0</v>
      </c>
      <c r="BH371" s="227">
        <f>IF(N371="sníž. přenesená",J371,0)</f>
        <v>0</v>
      </c>
      <c r="BI371" s="227">
        <f>IF(N371="nulová",J371,0)</f>
        <v>0</v>
      </c>
      <c r="BJ371" s="19" t="s">
        <v>81</v>
      </c>
      <c r="BK371" s="227">
        <f>ROUND(I371*H371,2)</f>
        <v>0</v>
      </c>
      <c r="BL371" s="19" t="s">
        <v>279</v>
      </c>
      <c r="BM371" s="226" t="s">
        <v>1282</v>
      </c>
    </row>
    <row r="372" spans="1:65" s="2" customFormat="1" ht="21.75" customHeight="1">
      <c r="A372" s="40"/>
      <c r="B372" s="41"/>
      <c r="C372" s="215" t="s">
        <v>1283</v>
      </c>
      <c r="D372" s="215" t="s">
        <v>146</v>
      </c>
      <c r="E372" s="216" t="s">
        <v>1284</v>
      </c>
      <c r="F372" s="217" t="s">
        <v>1108</v>
      </c>
      <c r="G372" s="218" t="s">
        <v>375</v>
      </c>
      <c r="H372" s="219">
        <v>2</v>
      </c>
      <c r="I372" s="220"/>
      <c r="J372" s="221">
        <f>ROUND(I372*H372,2)</f>
        <v>0</v>
      </c>
      <c r="K372" s="217" t="s">
        <v>21</v>
      </c>
      <c r="L372" s="46"/>
      <c r="M372" s="222" t="s">
        <v>21</v>
      </c>
      <c r="N372" s="223" t="s">
        <v>44</v>
      </c>
      <c r="O372" s="86"/>
      <c r="P372" s="224">
        <f>O372*H372</f>
        <v>0</v>
      </c>
      <c r="Q372" s="224">
        <v>0</v>
      </c>
      <c r="R372" s="224">
        <f>Q372*H372</f>
        <v>0</v>
      </c>
      <c r="S372" s="224">
        <v>0</v>
      </c>
      <c r="T372" s="22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6" t="s">
        <v>279</v>
      </c>
      <c r="AT372" s="226" t="s">
        <v>146</v>
      </c>
      <c r="AU372" s="226" t="s">
        <v>81</v>
      </c>
      <c r="AY372" s="19" t="s">
        <v>144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19" t="s">
        <v>81</v>
      </c>
      <c r="BK372" s="227">
        <f>ROUND(I372*H372,2)</f>
        <v>0</v>
      </c>
      <c r="BL372" s="19" t="s">
        <v>279</v>
      </c>
      <c r="BM372" s="226" t="s">
        <v>1285</v>
      </c>
    </row>
    <row r="373" spans="1:47" s="2" customFormat="1" ht="12">
      <c r="A373" s="40"/>
      <c r="B373" s="41"/>
      <c r="C373" s="42"/>
      <c r="D373" s="235" t="s">
        <v>467</v>
      </c>
      <c r="E373" s="42"/>
      <c r="F373" s="276" t="s">
        <v>811</v>
      </c>
      <c r="G373" s="42"/>
      <c r="H373" s="42"/>
      <c r="I373" s="230"/>
      <c r="J373" s="42"/>
      <c r="K373" s="42"/>
      <c r="L373" s="46"/>
      <c r="M373" s="231"/>
      <c r="N373" s="232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467</v>
      </c>
      <c r="AU373" s="19" t="s">
        <v>81</v>
      </c>
    </row>
    <row r="374" spans="1:65" s="2" customFormat="1" ht="16.5" customHeight="1">
      <c r="A374" s="40"/>
      <c r="B374" s="41"/>
      <c r="C374" s="215" t="s">
        <v>1006</v>
      </c>
      <c r="D374" s="215" t="s">
        <v>146</v>
      </c>
      <c r="E374" s="216" t="s">
        <v>1286</v>
      </c>
      <c r="F374" s="217" t="s">
        <v>813</v>
      </c>
      <c r="G374" s="218" t="s">
        <v>375</v>
      </c>
      <c r="H374" s="219">
        <v>2</v>
      </c>
      <c r="I374" s="220"/>
      <c r="J374" s="221">
        <f>ROUND(I374*H374,2)</f>
        <v>0</v>
      </c>
      <c r="K374" s="217" t="s">
        <v>21</v>
      </c>
      <c r="L374" s="46"/>
      <c r="M374" s="222" t="s">
        <v>21</v>
      </c>
      <c r="N374" s="223" t="s">
        <v>44</v>
      </c>
      <c r="O374" s="86"/>
      <c r="P374" s="224">
        <f>O374*H374</f>
        <v>0</v>
      </c>
      <c r="Q374" s="224">
        <v>0</v>
      </c>
      <c r="R374" s="224">
        <f>Q374*H374</f>
        <v>0</v>
      </c>
      <c r="S374" s="224">
        <v>0</v>
      </c>
      <c r="T374" s="225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6" t="s">
        <v>279</v>
      </c>
      <c r="AT374" s="226" t="s">
        <v>146</v>
      </c>
      <c r="AU374" s="226" t="s">
        <v>81</v>
      </c>
      <c r="AY374" s="19" t="s">
        <v>144</v>
      </c>
      <c r="BE374" s="227">
        <f>IF(N374="základní",J374,0)</f>
        <v>0</v>
      </c>
      <c r="BF374" s="227">
        <f>IF(N374="snížená",J374,0)</f>
        <v>0</v>
      </c>
      <c r="BG374" s="227">
        <f>IF(N374="zákl. přenesená",J374,0)</f>
        <v>0</v>
      </c>
      <c r="BH374" s="227">
        <f>IF(N374="sníž. přenesená",J374,0)</f>
        <v>0</v>
      </c>
      <c r="BI374" s="227">
        <f>IF(N374="nulová",J374,0)</f>
        <v>0</v>
      </c>
      <c r="BJ374" s="19" t="s">
        <v>81</v>
      </c>
      <c r="BK374" s="227">
        <f>ROUND(I374*H374,2)</f>
        <v>0</v>
      </c>
      <c r="BL374" s="19" t="s">
        <v>279</v>
      </c>
      <c r="BM374" s="226" t="s">
        <v>1287</v>
      </c>
    </row>
    <row r="375" spans="1:65" s="2" customFormat="1" ht="16.5" customHeight="1">
      <c r="A375" s="40"/>
      <c r="B375" s="41"/>
      <c r="C375" s="215" t="s">
        <v>1288</v>
      </c>
      <c r="D375" s="215" t="s">
        <v>146</v>
      </c>
      <c r="E375" s="216" t="s">
        <v>1289</v>
      </c>
      <c r="F375" s="217" t="s">
        <v>815</v>
      </c>
      <c r="G375" s="218" t="s">
        <v>375</v>
      </c>
      <c r="H375" s="219">
        <v>9</v>
      </c>
      <c r="I375" s="220"/>
      <c r="J375" s="221">
        <f>ROUND(I375*H375,2)</f>
        <v>0</v>
      </c>
      <c r="K375" s="217" t="s">
        <v>21</v>
      </c>
      <c r="L375" s="46"/>
      <c r="M375" s="222" t="s">
        <v>21</v>
      </c>
      <c r="N375" s="223" t="s">
        <v>44</v>
      </c>
      <c r="O375" s="86"/>
      <c r="P375" s="224">
        <f>O375*H375</f>
        <v>0</v>
      </c>
      <c r="Q375" s="224">
        <v>0</v>
      </c>
      <c r="R375" s="224">
        <f>Q375*H375</f>
        <v>0</v>
      </c>
      <c r="S375" s="224">
        <v>0</v>
      </c>
      <c r="T375" s="225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6" t="s">
        <v>279</v>
      </c>
      <c r="AT375" s="226" t="s">
        <v>146</v>
      </c>
      <c r="AU375" s="226" t="s">
        <v>81</v>
      </c>
      <c r="AY375" s="19" t="s">
        <v>144</v>
      </c>
      <c r="BE375" s="227">
        <f>IF(N375="základní",J375,0)</f>
        <v>0</v>
      </c>
      <c r="BF375" s="227">
        <f>IF(N375="snížená",J375,0)</f>
        <v>0</v>
      </c>
      <c r="BG375" s="227">
        <f>IF(N375="zákl. přenesená",J375,0)</f>
        <v>0</v>
      </c>
      <c r="BH375" s="227">
        <f>IF(N375="sníž. přenesená",J375,0)</f>
        <v>0</v>
      </c>
      <c r="BI375" s="227">
        <f>IF(N375="nulová",J375,0)</f>
        <v>0</v>
      </c>
      <c r="BJ375" s="19" t="s">
        <v>81</v>
      </c>
      <c r="BK375" s="227">
        <f>ROUND(I375*H375,2)</f>
        <v>0</v>
      </c>
      <c r="BL375" s="19" t="s">
        <v>279</v>
      </c>
      <c r="BM375" s="226" t="s">
        <v>1290</v>
      </c>
    </row>
    <row r="376" spans="1:47" s="2" customFormat="1" ht="12">
      <c r="A376" s="40"/>
      <c r="B376" s="41"/>
      <c r="C376" s="42"/>
      <c r="D376" s="235" t="s">
        <v>467</v>
      </c>
      <c r="E376" s="42"/>
      <c r="F376" s="276" t="s">
        <v>816</v>
      </c>
      <c r="G376" s="42"/>
      <c r="H376" s="42"/>
      <c r="I376" s="230"/>
      <c r="J376" s="42"/>
      <c r="K376" s="42"/>
      <c r="L376" s="46"/>
      <c r="M376" s="231"/>
      <c r="N376" s="232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467</v>
      </c>
      <c r="AU376" s="19" t="s">
        <v>81</v>
      </c>
    </row>
    <row r="377" spans="1:65" s="2" customFormat="1" ht="16.5" customHeight="1">
      <c r="A377" s="40"/>
      <c r="B377" s="41"/>
      <c r="C377" s="215" t="s">
        <v>1008</v>
      </c>
      <c r="D377" s="215" t="s">
        <v>146</v>
      </c>
      <c r="E377" s="216" t="s">
        <v>1291</v>
      </c>
      <c r="F377" s="217" t="s">
        <v>818</v>
      </c>
      <c r="G377" s="218" t="s">
        <v>375</v>
      </c>
      <c r="H377" s="219">
        <v>9</v>
      </c>
      <c r="I377" s="220"/>
      <c r="J377" s="221">
        <f>ROUND(I377*H377,2)</f>
        <v>0</v>
      </c>
      <c r="K377" s="217" t="s">
        <v>21</v>
      </c>
      <c r="L377" s="46"/>
      <c r="M377" s="222" t="s">
        <v>21</v>
      </c>
      <c r="N377" s="223" t="s">
        <v>44</v>
      </c>
      <c r="O377" s="86"/>
      <c r="P377" s="224">
        <f>O377*H377</f>
        <v>0</v>
      </c>
      <c r="Q377" s="224">
        <v>0</v>
      </c>
      <c r="R377" s="224">
        <f>Q377*H377</f>
        <v>0</v>
      </c>
      <c r="S377" s="224">
        <v>0</v>
      </c>
      <c r="T377" s="225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6" t="s">
        <v>279</v>
      </c>
      <c r="AT377" s="226" t="s">
        <v>146</v>
      </c>
      <c r="AU377" s="226" t="s">
        <v>81</v>
      </c>
      <c r="AY377" s="19" t="s">
        <v>144</v>
      </c>
      <c r="BE377" s="227">
        <f>IF(N377="základní",J377,0)</f>
        <v>0</v>
      </c>
      <c r="BF377" s="227">
        <f>IF(N377="snížená",J377,0)</f>
        <v>0</v>
      </c>
      <c r="BG377" s="227">
        <f>IF(N377="zákl. přenesená",J377,0)</f>
        <v>0</v>
      </c>
      <c r="BH377" s="227">
        <f>IF(N377="sníž. přenesená",J377,0)</f>
        <v>0</v>
      </c>
      <c r="BI377" s="227">
        <f>IF(N377="nulová",J377,0)</f>
        <v>0</v>
      </c>
      <c r="BJ377" s="19" t="s">
        <v>81</v>
      </c>
      <c r="BK377" s="227">
        <f>ROUND(I377*H377,2)</f>
        <v>0</v>
      </c>
      <c r="BL377" s="19" t="s">
        <v>279</v>
      </c>
      <c r="BM377" s="226" t="s">
        <v>1292</v>
      </c>
    </row>
    <row r="378" spans="1:65" s="2" customFormat="1" ht="16.5" customHeight="1">
      <c r="A378" s="40"/>
      <c r="B378" s="41"/>
      <c r="C378" s="215" t="s">
        <v>1293</v>
      </c>
      <c r="D378" s="215" t="s">
        <v>146</v>
      </c>
      <c r="E378" s="216" t="s">
        <v>1294</v>
      </c>
      <c r="F378" s="217" t="s">
        <v>1295</v>
      </c>
      <c r="G378" s="218" t="s">
        <v>375</v>
      </c>
      <c r="H378" s="219">
        <v>2</v>
      </c>
      <c r="I378" s="220"/>
      <c r="J378" s="221">
        <f>ROUND(I378*H378,2)</f>
        <v>0</v>
      </c>
      <c r="K378" s="217" t="s">
        <v>21</v>
      </c>
      <c r="L378" s="46"/>
      <c r="M378" s="222" t="s">
        <v>21</v>
      </c>
      <c r="N378" s="223" t="s">
        <v>44</v>
      </c>
      <c r="O378" s="86"/>
      <c r="P378" s="224">
        <f>O378*H378</f>
        <v>0</v>
      </c>
      <c r="Q378" s="224">
        <v>0</v>
      </c>
      <c r="R378" s="224">
        <f>Q378*H378</f>
        <v>0</v>
      </c>
      <c r="S378" s="224">
        <v>0</v>
      </c>
      <c r="T378" s="22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6" t="s">
        <v>279</v>
      </c>
      <c r="AT378" s="226" t="s">
        <v>146</v>
      </c>
      <c r="AU378" s="226" t="s">
        <v>81</v>
      </c>
      <c r="AY378" s="19" t="s">
        <v>144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9" t="s">
        <v>81</v>
      </c>
      <c r="BK378" s="227">
        <f>ROUND(I378*H378,2)</f>
        <v>0</v>
      </c>
      <c r="BL378" s="19" t="s">
        <v>279</v>
      </c>
      <c r="BM378" s="226" t="s">
        <v>1296</v>
      </c>
    </row>
    <row r="379" spans="1:47" s="2" customFormat="1" ht="12">
      <c r="A379" s="40"/>
      <c r="B379" s="41"/>
      <c r="C379" s="42"/>
      <c r="D379" s="235" t="s">
        <v>467</v>
      </c>
      <c r="E379" s="42"/>
      <c r="F379" s="276" t="s">
        <v>993</v>
      </c>
      <c r="G379" s="42"/>
      <c r="H379" s="42"/>
      <c r="I379" s="230"/>
      <c r="J379" s="42"/>
      <c r="K379" s="42"/>
      <c r="L379" s="46"/>
      <c r="M379" s="231"/>
      <c r="N379" s="232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467</v>
      </c>
      <c r="AU379" s="19" t="s">
        <v>81</v>
      </c>
    </row>
    <row r="380" spans="1:65" s="2" customFormat="1" ht="16.5" customHeight="1">
      <c r="A380" s="40"/>
      <c r="B380" s="41"/>
      <c r="C380" s="215" t="s">
        <v>1011</v>
      </c>
      <c r="D380" s="215" t="s">
        <v>146</v>
      </c>
      <c r="E380" s="216" t="s">
        <v>1297</v>
      </c>
      <c r="F380" s="217" t="s">
        <v>818</v>
      </c>
      <c r="G380" s="218" t="s">
        <v>375</v>
      </c>
      <c r="H380" s="219">
        <v>2</v>
      </c>
      <c r="I380" s="220"/>
      <c r="J380" s="221">
        <f>ROUND(I380*H380,2)</f>
        <v>0</v>
      </c>
      <c r="K380" s="217" t="s">
        <v>21</v>
      </c>
      <c r="L380" s="46"/>
      <c r="M380" s="222" t="s">
        <v>21</v>
      </c>
      <c r="N380" s="223" t="s">
        <v>44</v>
      </c>
      <c r="O380" s="86"/>
      <c r="P380" s="224">
        <f>O380*H380</f>
        <v>0</v>
      </c>
      <c r="Q380" s="224">
        <v>0</v>
      </c>
      <c r="R380" s="224">
        <f>Q380*H380</f>
        <v>0</v>
      </c>
      <c r="S380" s="224">
        <v>0</v>
      </c>
      <c r="T380" s="225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6" t="s">
        <v>279</v>
      </c>
      <c r="AT380" s="226" t="s">
        <v>146</v>
      </c>
      <c r="AU380" s="226" t="s">
        <v>81</v>
      </c>
      <c r="AY380" s="19" t="s">
        <v>144</v>
      </c>
      <c r="BE380" s="227">
        <f>IF(N380="základní",J380,0)</f>
        <v>0</v>
      </c>
      <c r="BF380" s="227">
        <f>IF(N380="snížená",J380,0)</f>
        <v>0</v>
      </c>
      <c r="BG380" s="227">
        <f>IF(N380="zákl. přenesená",J380,0)</f>
        <v>0</v>
      </c>
      <c r="BH380" s="227">
        <f>IF(N380="sníž. přenesená",J380,0)</f>
        <v>0</v>
      </c>
      <c r="BI380" s="227">
        <f>IF(N380="nulová",J380,0)</f>
        <v>0</v>
      </c>
      <c r="BJ380" s="19" t="s">
        <v>81</v>
      </c>
      <c r="BK380" s="227">
        <f>ROUND(I380*H380,2)</f>
        <v>0</v>
      </c>
      <c r="BL380" s="19" t="s">
        <v>279</v>
      </c>
      <c r="BM380" s="226" t="s">
        <v>1298</v>
      </c>
    </row>
    <row r="381" spans="1:65" s="2" customFormat="1" ht="16.5" customHeight="1">
      <c r="A381" s="40"/>
      <c r="B381" s="41"/>
      <c r="C381" s="215" t="s">
        <v>1299</v>
      </c>
      <c r="D381" s="215" t="s">
        <v>146</v>
      </c>
      <c r="E381" s="216" t="s">
        <v>1300</v>
      </c>
      <c r="F381" s="217" t="s">
        <v>1301</v>
      </c>
      <c r="G381" s="218" t="s">
        <v>375</v>
      </c>
      <c r="H381" s="219">
        <v>1</v>
      </c>
      <c r="I381" s="220"/>
      <c r="J381" s="221">
        <f>ROUND(I381*H381,2)</f>
        <v>0</v>
      </c>
      <c r="K381" s="217" t="s">
        <v>21</v>
      </c>
      <c r="L381" s="46"/>
      <c r="M381" s="222" t="s">
        <v>21</v>
      </c>
      <c r="N381" s="223" t="s">
        <v>44</v>
      </c>
      <c r="O381" s="86"/>
      <c r="P381" s="224">
        <f>O381*H381</f>
        <v>0</v>
      </c>
      <c r="Q381" s="224">
        <v>0</v>
      </c>
      <c r="R381" s="224">
        <f>Q381*H381</f>
        <v>0</v>
      </c>
      <c r="S381" s="224">
        <v>0</v>
      </c>
      <c r="T381" s="225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6" t="s">
        <v>279</v>
      </c>
      <c r="AT381" s="226" t="s">
        <v>146</v>
      </c>
      <c r="AU381" s="226" t="s">
        <v>81</v>
      </c>
      <c r="AY381" s="19" t="s">
        <v>144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9" t="s">
        <v>81</v>
      </c>
      <c r="BK381" s="227">
        <f>ROUND(I381*H381,2)</f>
        <v>0</v>
      </c>
      <c r="BL381" s="19" t="s">
        <v>279</v>
      </c>
      <c r="BM381" s="226" t="s">
        <v>1302</v>
      </c>
    </row>
    <row r="382" spans="1:47" s="2" customFormat="1" ht="12">
      <c r="A382" s="40"/>
      <c r="B382" s="41"/>
      <c r="C382" s="42"/>
      <c r="D382" s="235" t="s">
        <v>467</v>
      </c>
      <c r="E382" s="42"/>
      <c r="F382" s="276" t="s">
        <v>993</v>
      </c>
      <c r="G382" s="42"/>
      <c r="H382" s="42"/>
      <c r="I382" s="230"/>
      <c r="J382" s="42"/>
      <c r="K382" s="42"/>
      <c r="L382" s="46"/>
      <c r="M382" s="231"/>
      <c r="N382" s="232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467</v>
      </c>
      <c r="AU382" s="19" t="s">
        <v>81</v>
      </c>
    </row>
    <row r="383" spans="1:65" s="2" customFormat="1" ht="16.5" customHeight="1">
      <c r="A383" s="40"/>
      <c r="B383" s="41"/>
      <c r="C383" s="215" t="s">
        <v>1014</v>
      </c>
      <c r="D383" s="215" t="s">
        <v>146</v>
      </c>
      <c r="E383" s="216" t="s">
        <v>1303</v>
      </c>
      <c r="F383" s="217" t="s">
        <v>818</v>
      </c>
      <c r="G383" s="218" t="s">
        <v>375</v>
      </c>
      <c r="H383" s="219">
        <v>1</v>
      </c>
      <c r="I383" s="220"/>
      <c r="J383" s="221">
        <f>ROUND(I383*H383,2)</f>
        <v>0</v>
      </c>
      <c r="K383" s="217" t="s">
        <v>21</v>
      </c>
      <c r="L383" s="46"/>
      <c r="M383" s="222" t="s">
        <v>21</v>
      </c>
      <c r="N383" s="223" t="s">
        <v>44</v>
      </c>
      <c r="O383" s="86"/>
      <c r="P383" s="224">
        <f>O383*H383</f>
        <v>0</v>
      </c>
      <c r="Q383" s="224">
        <v>0</v>
      </c>
      <c r="R383" s="224">
        <f>Q383*H383</f>
        <v>0</v>
      </c>
      <c r="S383" s="224">
        <v>0</v>
      </c>
      <c r="T383" s="225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6" t="s">
        <v>279</v>
      </c>
      <c r="AT383" s="226" t="s">
        <v>146</v>
      </c>
      <c r="AU383" s="226" t="s">
        <v>81</v>
      </c>
      <c r="AY383" s="19" t="s">
        <v>144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9" t="s">
        <v>81</v>
      </c>
      <c r="BK383" s="227">
        <f>ROUND(I383*H383,2)</f>
        <v>0</v>
      </c>
      <c r="BL383" s="19" t="s">
        <v>279</v>
      </c>
      <c r="BM383" s="226" t="s">
        <v>1304</v>
      </c>
    </row>
    <row r="384" spans="1:65" s="2" customFormat="1" ht="21.75" customHeight="1">
      <c r="A384" s="40"/>
      <c r="B384" s="41"/>
      <c r="C384" s="215" t="s">
        <v>1305</v>
      </c>
      <c r="D384" s="215" t="s">
        <v>146</v>
      </c>
      <c r="E384" s="216" t="s">
        <v>1306</v>
      </c>
      <c r="F384" s="217" t="s">
        <v>1307</v>
      </c>
      <c r="G384" s="218" t="s">
        <v>375</v>
      </c>
      <c r="H384" s="219">
        <v>2</v>
      </c>
      <c r="I384" s="220"/>
      <c r="J384" s="221">
        <f>ROUND(I384*H384,2)</f>
        <v>0</v>
      </c>
      <c r="K384" s="217" t="s">
        <v>21</v>
      </c>
      <c r="L384" s="46"/>
      <c r="M384" s="222" t="s">
        <v>21</v>
      </c>
      <c r="N384" s="223" t="s">
        <v>44</v>
      </c>
      <c r="O384" s="86"/>
      <c r="P384" s="224">
        <f>O384*H384</f>
        <v>0</v>
      </c>
      <c r="Q384" s="224">
        <v>0</v>
      </c>
      <c r="R384" s="224">
        <f>Q384*H384</f>
        <v>0</v>
      </c>
      <c r="S384" s="224">
        <v>0</v>
      </c>
      <c r="T384" s="225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6" t="s">
        <v>279</v>
      </c>
      <c r="AT384" s="226" t="s">
        <v>146</v>
      </c>
      <c r="AU384" s="226" t="s">
        <v>81</v>
      </c>
      <c r="AY384" s="19" t="s">
        <v>144</v>
      </c>
      <c r="BE384" s="227">
        <f>IF(N384="základní",J384,0)</f>
        <v>0</v>
      </c>
      <c r="BF384" s="227">
        <f>IF(N384="snížená",J384,0)</f>
        <v>0</v>
      </c>
      <c r="BG384" s="227">
        <f>IF(N384="zákl. přenesená",J384,0)</f>
        <v>0</v>
      </c>
      <c r="BH384" s="227">
        <f>IF(N384="sníž. přenesená",J384,0)</f>
        <v>0</v>
      </c>
      <c r="BI384" s="227">
        <f>IF(N384="nulová",J384,0)</f>
        <v>0</v>
      </c>
      <c r="BJ384" s="19" t="s">
        <v>81</v>
      </c>
      <c r="BK384" s="227">
        <f>ROUND(I384*H384,2)</f>
        <v>0</v>
      </c>
      <c r="BL384" s="19" t="s">
        <v>279</v>
      </c>
      <c r="BM384" s="226" t="s">
        <v>1308</v>
      </c>
    </row>
    <row r="385" spans="1:47" s="2" customFormat="1" ht="12">
      <c r="A385" s="40"/>
      <c r="B385" s="41"/>
      <c r="C385" s="42"/>
      <c r="D385" s="235" t="s">
        <v>467</v>
      </c>
      <c r="E385" s="42"/>
      <c r="F385" s="276" t="s">
        <v>1309</v>
      </c>
      <c r="G385" s="42"/>
      <c r="H385" s="42"/>
      <c r="I385" s="230"/>
      <c r="J385" s="42"/>
      <c r="K385" s="42"/>
      <c r="L385" s="46"/>
      <c r="M385" s="231"/>
      <c r="N385" s="232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467</v>
      </c>
      <c r="AU385" s="19" t="s">
        <v>81</v>
      </c>
    </row>
    <row r="386" spans="1:65" s="2" customFormat="1" ht="16.5" customHeight="1">
      <c r="A386" s="40"/>
      <c r="B386" s="41"/>
      <c r="C386" s="215" t="s">
        <v>1017</v>
      </c>
      <c r="D386" s="215" t="s">
        <v>146</v>
      </c>
      <c r="E386" s="216" t="s">
        <v>1310</v>
      </c>
      <c r="F386" s="217" t="s">
        <v>813</v>
      </c>
      <c r="G386" s="218" t="s">
        <v>375</v>
      </c>
      <c r="H386" s="219">
        <v>2</v>
      </c>
      <c r="I386" s="220"/>
      <c r="J386" s="221">
        <f>ROUND(I386*H386,2)</f>
        <v>0</v>
      </c>
      <c r="K386" s="217" t="s">
        <v>21</v>
      </c>
      <c r="L386" s="46"/>
      <c r="M386" s="222" t="s">
        <v>21</v>
      </c>
      <c r="N386" s="223" t="s">
        <v>44</v>
      </c>
      <c r="O386" s="86"/>
      <c r="P386" s="224">
        <f>O386*H386</f>
        <v>0</v>
      </c>
      <c r="Q386" s="224">
        <v>0</v>
      </c>
      <c r="R386" s="224">
        <f>Q386*H386</f>
        <v>0</v>
      </c>
      <c r="S386" s="224">
        <v>0</v>
      </c>
      <c r="T386" s="225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6" t="s">
        <v>279</v>
      </c>
      <c r="AT386" s="226" t="s">
        <v>146</v>
      </c>
      <c r="AU386" s="226" t="s">
        <v>81</v>
      </c>
      <c r="AY386" s="19" t="s">
        <v>144</v>
      </c>
      <c r="BE386" s="227">
        <f>IF(N386="základní",J386,0)</f>
        <v>0</v>
      </c>
      <c r="BF386" s="227">
        <f>IF(N386="snížená",J386,0)</f>
        <v>0</v>
      </c>
      <c r="BG386" s="227">
        <f>IF(N386="zákl. přenesená",J386,0)</f>
        <v>0</v>
      </c>
      <c r="BH386" s="227">
        <f>IF(N386="sníž. přenesená",J386,0)</f>
        <v>0</v>
      </c>
      <c r="BI386" s="227">
        <f>IF(N386="nulová",J386,0)</f>
        <v>0</v>
      </c>
      <c r="BJ386" s="19" t="s">
        <v>81</v>
      </c>
      <c r="BK386" s="227">
        <f>ROUND(I386*H386,2)</f>
        <v>0</v>
      </c>
      <c r="BL386" s="19" t="s">
        <v>279</v>
      </c>
      <c r="BM386" s="226" t="s">
        <v>1311</v>
      </c>
    </row>
    <row r="387" spans="1:65" s="2" customFormat="1" ht="16.5" customHeight="1">
      <c r="A387" s="40"/>
      <c r="B387" s="41"/>
      <c r="C387" s="215" t="s">
        <v>1312</v>
      </c>
      <c r="D387" s="215" t="s">
        <v>146</v>
      </c>
      <c r="E387" s="216" t="s">
        <v>1313</v>
      </c>
      <c r="F387" s="217" t="s">
        <v>820</v>
      </c>
      <c r="G387" s="218" t="s">
        <v>177</v>
      </c>
      <c r="H387" s="219">
        <v>6</v>
      </c>
      <c r="I387" s="220"/>
      <c r="J387" s="221">
        <f>ROUND(I387*H387,2)</f>
        <v>0</v>
      </c>
      <c r="K387" s="217" t="s">
        <v>21</v>
      </c>
      <c r="L387" s="46"/>
      <c r="M387" s="222" t="s">
        <v>21</v>
      </c>
      <c r="N387" s="223" t="s">
        <v>44</v>
      </c>
      <c r="O387" s="86"/>
      <c r="P387" s="224">
        <f>O387*H387</f>
        <v>0</v>
      </c>
      <c r="Q387" s="224">
        <v>0</v>
      </c>
      <c r="R387" s="224">
        <f>Q387*H387</f>
        <v>0</v>
      </c>
      <c r="S387" s="224">
        <v>0</v>
      </c>
      <c r="T387" s="225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6" t="s">
        <v>279</v>
      </c>
      <c r="AT387" s="226" t="s">
        <v>146</v>
      </c>
      <c r="AU387" s="226" t="s">
        <v>81</v>
      </c>
      <c r="AY387" s="19" t="s">
        <v>144</v>
      </c>
      <c r="BE387" s="227">
        <f>IF(N387="základní",J387,0)</f>
        <v>0</v>
      </c>
      <c r="BF387" s="227">
        <f>IF(N387="snížená",J387,0)</f>
        <v>0</v>
      </c>
      <c r="BG387" s="227">
        <f>IF(N387="zákl. přenesená",J387,0)</f>
        <v>0</v>
      </c>
      <c r="BH387" s="227">
        <f>IF(N387="sníž. přenesená",J387,0)</f>
        <v>0</v>
      </c>
      <c r="BI387" s="227">
        <f>IF(N387="nulová",J387,0)</f>
        <v>0</v>
      </c>
      <c r="BJ387" s="19" t="s">
        <v>81</v>
      </c>
      <c r="BK387" s="227">
        <f>ROUND(I387*H387,2)</f>
        <v>0</v>
      </c>
      <c r="BL387" s="19" t="s">
        <v>279</v>
      </c>
      <c r="BM387" s="226" t="s">
        <v>1314</v>
      </c>
    </row>
    <row r="388" spans="1:47" s="2" customFormat="1" ht="12">
      <c r="A388" s="40"/>
      <c r="B388" s="41"/>
      <c r="C388" s="42"/>
      <c r="D388" s="235" t="s">
        <v>467</v>
      </c>
      <c r="E388" s="42"/>
      <c r="F388" s="276" t="s">
        <v>821</v>
      </c>
      <c r="G388" s="42"/>
      <c r="H388" s="42"/>
      <c r="I388" s="230"/>
      <c r="J388" s="42"/>
      <c r="K388" s="42"/>
      <c r="L388" s="46"/>
      <c r="M388" s="231"/>
      <c r="N388" s="232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467</v>
      </c>
      <c r="AU388" s="19" t="s">
        <v>81</v>
      </c>
    </row>
    <row r="389" spans="1:65" s="2" customFormat="1" ht="16.5" customHeight="1">
      <c r="A389" s="40"/>
      <c r="B389" s="41"/>
      <c r="C389" s="215" t="s">
        <v>1019</v>
      </c>
      <c r="D389" s="215" t="s">
        <v>146</v>
      </c>
      <c r="E389" s="216" t="s">
        <v>1315</v>
      </c>
      <c r="F389" s="217" t="s">
        <v>823</v>
      </c>
      <c r="G389" s="218" t="s">
        <v>177</v>
      </c>
      <c r="H389" s="219">
        <v>6</v>
      </c>
      <c r="I389" s="220"/>
      <c r="J389" s="221">
        <f>ROUND(I389*H389,2)</f>
        <v>0</v>
      </c>
      <c r="K389" s="217" t="s">
        <v>21</v>
      </c>
      <c r="L389" s="46"/>
      <c r="M389" s="222" t="s">
        <v>21</v>
      </c>
      <c r="N389" s="223" t="s">
        <v>44</v>
      </c>
      <c r="O389" s="86"/>
      <c r="P389" s="224">
        <f>O389*H389</f>
        <v>0</v>
      </c>
      <c r="Q389" s="224">
        <v>0</v>
      </c>
      <c r="R389" s="224">
        <f>Q389*H389</f>
        <v>0</v>
      </c>
      <c r="S389" s="224">
        <v>0</v>
      </c>
      <c r="T389" s="225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26" t="s">
        <v>279</v>
      </c>
      <c r="AT389" s="226" t="s">
        <v>146</v>
      </c>
      <c r="AU389" s="226" t="s">
        <v>81</v>
      </c>
      <c r="AY389" s="19" t="s">
        <v>144</v>
      </c>
      <c r="BE389" s="227">
        <f>IF(N389="základní",J389,0)</f>
        <v>0</v>
      </c>
      <c r="BF389" s="227">
        <f>IF(N389="snížená",J389,0)</f>
        <v>0</v>
      </c>
      <c r="BG389" s="227">
        <f>IF(N389="zákl. přenesená",J389,0)</f>
        <v>0</v>
      </c>
      <c r="BH389" s="227">
        <f>IF(N389="sníž. přenesená",J389,0)</f>
        <v>0</v>
      </c>
      <c r="BI389" s="227">
        <f>IF(N389="nulová",J389,0)</f>
        <v>0</v>
      </c>
      <c r="BJ389" s="19" t="s">
        <v>81</v>
      </c>
      <c r="BK389" s="227">
        <f>ROUND(I389*H389,2)</f>
        <v>0</v>
      </c>
      <c r="BL389" s="19" t="s">
        <v>279</v>
      </c>
      <c r="BM389" s="226" t="s">
        <v>1316</v>
      </c>
    </row>
    <row r="390" spans="1:65" s="2" customFormat="1" ht="16.5" customHeight="1">
      <c r="A390" s="40"/>
      <c r="B390" s="41"/>
      <c r="C390" s="215" t="s">
        <v>1317</v>
      </c>
      <c r="D390" s="215" t="s">
        <v>146</v>
      </c>
      <c r="E390" s="216" t="s">
        <v>1318</v>
      </c>
      <c r="F390" s="217" t="s">
        <v>1137</v>
      </c>
      <c r="G390" s="218" t="s">
        <v>185</v>
      </c>
      <c r="H390" s="219">
        <v>15</v>
      </c>
      <c r="I390" s="220"/>
      <c r="J390" s="221">
        <f>ROUND(I390*H390,2)</f>
        <v>0</v>
      </c>
      <c r="K390" s="217" t="s">
        <v>21</v>
      </c>
      <c r="L390" s="46"/>
      <c r="M390" s="222" t="s">
        <v>21</v>
      </c>
      <c r="N390" s="223" t="s">
        <v>44</v>
      </c>
      <c r="O390" s="86"/>
      <c r="P390" s="224">
        <f>O390*H390</f>
        <v>0</v>
      </c>
      <c r="Q390" s="224">
        <v>0</v>
      </c>
      <c r="R390" s="224">
        <f>Q390*H390</f>
        <v>0</v>
      </c>
      <c r="S390" s="224">
        <v>0</v>
      </c>
      <c r="T390" s="225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6" t="s">
        <v>279</v>
      </c>
      <c r="AT390" s="226" t="s">
        <v>146</v>
      </c>
      <c r="AU390" s="226" t="s">
        <v>81</v>
      </c>
      <c r="AY390" s="19" t="s">
        <v>144</v>
      </c>
      <c r="BE390" s="227">
        <f>IF(N390="základní",J390,0)</f>
        <v>0</v>
      </c>
      <c r="BF390" s="227">
        <f>IF(N390="snížená",J390,0)</f>
        <v>0</v>
      </c>
      <c r="BG390" s="227">
        <f>IF(N390="zákl. přenesená",J390,0)</f>
        <v>0</v>
      </c>
      <c r="BH390" s="227">
        <f>IF(N390="sníž. přenesená",J390,0)</f>
        <v>0</v>
      </c>
      <c r="BI390" s="227">
        <f>IF(N390="nulová",J390,0)</f>
        <v>0</v>
      </c>
      <c r="BJ390" s="19" t="s">
        <v>81</v>
      </c>
      <c r="BK390" s="227">
        <f>ROUND(I390*H390,2)</f>
        <v>0</v>
      </c>
      <c r="BL390" s="19" t="s">
        <v>279</v>
      </c>
      <c r="BM390" s="226" t="s">
        <v>1319</v>
      </c>
    </row>
    <row r="391" spans="1:47" s="2" customFormat="1" ht="12">
      <c r="A391" s="40"/>
      <c r="B391" s="41"/>
      <c r="C391" s="42"/>
      <c r="D391" s="235" t="s">
        <v>467</v>
      </c>
      <c r="E391" s="42"/>
      <c r="F391" s="276" t="s">
        <v>826</v>
      </c>
      <c r="G391" s="42"/>
      <c r="H391" s="42"/>
      <c r="I391" s="230"/>
      <c r="J391" s="42"/>
      <c r="K391" s="42"/>
      <c r="L391" s="46"/>
      <c r="M391" s="231"/>
      <c r="N391" s="232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467</v>
      </c>
      <c r="AU391" s="19" t="s">
        <v>81</v>
      </c>
    </row>
    <row r="392" spans="1:65" s="2" customFormat="1" ht="16.5" customHeight="1">
      <c r="A392" s="40"/>
      <c r="B392" s="41"/>
      <c r="C392" s="215" t="s">
        <v>1022</v>
      </c>
      <c r="D392" s="215" t="s">
        <v>146</v>
      </c>
      <c r="E392" s="216" t="s">
        <v>1320</v>
      </c>
      <c r="F392" s="217" t="s">
        <v>823</v>
      </c>
      <c r="G392" s="218" t="s">
        <v>185</v>
      </c>
      <c r="H392" s="219">
        <v>15</v>
      </c>
      <c r="I392" s="220"/>
      <c r="J392" s="221">
        <f>ROUND(I392*H392,2)</f>
        <v>0</v>
      </c>
      <c r="K392" s="217" t="s">
        <v>21</v>
      </c>
      <c r="L392" s="46"/>
      <c r="M392" s="222" t="s">
        <v>21</v>
      </c>
      <c r="N392" s="223" t="s">
        <v>44</v>
      </c>
      <c r="O392" s="86"/>
      <c r="P392" s="224">
        <f>O392*H392</f>
        <v>0</v>
      </c>
      <c r="Q392" s="224">
        <v>0</v>
      </c>
      <c r="R392" s="224">
        <f>Q392*H392</f>
        <v>0</v>
      </c>
      <c r="S392" s="224">
        <v>0</v>
      </c>
      <c r="T392" s="22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6" t="s">
        <v>279</v>
      </c>
      <c r="AT392" s="226" t="s">
        <v>146</v>
      </c>
      <c r="AU392" s="226" t="s">
        <v>81</v>
      </c>
      <c r="AY392" s="19" t="s">
        <v>144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9" t="s">
        <v>81</v>
      </c>
      <c r="BK392" s="227">
        <f>ROUND(I392*H392,2)</f>
        <v>0</v>
      </c>
      <c r="BL392" s="19" t="s">
        <v>279</v>
      </c>
      <c r="BM392" s="226" t="s">
        <v>1321</v>
      </c>
    </row>
    <row r="393" spans="1:65" s="2" customFormat="1" ht="16.5" customHeight="1">
      <c r="A393" s="40"/>
      <c r="B393" s="41"/>
      <c r="C393" s="215" t="s">
        <v>1322</v>
      </c>
      <c r="D393" s="215" t="s">
        <v>146</v>
      </c>
      <c r="E393" s="216" t="s">
        <v>1323</v>
      </c>
      <c r="F393" s="217" t="s">
        <v>1324</v>
      </c>
      <c r="G393" s="218" t="s">
        <v>185</v>
      </c>
      <c r="H393" s="219">
        <v>3</v>
      </c>
      <c r="I393" s="220"/>
      <c r="J393" s="221">
        <f>ROUND(I393*H393,2)</f>
        <v>0</v>
      </c>
      <c r="K393" s="217" t="s">
        <v>21</v>
      </c>
      <c r="L393" s="46"/>
      <c r="M393" s="222" t="s">
        <v>21</v>
      </c>
      <c r="N393" s="223" t="s">
        <v>44</v>
      </c>
      <c r="O393" s="86"/>
      <c r="P393" s="224">
        <f>O393*H393</f>
        <v>0</v>
      </c>
      <c r="Q393" s="224">
        <v>0</v>
      </c>
      <c r="R393" s="224">
        <f>Q393*H393</f>
        <v>0</v>
      </c>
      <c r="S393" s="224">
        <v>0</v>
      </c>
      <c r="T393" s="225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6" t="s">
        <v>279</v>
      </c>
      <c r="AT393" s="226" t="s">
        <v>146</v>
      </c>
      <c r="AU393" s="226" t="s">
        <v>81</v>
      </c>
      <c r="AY393" s="19" t="s">
        <v>144</v>
      </c>
      <c r="BE393" s="227">
        <f>IF(N393="základní",J393,0)</f>
        <v>0</v>
      </c>
      <c r="BF393" s="227">
        <f>IF(N393="snížená",J393,0)</f>
        <v>0</v>
      </c>
      <c r="BG393" s="227">
        <f>IF(N393="zákl. přenesená",J393,0)</f>
        <v>0</v>
      </c>
      <c r="BH393" s="227">
        <f>IF(N393="sníž. přenesená",J393,0)</f>
        <v>0</v>
      </c>
      <c r="BI393" s="227">
        <f>IF(N393="nulová",J393,0)</f>
        <v>0</v>
      </c>
      <c r="BJ393" s="19" t="s">
        <v>81</v>
      </c>
      <c r="BK393" s="227">
        <f>ROUND(I393*H393,2)</f>
        <v>0</v>
      </c>
      <c r="BL393" s="19" t="s">
        <v>279</v>
      </c>
      <c r="BM393" s="226" t="s">
        <v>1325</v>
      </c>
    </row>
    <row r="394" spans="1:47" s="2" customFormat="1" ht="12">
      <c r="A394" s="40"/>
      <c r="B394" s="41"/>
      <c r="C394" s="42"/>
      <c r="D394" s="235" t="s">
        <v>467</v>
      </c>
      <c r="E394" s="42"/>
      <c r="F394" s="276" t="s">
        <v>826</v>
      </c>
      <c r="G394" s="42"/>
      <c r="H394" s="42"/>
      <c r="I394" s="230"/>
      <c r="J394" s="42"/>
      <c r="K394" s="42"/>
      <c r="L394" s="46"/>
      <c r="M394" s="231"/>
      <c r="N394" s="232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467</v>
      </c>
      <c r="AU394" s="19" t="s">
        <v>81</v>
      </c>
    </row>
    <row r="395" spans="1:65" s="2" customFormat="1" ht="16.5" customHeight="1">
      <c r="A395" s="40"/>
      <c r="B395" s="41"/>
      <c r="C395" s="215" t="s">
        <v>1024</v>
      </c>
      <c r="D395" s="215" t="s">
        <v>146</v>
      </c>
      <c r="E395" s="216" t="s">
        <v>1326</v>
      </c>
      <c r="F395" s="217" t="s">
        <v>823</v>
      </c>
      <c r="G395" s="218" t="s">
        <v>185</v>
      </c>
      <c r="H395" s="219">
        <v>3</v>
      </c>
      <c r="I395" s="220"/>
      <c r="J395" s="221">
        <f>ROUND(I395*H395,2)</f>
        <v>0</v>
      </c>
      <c r="K395" s="217" t="s">
        <v>21</v>
      </c>
      <c r="L395" s="46"/>
      <c r="M395" s="222" t="s">
        <v>21</v>
      </c>
      <c r="N395" s="223" t="s">
        <v>44</v>
      </c>
      <c r="O395" s="86"/>
      <c r="P395" s="224">
        <f>O395*H395</f>
        <v>0</v>
      </c>
      <c r="Q395" s="224">
        <v>0</v>
      </c>
      <c r="R395" s="224">
        <f>Q395*H395</f>
        <v>0</v>
      </c>
      <c r="S395" s="224">
        <v>0</v>
      </c>
      <c r="T395" s="225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6" t="s">
        <v>279</v>
      </c>
      <c r="AT395" s="226" t="s">
        <v>146</v>
      </c>
      <c r="AU395" s="226" t="s">
        <v>81</v>
      </c>
      <c r="AY395" s="19" t="s">
        <v>144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19" t="s">
        <v>81</v>
      </c>
      <c r="BK395" s="227">
        <f>ROUND(I395*H395,2)</f>
        <v>0</v>
      </c>
      <c r="BL395" s="19" t="s">
        <v>279</v>
      </c>
      <c r="BM395" s="226" t="s">
        <v>1327</v>
      </c>
    </row>
    <row r="396" spans="1:65" s="2" customFormat="1" ht="16.5" customHeight="1">
      <c r="A396" s="40"/>
      <c r="B396" s="41"/>
      <c r="C396" s="215" t="s">
        <v>1328</v>
      </c>
      <c r="D396" s="215" t="s">
        <v>146</v>
      </c>
      <c r="E396" s="216" t="s">
        <v>1329</v>
      </c>
      <c r="F396" s="217" t="s">
        <v>1330</v>
      </c>
      <c r="G396" s="218" t="s">
        <v>185</v>
      </c>
      <c r="H396" s="219">
        <v>25</v>
      </c>
      <c r="I396" s="220"/>
      <c r="J396" s="221">
        <f>ROUND(I396*H396,2)</f>
        <v>0</v>
      </c>
      <c r="K396" s="217" t="s">
        <v>21</v>
      </c>
      <c r="L396" s="46"/>
      <c r="M396" s="222" t="s">
        <v>21</v>
      </c>
      <c r="N396" s="223" t="s">
        <v>44</v>
      </c>
      <c r="O396" s="86"/>
      <c r="P396" s="224">
        <f>O396*H396</f>
        <v>0</v>
      </c>
      <c r="Q396" s="224">
        <v>0</v>
      </c>
      <c r="R396" s="224">
        <f>Q396*H396</f>
        <v>0</v>
      </c>
      <c r="S396" s="224">
        <v>0</v>
      </c>
      <c r="T396" s="225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6" t="s">
        <v>279</v>
      </c>
      <c r="AT396" s="226" t="s">
        <v>146</v>
      </c>
      <c r="AU396" s="226" t="s">
        <v>81</v>
      </c>
      <c r="AY396" s="19" t="s">
        <v>144</v>
      </c>
      <c r="BE396" s="227">
        <f>IF(N396="základní",J396,0)</f>
        <v>0</v>
      </c>
      <c r="BF396" s="227">
        <f>IF(N396="snížená",J396,0)</f>
        <v>0</v>
      </c>
      <c r="BG396" s="227">
        <f>IF(N396="zákl. přenesená",J396,0)</f>
        <v>0</v>
      </c>
      <c r="BH396" s="227">
        <f>IF(N396="sníž. přenesená",J396,0)</f>
        <v>0</v>
      </c>
      <c r="BI396" s="227">
        <f>IF(N396="nulová",J396,0)</f>
        <v>0</v>
      </c>
      <c r="BJ396" s="19" t="s">
        <v>81</v>
      </c>
      <c r="BK396" s="227">
        <f>ROUND(I396*H396,2)</f>
        <v>0</v>
      </c>
      <c r="BL396" s="19" t="s">
        <v>279</v>
      </c>
      <c r="BM396" s="226" t="s">
        <v>1331</v>
      </c>
    </row>
    <row r="397" spans="1:47" s="2" customFormat="1" ht="12">
      <c r="A397" s="40"/>
      <c r="B397" s="41"/>
      <c r="C397" s="42"/>
      <c r="D397" s="235" t="s">
        <v>467</v>
      </c>
      <c r="E397" s="42"/>
      <c r="F397" s="276" t="s">
        <v>826</v>
      </c>
      <c r="G397" s="42"/>
      <c r="H397" s="42"/>
      <c r="I397" s="230"/>
      <c r="J397" s="42"/>
      <c r="K397" s="42"/>
      <c r="L397" s="46"/>
      <c r="M397" s="231"/>
      <c r="N397" s="232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467</v>
      </c>
      <c r="AU397" s="19" t="s">
        <v>81</v>
      </c>
    </row>
    <row r="398" spans="1:65" s="2" customFormat="1" ht="16.5" customHeight="1">
      <c r="A398" s="40"/>
      <c r="B398" s="41"/>
      <c r="C398" s="215" t="s">
        <v>1027</v>
      </c>
      <c r="D398" s="215" t="s">
        <v>146</v>
      </c>
      <c r="E398" s="216" t="s">
        <v>1332</v>
      </c>
      <c r="F398" s="217" t="s">
        <v>823</v>
      </c>
      <c r="G398" s="218" t="s">
        <v>185</v>
      </c>
      <c r="H398" s="219">
        <v>25</v>
      </c>
      <c r="I398" s="220"/>
      <c r="J398" s="221">
        <f>ROUND(I398*H398,2)</f>
        <v>0</v>
      </c>
      <c r="K398" s="217" t="s">
        <v>21</v>
      </c>
      <c r="L398" s="46"/>
      <c r="M398" s="222" t="s">
        <v>21</v>
      </c>
      <c r="N398" s="223" t="s">
        <v>44</v>
      </c>
      <c r="O398" s="86"/>
      <c r="P398" s="224">
        <f>O398*H398</f>
        <v>0</v>
      </c>
      <c r="Q398" s="224">
        <v>0</v>
      </c>
      <c r="R398" s="224">
        <f>Q398*H398</f>
        <v>0</v>
      </c>
      <c r="S398" s="224">
        <v>0</v>
      </c>
      <c r="T398" s="225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6" t="s">
        <v>279</v>
      </c>
      <c r="AT398" s="226" t="s">
        <v>146</v>
      </c>
      <c r="AU398" s="226" t="s">
        <v>81</v>
      </c>
      <c r="AY398" s="19" t="s">
        <v>144</v>
      </c>
      <c r="BE398" s="227">
        <f>IF(N398="základní",J398,0)</f>
        <v>0</v>
      </c>
      <c r="BF398" s="227">
        <f>IF(N398="snížená",J398,0)</f>
        <v>0</v>
      </c>
      <c r="BG398" s="227">
        <f>IF(N398="zákl. přenesená",J398,0)</f>
        <v>0</v>
      </c>
      <c r="BH398" s="227">
        <f>IF(N398="sníž. přenesená",J398,0)</f>
        <v>0</v>
      </c>
      <c r="BI398" s="227">
        <f>IF(N398="nulová",J398,0)</f>
        <v>0</v>
      </c>
      <c r="BJ398" s="19" t="s">
        <v>81</v>
      </c>
      <c r="BK398" s="227">
        <f>ROUND(I398*H398,2)</f>
        <v>0</v>
      </c>
      <c r="BL398" s="19" t="s">
        <v>279</v>
      </c>
      <c r="BM398" s="226" t="s">
        <v>1333</v>
      </c>
    </row>
    <row r="399" spans="1:65" s="2" customFormat="1" ht="16.5" customHeight="1">
      <c r="A399" s="40"/>
      <c r="B399" s="41"/>
      <c r="C399" s="215" t="s">
        <v>1334</v>
      </c>
      <c r="D399" s="215" t="s">
        <v>146</v>
      </c>
      <c r="E399" s="216" t="s">
        <v>1335</v>
      </c>
      <c r="F399" s="217" t="s">
        <v>1336</v>
      </c>
      <c r="G399" s="218" t="s">
        <v>185</v>
      </c>
      <c r="H399" s="219">
        <v>30</v>
      </c>
      <c r="I399" s="220"/>
      <c r="J399" s="221">
        <f>ROUND(I399*H399,2)</f>
        <v>0</v>
      </c>
      <c r="K399" s="217" t="s">
        <v>21</v>
      </c>
      <c r="L399" s="46"/>
      <c r="M399" s="222" t="s">
        <v>21</v>
      </c>
      <c r="N399" s="223" t="s">
        <v>44</v>
      </c>
      <c r="O399" s="86"/>
      <c r="P399" s="224">
        <f>O399*H399</f>
        <v>0</v>
      </c>
      <c r="Q399" s="224">
        <v>0</v>
      </c>
      <c r="R399" s="224">
        <f>Q399*H399</f>
        <v>0</v>
      </c>
      <c r="S399" s="224">
        <v>0</v>
      </c>
      <c r="T399" s="225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6" t="s">
        <v>279</v>
      </c>
      <c r="AT399" s="226" t="s">
        <v>146</v>
      </c>
      <c r="AU399" s="226" t="s">
        <v>81</v>
      </c>
      <c r="AY399" s="19" t="s">
        <v>144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9" t="s">
        <v>81</v>
      </c>
      <c r="BK399" s="227">
        <f>ROUND(I399*H399,2)</f>
        <v>0</v>
      </c>
      <c r="BL399" s="19" t="s">
        <v>279</v>
      </c>
      <c r="BM399" s="226" t="s">
        <v>1337</v>
      </c>
    </row>
    <row r="400" spans="1:47" s="2" customFormat="1" ht="12">
      <c r="A400" s="40"/>
      <c r="B400" s="41"/>
      <c r="C400" s="42"/>
      <c r="D400" s="235" t="s">
        <v>467</v>
      </c>
      <c r="E400" s="42"/>
      <c r="F400" s="276" t="s">
        <v>826</v>
      </c>
      <c r="G400" s="42"/>
      <c r="H400" s="42"/>
      <c r="I400" s="230"/>
      <c r="J400" s="42"/>
      <c r="K400" s="42"/>
      <c r="L400" s="46"/>
      <c r="M400" s="231"/>
      <c r="N400" s="232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467</v>
      </c>
      <c r="AU400" s="19" t="s">
        <v>81</v>
      </c>
    </row>
    <row r="401" spans="1:65" s="2" customFormat="1" ht="16.5" customHeight="1">
      <c r="A401" s="40"/>
      <c r="B401" s="41"/>
      <c r="C401" s="215" t="s">
        <v>1030</v>
      </c>
      <c r="D401" s="215" t="s">
        <v>146</v>
      </c>
      <c r="E401" s="216" t="s">
        <v>1338</v>
      </c>
      <c r="F401" s="217" t="s">
        <v>823</v>
      </c>
      <c r="G401" s="218" t="s">
        <v>185</v>
      </c>
      <c r="H401" s="219">
        <v>30</v>
      </c>
      <c r="I401" s="220"/>
      <c r="J401" s="221">
        <f>ROUND(I401*H401,2)</f>
        <v>0</v>
      </c>
      <c r="K401" s="217" t="s">
        <v>21</v>
      </c>
      <c r="L401" s="46"/>
      <c r="M401" s="222" t="s">
        <v>21</v>
      </c>
      <c r="N401" s="223" t="s">
        <v>44</v>
      </c>
      <c r="O401" s="86"/>
      <c r="P401" s="224">
        <f>O401*H401</f>
        <v>0</v>
      </c>
      <c r="Q401" s="224">
        <v>0</v>
      </c>
      <c r="R401" s="224">
        <f>Q401*H401</f>
        <v>0</v>
      </c>
      <c r="S401" s="224">
        <v>0</v>
      </c>
      <c r="T401" s="225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6" t="s">
        <v>279</v>
      </c>
      <c r="AT401" s="226" t="s">
        <v>146</v>
      </c>
      <c r="AU401" s="226" t="s">
        <v>81</v>
      </c>
      <c r="AY401" s="19" t="s">
        <v>144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19" t="s">
        <v>81</v>
      </c>
      <c r="BK401" s="227">
        <f>ROUND(I401*H401,2)</f>
        <v>0</v>
      </c>
      <c r="BL401" s="19" t="s">
        <v>279</v>
      </c>
      <c r="BM401" s="226" t="s">
        <v>1339</v>
      </c>
    </row>
    <row r="402" spans="1:65" s="2" customFormat="1" ht="16.5" customHeight="1">
      <c r="A402" s="40"/>
      <c r="B402" s="41"/>
      <c r="C402" s="215" t="s">
        <v>1340</v>
      </c>
      <c r="D402" s="215" t="s">
        <v>146</v>
      </c>
      <c r="E402" s="216" t="s">
        <v>1341</v>
      </c>
      <c r="F402" s="217" t="s">
        <v>1149</v>
      </c>
      <c r="G402" s="218" t="s">
        <v>177</v>
      </c>
      <c r="H402" s="219">
        <v>10</v>
      </c>
      <c r="I402" s="220"/>
      <c r="J402" s="221">
        <f>ROUND(I402*H402,2)</f>
        <v>0</v>
      </c>
      <c r="K402" s="217" t="s">
        <v>21</v>
      </c>
      <c r="L402" s="46"/>
      <c r="M402" s="222" t="s">
        <v>21</v>
      </c>
      <c r="N402" s="223" t="s">
        <v>44</v>
      </c>
      <c r="O402" s="86"/>
      <c r="P402" s="224">
        <f>O402*H402</f>
        <v>0</v>
      </c>
      <c r="Q402" s="224">
        <v>0</v>
      </c>
      <c r="R402" s="224">
        <f>Q402*H402</f>
        <v>0</v>
      </c>
      <c r="S402" s="224">
        <v>0</v>
      </c>
      <c r="T402" s="225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6" t="s">
        <v>279</v>
      </c>
      <c r="AT402" s="226" t="s">
        <v>146</v>
      </c>
      <c r="AU402" s="226" t="s">
        <v>81</v>
      </c>
      <c r="AY402" s="19" t="s">
        <v>144</v>
      </c>
      <c r="BE402" s="227">
        <f>IF(N402="základní",J402,0)</f>
        <v>0</v>
      </c>
      <c r="BF402" s="227">
        <f>IF(N402="snížená",J402,0)</f>
        <v>0</v>
      </c>
      <c r="BG402" s="227">
        <f>IF(N402="zákl. přenesená",J402,0)</f>
        <v>0</v>
      </c>
      <c r="BH402" s="227">
        <f>IF(N402="sníž. přenesená",J402,0)</f>
        <v>0</v>
      </c>
      <c r="BI402" s="227">
        <f>IF(N402="nulová",J402,0)</f>
        <v>0</v>
      </c>
      <c r="BJ402" s="19" t="s">
        <v>81</v>
      </c>
      <c r="BK402" s="227">
        <f>ROUND(I402*H402,2)</f>
        <v>0</v>
      </c>
      <c r="BL402" s="19" t="s">
        <v>279</v>
      </c>
      <c r="BM402" s="226" t="s">
        <v>1342</v>
      </c>
    </row>
    <row r="403" spans="1:47" s="2" customFormat="1" ht="12">
      <c r="A403" s="40"/>
      <c r="B403" s="41"/>
      <c r="C403" s="42"/>
      <c r="D403" s="235" t="s">
        <v>467</v>
      </c>
      <c r="E403" s="42"/>
      <c r="F403" s="276" t="s">
        <v>1151</v>
      </c>
      <c r="G403" s="42"/>
      <c r="H403" s="42"/>
      <c r="I403" s="230"/>
      <c r="J403" s="42"/>
      <c r="K403" s="42"/>
      <c r="L403" s="46"/>
      <c r="M403" s="231"/>
      <c r="N403" s="232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467</v>
      </c>
      <c r="AU403" s="19" t="s">
        <v>81</v>
      </c>
    </row>
    <row r="404" spans="1:65" s="2" customFormat="1" ht="16.5" customHeight="1">
      <c r="A404" s="40"/>
      <c r="B404" s="41"/>
      <c r="C404" s="215" t="s">
        <v>1034</v>
      </c>
      <c r="D404" s="215" t="s">
        <v>146</v>
      </c>
      <c r="E404" s="216" t="s">
        <v>1343</v>
      </c>
      <c r="F404" s="217" t="s">
        <v>838</v>
      </c>
      <c r="G404" s="218" t="s">
        <v>177</v>
      </c>
      <c r="H404" s="219">
        <v>10</v>
      </c>
      <c r="I404" s="220"/>
      <c r="J404" s="221">
        <f>ROUND(I404*H404,2)</f>
        <v>0</v>
      </c>
      <c r="K404" s="217" t="s">
        <v>21</v>
      </c>
      <c r="L404" s="46"/>
      <c r="M404" s="222" t="s">
        <v>21</v>
      </c>
      <c r="N404" s="223" t="s">
        <v>44</v>
      </c>
      <c r="O404" s="86"/>
      <c r="P404" s="224">
        <f>O404*H404</f>
        <v>0</v>
      </c>
      <c r="Q404" s="224">
        <v>0</v>
      </c>
      <c r="R404" s="224">
        <f>Q404*H404</f>
        <v>0</v>
      </c>
      <c r="S404" s="224">
        <v>0</v>
      </c>
      <c r="T404" s="225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6" t="s">
        <v>279</v>
      </c>
      <c r="AT404" s="226" t="s">
        <v>146</v>
      </c>
      <c r="AU404" s="226" t="s">
        <v>81</v>
      </c>
      <c r="AY404" s="19" t="s">
        <v>144</v>
      </c>
      <c r="BE404" s="227">
        <f>IF(N404="základní",J404,0)</f>
        <v>0</v>
      </c>
      <c r="BF404" s="227">
        <f>IF(N404="snížená",J404,0)</f>
        <v>0</v>
      </c>
      <c r="BG404" s="227">
        <f>IF(N404="zákl. přenesená",J404,0)</f>
        <v>0</v>
      </c>
      <c r="BH404" s="227">
        <f>IF(N404="sníž. přenesená",J404,0)</f>
        <v>0</v>
      </c>
      <c r="BI404" s="227">
        <f>IF(N404="nulová",J404,0)</f>
        <v>0</v>
      </c>
      <c r="BJ404" s="19" t="s">
        <v>81</v>
      </c>
      <c r="BK404" s="227">
        <f>ROUND(I404*H404,2)</f>
        <v>0</v>
      </c>
      <c r="BL404" s="19" t="s">
        <v>279</v>
      </c>
      <c r="BM404" s="226" t="s">
        <v>1344</v>
      </c>
    </row>
    <row r="405" spans="1:65" s="2" customFormat="1" ht="16.5" customHeight="1">
      <c r="A405" s="40"/>
      <c r="B405" s="41"/>
      <c r="C405" s="215" t="s">
        <v>1345</v>
      </c>
      <c r="D405" s="215" t="s">
        <v>146</v>
      </c>
      <c r="E405" s="216" t="s">
        <v>1346</v>
      </c>
      <c r="F405" s="217" t="s">
        <v>1347</v>
      </c>
      <c r="G405" s="218" t="s">
        <v>177</v>
      </c>
      <c r="H405" s="219">
        <v>25</v>
      </c>
      <c r="I405" s="220"/>
      <c r="J405" s="221">
        <f>ROUND(I405*H405,2)</f>
        <v>0</v>
      </c>
      <c r="K405" s="217" t="s">
        <v>21</v>
      </c>
      <c r="L405" s="46"/>
      <c r="M405" s="222" t="s">
        <v>21</v>
      </c>
      <c r="N405" s="223" t="s">
        <v>44</v>
      </c>
      <c r="O405" s="86"/>
      <c r="P405" s="224">
        <f>O405*H405</f>
        <v>0</v>
      </c>
      <c r="Q405" s="224">
        <v>0</v>
      </c>
      <c r="R405" s="224">
        <f>Q405*H405</f>
        <v>0</v>
      </c>
      <c r="S405" s="224">
        <v>0</v>
      </c>
      <c r="T405" s="225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6" t="s">
        <v>279</v>
      </c>
      <c r="AT405" s="226" t="s">
        <v>146</v>
      </c>
      <c r="AU405" s="226" t="s">
        <v>81</v>
      </c>
      <c r="AY405" s="19" t="s">
        <v>144</v>
      </c>
      <c r="BE405" s="227">
        <f>IF(N405="základní",J405,0)</f>
        <v>0</v>
      </c>
      <c r="BF405" s="227">
        <f>IF(N405="snížená",J405,0)</f>
        <v>0</v>
      </c>
      <c r="BG405" s="227">
        <f>IF(N405="zákl. přenesená",J405,0)</f>
        <v>0</v>
      </c>
      <c r="BH405" s="227">
        <f>IF(N405="sníž. přenesená",J405,0)</f>
        <v>0</v>
      </c>
      <c r="BI405" s="227">
        <f>IF(N405="nulová",J405,0)</f>
        <v>0</v>
      </c>
      <c r="BJ405" s="19" t="s">
        <v>81</v>
      </c>
      <c r="BK405" s="227">
        <f>ROUND(I405*H405,2)</f>
        <v>0</v>
      </c>
      <c r="BL405" s="19" t="s">
        <v>279</v>
      </c>
      <c r="BM405" s="226" t="s">
        <v>1348</v>
      </c>
    </row>
    <row r="406" spans="1:47" s="2" customFormat="1" ht="12">
      <c r="A406" s="40"/>
      <c r="B406" s="41"/>
      <c r="C406" s="42"/>
      <c r="D406" s="235" t="s">
        <v>467</v>
      </c>
      <c r="E406" s="42"/>
      <c r="F406" s="276" t="s">
        <v>1349</v>
      </c>
      <c r="G406" s="42"/>
      <c r="H406" s="42"/>
      <c r="I406" s="230"/>
      <c r="J406" s="42"/>
      <c r="K406" s="42"/>
      <c r="L406" s="46"/>
      <c r="M406" s="231"/>
      <c r="N406" s="232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467</v>
      </c>
      <c r="AU406" s="19" t="s">
        <v>81</v>
      </c>
    </row>
    <row r="407" spans="1:65" s="2" customFormat="1" ht="16.5" customHeight="1">
      <c r="A407" s="40"/>
      <c r="B407" s="41"/>
      <c r="C407" s="215" t="s">
        <v>1036</v>
      </c>
      <c r="D407" s="215" t="s">
        <v>146</v>
      </c>
      <c r="E407" s="216" t="s">
        <v>1350</v>
      </c>
      <c r="F407" s="217" t="s">
        <v>838</v>
      </c>
      <c r="G407" s="218" t="s">
        <v>177</v>
      </c>
      <c r="H407" s="219">
        <v>25</v>
      </c>
      <c r="I407" s="220"/>
      <c r="J407" s="221">
        <f>ROUND(I407*H407,2)</f>
        <v>0</v>
      </c>
      <c r="K407" s="217" t="s">
        <v>21</v>
      </c>
      <c r="L407" s="46"/>
      <c r="M407" s="222" t="s">
        <v>21</v>
      </c>
      <c r="N407" s="223" t="s">
        <v>44</v>
      </c>
      <c r="O407" s="86"/>
      <c r="P407" s="224">
        <f>O407*H407</f>
        <v>0</v>
      </c>
      <c r="Q407" s="224">
        <v>0</v>
      </c>
      <c r="R407" s="224">
        <f>Q407*H407</f>
        <v>0</v>
      </c>
      <c r="S407" s="224">
        <v>0</v>
      </c>
      <c r="T407" s="225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6" t="s">
        <v>279</v>
      </c>
      <c r="AT407" s="226" t="s">
        <v>146</v>
      </c>
      <c r="AU407" s="226" t="s">
        <v>81</v>
      </c>
      <c r="AY407" s="19" t="s">
        <v>144</v>
      </c>
      <c r="BE407" s="227">
        <f>IF(N407="základní",J407,0)</f>
        <v>0</v>
      </c>
      <c r="BF407" s="227">
        <f>IF(N407="snížená",J407,0)</f>
        <v>0</v>
      </c>
      <c r="BG407" s="227">
        <f>IF(N407="zákl. přenesená",J407,0)</f>
        <v>0</v>
      </c>
      <c r="BH407" s="227">
        <f>IF(N407="sníž. přenesená",J407,0)</f>
        <v>0</v>
      </c>
      <c r="BI407" s="227">
        <f>IF(N407="nulová",J407,0)</f>
        <v>0</v>
      </c>
      <c r="BJ407" s="19" t="s">
        <v>81</v>
      </c>
      <c r="BK407" s="227">
        <f>ROUND(I407*H407,2)</f>
        <v>0</v>
      </c>
      <c r="BL407" s="19" t="s">
        <v>279</v>
      </c>
      <c r="BM407" s="226" t="s">
        <v>1351</v>
      </c>
    </row>
    <row r="408" spans="1:65" s="2" customFormat="1" ht="24.15" customHeight="1">
      <c r="A408" s="40"/>
      <c r="B408" s="41"/>
      <c r="C408" s="215" t="s">
        <v>1352</v>
      </c>
      <c r="D408" s="215" t="s">
        <v>146</v>
      </c>
      <c r="E408" s="216" t="s">
        <v>1353</v>
      </c>
      <c r="F408" s="217" t="s">
        <v>1156</v>
      </c>
      <c r="G408" s="218" t="s">
        <v>177</v>
      </c>
      <c r="H408" s="219">
        <v>4</v>
      </c>
      <c r="I408" s="220"/>
      <c r="J408" s="221">
        <f>ROUND(I408*H408,2)</f>
        <v>0</v>
      </c>
      <c r="K408" s="217" t="s">
        <v>21</v>
      </c>
      <c r="L408" s="46"/>
      <c r="M408" s="222" t="s">
        <v>21</v>
      </c>
      <c r="N408" s="223" t="s">
        <v>44</v>
      </c>
      <c r="O408" s="86"/>
      <c r="P408" s="224">
        <f>O408*H408</f>
        <v>0</v>
      </c>
      <c r="Q408" s="224">
        <v>0</v>
      </c>
      <c r="R408" s="224">
        <f>Q408*H408</f>
        <v>0</v>
      </c>
      <c r="S408" s="224">
        <v>0</v>
      </c>
      <c r="T408" s="225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6" t="s">
        <v>279</v>
      </c>
      <c r="AT408" s="226" t="s">
        <v>146</v>
      </c>
      <c r="AU408" s="226" t="s">
        <v>81</v>
      </c>
      <c r="AY408" s="19" t="s">
        <v>144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19" t="s">
        <v>81</v>
      </c>
      <c r="BK408" s="227">
        <f>ROUND(I408*H408,2)</f>
        <v>0</v>
      </c>
      <c r="BL408" s="19" t="s">
        <v>279</v>
      </c>
      <c r="BM408" s="226" t="s">
        <v>1354</v>
      </c>
    </row>
    <row r="409" spans="1:47" s="2" customFormat="1" ht="12">
      <c r="A409" s="40"/>
      <c r="B409" s="41"/>
      <c r="C409" s="42"/>
      <c r="D409" s="235" t="s">
        <v>467</v>
      </c>
      <c r="E409" s="42"/>
      <c r="F409" s="276" t="s">
        <v>1158</v>
      </c>
      <c r="G409" s="42"/>
      <c r="H409" s="42"/>
      <c r="I409" s="230"/>
      <c r="J409" s="42"/>
      <c r="K409" s="42"/>
      <c r="L409" s="46"/>
      <c r="M409" s="231"/>
      <c r="N409" s="232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467</v>
      </c>
      <c r="AU409" s="19" t="s">
        <v>81</v>
      </c>
    </row>
    <row r="410" spans="1:65" s="2" customFormat="1" ht="16.5" customHeight="1">
      <c r="A410" s="40"/>
      <c r="B410" s="41"/>
      <c r="C410" s="215" t="s">
        <v>1039</v>
      </c>
      <c r="D410" s="215" t="s">
        <v>146</v>
      </c>
      <c r="E410" s="216" t="s">
        <v>1355</v>
      </c>
      <c r="F410" s="217" t="s">
        <v>1161</v>
      </c>
      <c r="G410" s="218" t="s">
        <v>177</v>
      </c>
      <c r="H410" s="219">
        <v>4</v>
      </c>
      <c r="I410" s="220"/>
      <c r="J410" s="221">
        <f>ROUND(I410*H410,2)</f>
        <v>0</v>
      </c>
      <c r="K410" s="217" t="s">
        <v>21</v>
      </c>
      <c r="L410" s="46"/>
      <c r="M410" s="222" t="s">
        <v>21</v>
      </c>
      <c r="N410" s="223" t="s">
        <v>44</v>
      </c>
      <c r="O410" s="86"/>
      <c r="P410" s="224">
        <f>O410*H410</f>
        <v>0</v>
      </c>
      <c r="Q410" s="224">
        <v>0</v>
      </c>
      <c r="R410" s="224">
        <f>Q410*H410</f>
        <v>0</v>
      </c>
      <c r="S410" s="224">
        <v>0</v>
      </c>
      <c r="T410" s="225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6" t="s">
        <v>279</v>
      </c>
      <c r="AT410" s="226" t="s">
        <v>146</v>
      </c>
      <c r="AU410" s="226" t="s">
        <v>81</v>
      </c>
      <c r="AY410" s="19" t="s">
        <v>144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9" t="s">
        <v>81</v>
      </c>
      <c r="BK410" s="227">
        <f>ROUND(I410*H410,2)</f>
        <v>0</v>
      </c>
      <c r="BL410" s="19" t="s">
        <v>279</v>
      </c>
      <c r="BM410" s="226" t="s">
        <v>1356</v>
      </c>
    </row>
    <row r="411" spans="1:65" s="2" customFormat="1" ht="24.15" customHeight="1">
      <c r="A411" s="40"/>
      <c r="B411" s="41"/>
      <c r="C411" s="215" t="s">
        <v>1357</v>
      </c>
      <c r="D411" s="215" t="s">
        <v>146</v>
      </c>
      <c r="E411" s="216" t="s">
        <v>1358</v>
      </c>
      <c r="F411" s="217" t="s">
        <v>840</v>
      </c>
      <c r="G411" s="218" t="s">
        <v>177</v>
      </c>
      <c r="H411" s="219">
        <v>30</v>
      </c>
      <c r="I411" s="220"/>
      <c r="J411" s="221">
        <f>ROUND(I411*H411,2)</f>
        <v>0</v>
      </c>
      <c r="K411" s="217" t="s">
        <v>21</v>
      </c>
      <c r="L411" s="46"/>
      <c r="M411" s="222" t="s">
        <v>21</v>
      </c>
      <c r="N411" s="223" t="s">
        <v>44</v>
      </c>
      <c r="O411" s="86"/>
      <c r="P411" s="224">
        <f>O411*H411</f>
        <v>0</v>
      </c>
      <c r="Q411" s="224">
        <v>0</v>
      </c>
      <c r="R411" s="224">
        <f>Q411*H411</f>
        <v>0</v>
      </c>
      <c r="S411" s="224">
        <v>0</v>
      </c>
      <c r="T411" s="225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6" t="s">
        <v>279</v>
      </c>
      <c r="AT411" s="226" t="s">
        <v>146</v>
      </c>
      <c r="AU411" s="226" t="s">
        <v>81</v>
      </c>
      <c r="AY411" s="19" t="s">
        <v>144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19" t="s">
        <v>81</v>
      </c>
      <c r="BK411" s="227">
        <f>ROUND(I411*H411,2)</f>
        <v>0</v>
      </c>
      <c r="BL411" s="19" t="s">
        <v>279</v>
      </c>
      <c r="BM411" s="226" t="s">
        <v>1359</v>
      </c>
    </row>
    <row r="412" spans="1:47" s="2" customFormat="1" ht="12">
      <c r="A412" s="40"/>
      <c r="B412" s="41"/>
      <c r="C412" s="42"/>
      <c r="D412" s="235" t="s">
        <v>467</v>
      </c>
      <c r="E412" s="42"/>
      <c r="F412" s="276" t="s">
        <v>841</v>
      </c>
      <c r="G412" s="42"/>
      <c r="H412" s="42"/>
      <c r="I412" s="230"/>
      <c r="J412" s="42"/>
      <c r="K412" s="42"/>
      <c r="L412" s="46"/>
      <c r="M412" s="231"/>
      <c r="N412" s="232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467</v>
      </c>
      <c r="AU412" s="19" t="s">
        <v>81</v>
      </c>
    </row>
    <row r="413" spans="1:65" s="2" customFormat="1" ht="16.5" customHeight="1">
      <c r="A413" s="40"/>
      <c r="B413" s="41"/>
      <c r="C413" s="215" t="s">
        <v>1041</v>
      </c>
      <c r="D413" s="215" t="s">
        <v>146</v>
      </c>
      <c r="E413" s="216" t="s">
        <v>1360</v>
      </c>
      <c r="F413" s="217" t="s">
        <v>843</v>
      </c>
      <c r="G413" s="218" t="s">
        <v>177</v>
      </c>
      <c r="H413" s="219">
        <v>30</v>
      </c>
      <c r="I413" s="220"/>
      <c r="J413" s="221">
        <f>ROUND(I413*H413,2)</f>
        <v>0</v>
      </c>
      <c r="K413" s="217" t="s">
        <v>21</v>
      </c>
      <c r="L413" s="46"/>
      <c r="M413" s="222" t="s">
        <v>21</v>
      </c>
      <c r="N413" s="223" t="s">
        <v>44</v>
      </c>
      <c r="O413" s="86"/>
      <c r="P413" s="224">
        <f>O413*H413</f>
        <v>0</v>
      </c>
      <c r="Q413" s="224">
        <v>0</v>
      </c>
      <c r="R413" s="224">
        <f>Q413*H413</f>
        <v>0</v>
      </c>
      <c r="S413" s="224">
        <v>0</v>
      </c>
      <c r="T413" s="225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6" t="s">
        <v>279</v>
      </c>
      <c r="AT413" s="226" t="s">
        <v>146</v>
      </c>
      <c r="AU413" s="226" t="s">
        <v>81</v>
      </c>
      <c r="AY413" s="19" t="s">
        <v>144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19" t="s">
        <v>81</v>
      </c>
      <c r="BK413" s="227">
        <f>ROUND(I413*H413,2)</f>
        <v>0</v>
      </c>
      <c r="BL413" s="19" t="s">
        <v>279</v>
      </c>
      <c r="BM413" s="226" t="s">
        <v>1361</v>
      </c>
    </row>
    <row r="414" spans="1:63" s="12" customFormat="1" ht="25.9" customHeight="1">
      <c r="A414" s="12"/>
      <c r="B414" s="199"/>
      <c r="C414" s="200"/>
      <c r="D414" s="201" t="s">
        <v>72</v>
      </c>
      <c r="E414" s="202" t="s">
        <v>381</v>
      </c>
      <c r="F414" s="202" t="s">
        <v>1362</v>
      </c>
      <c r="G414" s="200"/>
      <c r="H414" s="200"/>
      <c r="I414" s="203"/>
      <c r="J414" s="204">
        <f>BK414</f>
        <v>0</v>
      </c>
      <c r="K414" s="200"/>
      <c r="L414" s="205"/>
      <c r="M414" s="206"/>
      <c r="N414" s="207"/>
      <c r="O414" s="207"/>
      <c r="P414" s="208">
        <f>SUM(P415:P438)</f>
        <v>0</v>
      </c>
      <c r="Q414" s="207"/>
      <c r="R414" s="208">
        <f>SUM(R415:R438)</f>
        <v>0</v>
      </c>
      <c r="S414" s="207"/>
      <c r="T414" s="209">
        <f>SUM(T415:T438)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0" t="s">
        <v>81</v>
      </c>
      <c r="AT414" s="211" t="s">
        <v>72</v>
      </c>
      <c r="AU414" s="211" t="s">
        <v>73</v>
      </c>
      <c r="AY414" s="210" t="s">
        <v>144</v>
      </c>
      <c r="BK414" s="212">
        <f>SUM(BK415:BK438)</f>
        <v>0</v>
      </c>
    </row>
    <row r="415" spans="1:65" s="2" customFormat="1" ht="24.15" customHeight="1">
      <c r="A415" s="40"/>
      <c r="B415" s="41"/>
      <c r="C415" s="215" t="s">
        <v>1363</v>
      </c>
      <c r="D415" s="215" t="s">
        <v>146</v>
      </c>
      <c r="E415" s="216" t="s">
        <v>1364</v>
      </c>
      <c r="F415" s="217" t="s">
        <v>1365</v>
      </c>
      <c r="G415" s="218" t="s">
        <v>375</v>
      </c>
      <c r="H415" s="219">
        <v>4</v>
      </c>
      <c r="I415" s="220"/>
      <c r="J415" s="221">
        <f>ROUND(I415*H415,2)</f>
        <v>0</v>
      </c>
      <c r="K415" s="217" t="s">
        <v>21</v>
      </c>
      <c r="L415" s="46"/>
      <c r="M415" s="222" t="s">
        <v>21</v>
      </c>
      <c r="N415" s="223" t="s">
        <v>44</v>
      </c>
      <c r="O415" s="86"/>
      <c r="P415" s="224">
        <f>O415*H415</f>
        <v>0</v>
      </c>
      <c r="Q415" s="224">
        <v>0</v>
      </c>
      <c r="R415" s="224">
        <f>Q415*H415</f>
        <v>0</v>
      </c>
      <c r="S415" s="224">
        <v>0</v>
      </c>
      <c r="T415" s="225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6" t="s">
        <v>279</v>
      </c>
      <c r="AT415" s="226" t="s">
        <v>146</v>
      </c>
      <c r="AU415" s="226" t="s">
        <v>81</v>
      </c>
      <c r="AY415" s="19" t="s">
        <v>144</v>
      </c>
      <c r="BE415" s="227">
        <f>IF(N415="základní",J415,0)</f>
        <v>0</v>
      </c>
      <c r="BF415" s="227">
        <f>IF(N415="snížená",J415,0)</f>
        <v>0</v>
      </c>
      <c r="BG415" s="227">
        <f>IF(N415="zákl. přenesená",J415,0)</f>
        <v>0</v>
      </c>
      <c r="BH415" s="227">
        <f>IF(N415="sníž. přenesená",J415,0)</f>
        <v>0</v>
      </c>
      <c r="BI415" s="227">
        <f>IF(N415="nulová",J415,0)</f>
        <v>0</v>
      </c>
      <c r="BJ415" s="19" t="s">
        <v>81</v>
      </c>
      <c r="BK415" s="227">
        <f>ROUND(I415*H415,2)</f>
        <v>0</v>
      </c>
      <c r="BL415" s="19" t="s">
        <v>279</v>
      </c>
      <c r="BM415" s="226" t="s">
        <v>1366</v>
      </c>
    </row>
    <row r="416" spans="1:47" s="2" customFormat="1" ht="12">
      <c r="A416" s="40"/>
      <c r="B416" s="41"/>
      <c r="C416" s="42"/>
      <c r="D416" s="235" t="s">
        <v>467</v>
      </c>
      <c r="E416" s="42"/>
      <c r="F416" s="276" t="s">
        <v>1367</v>
      </c>
      <c r="G416" s="42"/>
      <c r="H416" s="42"/>
      <c r="I416" s="230"/>
      <c r="J416" s="42"/>
      <c r="K416" s="42"/>
      <c r="L416" s="46"/>
      <c r="M416" s="231"/>
      <c r="N416" s="232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467</v>
      </c>
      <c r="AU416" s="19" t="s">
        <v>81</v>
      </c>
    </row>
    <row r="417" spans="1:65" s="2" customFormat="1" ht="16.5" customHeight="1">
      <c r="A417" s="40"/>
      <c r="B417" s="41"/>
      <c r="C417" s="215" t="s">
        <v>1044</v>
      </c>
      <c r="D417" s="215" t="s">
        <v>146</v>
      </c>
      <c r="E417" s="216" t="s">
        <v>1368</v>
      </c>
      <c r="F417" s="217" t="s">
        <v>1369</v>
      </c>
      <c r="G417" s="218" t="s">
        <v>375</v>
      </c>
      <c r="H417" s="219">
        <v>4</v>
      </c>
      <c r="I417" s="220"/>
      <c r="J417" s="221">
        <f>ROUND(I417*H417,2)</f>
        <v>0</v>
      </c>
      <c r="K417" s="217" t="s">
        <v>21</v>
      </c>
      <c r="L417" s="46"/>
      <c r="M417" s="222" t="s">
        <v>21</v>
      </c>
      <c r="N417" s="223" t="s">
        <v>44</v>
      </c>
      <c r="O417" s="86"/>
      <c r="P417" s="224">
        <f>O417*H417</f>
        <v>0</v>
      </c>
      <c r="Q417" s="224">
        <v>0</v>
      </c>
      <c r="R417" s="224">
        <f>Q417*H417</f>
        <v>0</v>
      </c>
      <c r="S417" s="224">
        <v>0</v>
      </c>
      <c r="T417" s="225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6" t="s">
        <v>279</v>
      </c>
      <c r="AT417" s="226" t="s">
        <v>146</v>
      </c>
      <c r="AU417" s="226" t="s">
        <v>81</v>
      </c>
      <c r="AY417" s="19" t="s">
        <v>144</v>
      </c>
      <c r="BE417" s="227">
        <f>IF(N417="základní",J417,0)</f>
        <v>0</v>
      </c>
      <c r="BF417" s="227">
        <f>IF(N417="snížená",J417,0)</f>
        <v>0</v>
      </c>
      <c r="BG417" s="227">
        <f>IF(N417="zákl. přenesená",J417,0)</f>
        <v>0</v>
      </c>
      <c r="BH417" s="227">
        <f>IF(N417="sníž. přenesená",J417,0)</f>
        <v>0</v>
      </c>
      <c r="BI417" s="227">
        <f>IF(N417="nulová",J417,0)</f>
        <v>0</v>
      </c>
      <c r="BJ417" s="19" t="s">
        <v>81</v>
      </c>
      <c r="BK417" s="227">
        <f>ROUND(I417*H417,2)</f>
        <v>0</v>
      </c>
      <c r="BL417" s="19" t="s">
        <v>279</v>
      </c>
      <c r="BM417" s="226" t="s">
        <v>1370</v>
      </c>
    </row>
    <row r="418" spans="1:65" s="2" customFormat="1" ht="21.75" customHeight="1">
      <c r="A418" s="40"/>
      <c r="B418" s="41"/>
      <c r="C418" s="215" t="s">
        <v>1371</v>
      </c>
      <c r="D418" s="215" t="s">
        <v>146</v>
      </c>
      <c r="E418" s="216" t="s">
        <v>1372</v>
      </c>
      <c r="F418" s="217" t="s">
        <v>1373</v>
      </c>
      <c r="G418" s="218" t="s">
        <v>375</v>
      </c>
      <c r="H418" s="219">
        <v>4</v>
      </c>
      <c r="I418" s="220"/>
      <c r="J418" s="221">
        <f>ROUND(I418*H418,2)</f>
        <v>0</v>
      </c>
      <c r="K418" s="217" t="s">
        <v>21</v>
      </c>
      <c r="L418" s="46"/>
      <c r="M418" s="222" t="s">
        <v>21</v>
      </c>
      <c r="N418" s="223" t="s">
        <v>44</v>
      </c>
      <c r="O418" s="86"/>
      <c r="P418" s="224">
        <f>O418*H418</f>
        <v>0</v>
      </c>
      <c r="Q418" s="224">
        <v>0</v>
      </c>
      <c r="R418" s="224">
        <f>Q418*H418</f>
        <v>0</v>
      </c>
      <c r="S418" s="224">
        <v>0</v>
      </c>
      <c r="T418" s="225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6" t="s">
        <v>279</v>
      </c>
      <c r="AT418" s="226" t="s">
        <v>146</v>
      </c>
      <c r="AU418" s="226" t="s">
        <v>81</v>
      </c>
      <c r="AY418" s="19" t="s">
        <v>144</v>
      </c>
      <c r="BE418" s="227">
        <f>IF(N418="základní",J418,0)</f>
        <v>0</v>
      </c>
      <c r="BF418" s="227">
        <f>IF(N418="snížená",J418,0)</f>
        <v>0</v>
      </c>
      <c r="BG418" s="227">
        <f>IF(N418="zákl. přenesená",J418,0)</f>
        <v>0</v>
      </c>
      <c r="BH418" s="227">
        <f>IF(N418="sníž. přenesená",J418,0)</f>
        <v>0</v>
      </c>
      <c r="BI418" s="227">
        <f>IF(N418="nulová",J418,0)</f>
        <v>0</v>
      </c>
      <c r="BJ418" s="19" t="s">
        <v>81</v>
      </c>
      <c r="BK418" s="227">
        <f>ROUND(I418*H418,2)</f>
        <v>0</v>
      </c>
      <c r="BL418" s="19" t="s">
        <v>279</v>
      </c>
      <c r="BM418" s="226" t="s">
        <v>1374</v>
      </c>
    </row>
    <row r="419" spans="1:47" s="2" customFormat="1" ht="12">
      <c r="A419" s="40"/>
      <c r="B419" s="41"/>
      <c r="C419" s="42"/>
      <c r="D419" s="235" t="s">
        <v>467</v>
      </c>
      <c r="E419" s="42"/>
      <c r="F419" s="276" t="s">
        <v>1375</v>
      </c>
      <c r="G419" s="42"/>
      <c r="H419" s="42"/>
      <c r="I419" s="230"/>
      <c r="J419" s="42"/>
      <c r="K419" s="42"/>
      <c r="L419" s="46"/>
      <c r="M419" s="231"/>
      <c r="N419" s="232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467</v>
      </c>
      <c r="AU419" s="19" t="s">
        <v>81</v>
      </c>
    </row>
    <row r="420" spans="1:65" s="2" customFormat="1" ht="16.5" customHeight="1">
      <c r="A420" s="40"/>
      <c r="B420" s="41"/>
      <c r="C420" s="215" t="s">
        <v>1046</v>
      </c>
      <c r="D420" s="215" t="s">
        <v>146</v>
      </c>
      <c r="E420" s="216" t="s">
        <v>1376</v>
      </c>
      <c r="F420" s="217" t="s">
        <v>972</v>
      </c>
      <c r="G420" s="218" t="s">
        <v>375</v>
      </c>
      <c r="H420" s="219">
        <v>4</v>
      </c>
      <c r="I420" s="220"/>
      <c r="J420" s="221">
        <f>ROUND(I420*H420,2)</f>
        <v>0</v>
      </c>
      <c r="K420" s="217" t="s">
        <v>21</v>
      </c>
      <c r="L420" s="46"/>
      <c r="M420" s="222" t="s">
        <v>21</v>
      </c>
      <c r="N420" s="223" t="s">
        <v>44</v>
      </c>
      <c r="O420" s="86"/>
      <c r="P420" s="224">
        <f>O420*H420</f>
        <v>0</v>
      </c>
      <c r="Q420" s="224">
        <v>0</v>
      </c>
      <c r="R420" s="224">
        <f>Q420*H420</f>
        <v>0</v>
      </c>
      <c r="S420" s="224">
        <v>0</v>
      </c>
      <c r="T420" s="225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6" t="s">
        <v>279</v>
      </c>
      <c r="AT420" s="226" t="s">
        <v>146</v>
      </c>
      <c r="AU420" s="226" t="s">
        <v>81</v>
      </c>
      <c r="AY420" s="19" t="s">
        <v>144</v>
      </c>
      <c r="BE420" s="227">
        <f>IF(N420="základní",J420,0)</f>
        <v>0</v>
      </c>
      <c r="BF420" s="227">
        <f>IF(N420="snížená",J420,0)</f>
        <v>0</v>
      </c>
      <c r="BG420" s="227">
        <f>IF(N420="zákl. přenesená",J420,0)</f>
        <v>0</v>
      </c>
      <c r="BH420" s="227">
        <f>IF(N420="sníž. přenesená",J420,0)</f>
        <v>0</v>
      </c>
      <c r="BI420" s="227">
        <f>IF(N420="nulová",J420,0)</f>
        <v>0</v>
      </c>
      <c r="BJ420" s="19" t="s">
        <v>81</v>
      </c>
      <c r="BK420" s="227">
        <f>ROUND(I420*H420,2)</f>
        <v>0</v>
      </c>
      <c r="BL420" s="19" t="s">
        <v>279</v>
      </c>
      <c r="BM420" s="226" t="s">
        <v>1377</v>
      </c>
    </row>
    <row r="421" spans="1:65" s="2" customFormat="1" ht="16.5" customHeight="1">
      <c r="A421" s="40"/>
      <c r="B421" s="41"/>
      <c r="C421" s="215" t="s">
        <v>1378</v>
      </c>
      <c r="D421" s="215" t="s">
        <v>146</v>
      </c>
      <c r="E421" s="216" t="s">
        <v>1379</v>
      </c>
      <c r="F421" s="217" t="s">
        <v>1380</v>
      </c>
      <c r="G421" s="218" t="s">
        <v>375</v>
      </c>
      <c r="H421" s="219">
        <v>4</v>
      </c>
      <c r="I421" s="220"/>
      <c r="J421" s="221">
        <f>ROUND(I421*H421,2)</f>
        <v>0</v>
      </c>
      <c r="K421" s="217" t="s">
        <v>21</v>
      </c>
      <c r="L421" s="46"/>
      <c r="M421" s="222" t="s">
        <v>21</v>
      </c>
      <c r="N421" s="223" t="s">
        <v>44</v>
      </c>
      <c r="O421" s="86"/>
      <c r="P421" s="224">
        <f>O421*H421</f>
        <v>0</v>
      </c>
      <c r="Q421" s="224">
        <v>0</v>
      </c>
      <c r="R421" s="224">
        <f>Q421*H421</f>
        <v>0</v>
      </c>
      <c r="S421" s="224">
        <v>0</v>
      </c>
      <c r="T421" s="225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6" t="s">
        <v>279</v>
      </c>
      <c r="AT421" s="226" t="s">
        <v>146</v>
      </c>
      <c r="AU421" s="226" t="s">
        <v>81</v>
      </c>
      <c r="AY421" s="19" t="s">
        <v>144</v>
      </c>
      <c r="BE421" s="227">
        <f>IF(N421="základní",J421,0)</f>
        <v>0</v>
      </c>
      <c r="BF421" s="227">
        <f>IF(N421="snížená",J421,0)</f>
        <v>0</v>
      </c>
      <c r="BG421" s="227">
        <f>IF(N421="zákl. přenesená",J421,0)</f>
        <v>0</v>
      </c>
      <c r="BH421" s="227">
        <f>IF(N421="sníž. přenesená",J421,0)</f>
        <v>0</v>
      </c>
      <c r="BI421" s="227">
        <f>IF(N421="nulová",J421,0)</f>
        <v>0</v>
      </c>
      <c r="BJ421" s="19" t="s">
        <v>81</v>
      </c>
      <c r="BK421" s="227">
        <f>ROUND(I421*H421,2)</f>
        <v>0</v>
      </c>
      <c r="BL421" s="19" t="s">
        <v>279</v>
      </c>
      <c r="BM421" s="226" t="s">
        <v>1381</v>
      </c>
    </row>
    <row r="422" spans="1:47" s="2" customFormat="1" ht="12">
      <c r="A422" s="40"/>
      <c r="B422" s="41"/>
      <c r="C422" s="42"/>
      <c r="D422" s="235" t="s">
        <v>467</v>
      </c>
      <c r="E422" s="42"/>
      <c r="F422" s="276" t="s">
        <v>1382</v>
      </c>
      <c r="G422" s="42"/>
      <c r="H422" s="42"/>
      <c r="I422" s="230"/>
      <c r="J422" s="42"/>
      <c r="K422" s="42"/>
      <c r="L422" s="46"/>
      <c r="M422" s="231"/>
      <c r="N422" s="232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467</v>
      </c>
      <c r="AU422" s="19" t="s">
        <v>81</v>
      </c>
    </row>
    <row r="423" spans="1:65" s="2" customFormat="1" ht="16.5" customHeight="1">
      <c r="A423" s="40"/>
      <c r="B423" s="41"/>
      <c r="C423" s="215" t="s">
        <v>1049</v>
      </c>
      <c r="D423" s="215" t="s">
        <v>146</v>
      </c>
      <c r="E423" s="216" t="s">
        <v>1383</v>
      </c>
      <c r="F423" s="217" t="s">
        <v>1105</v>
      </c>
      <c r="G423" s="218" t="s">
        <v>375</v>
      </c>
      <c r="H423" s="219">
        <v>4</v>
      </c>
      <c r="I423" s="220"/>
      <c r="J423" s="221">
        <f>ROUND(I423*H423,2)</f>
        <v>0</v>
      </c>
      <c r="K423" s="217" t="s">
        <v>21</v>
      </c>
      <c r="L423" s="46"/>
      <c r="M423" s="222" t="s">
        <v>21</v>
      </c>
      <c r="N423" s="223" t="s">
        <v>44</v>
      </c>
      <c r="O423" s="86"/>
      <c r="P423" s="224">
        <f>O423*H423</f>
        <v>0</v>
      </c>
      <c r="Q423" s="224">
        <v>0</v>
      </c>
      <c r="R423" s="224">
        <f>Q423*H423</f>
        <v>0</v>
      </c>
      <c r="S423" s="224">
        <v>0</v>
      </c>
      <c r="T423" s="225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6" t="s">
        <v>279</v>
      </c>
      <c r="AT423" s="226" t="s">
        <v>146</v>
      </c>
      <c r="AU423" s="226" t="s">
        <v>81</v>
      </c>
      <c r="AY423" s="19" t="s">
        <v>144</v>
      </c>
      <c r="BE423" s="227">
        <f>IF(N423="základní",J423,0)</f>
        <v>0</v>
      </c>
      <c r="BF423" s="227">
        <f>IF(N423="snížená",J423,0)</f>
        <v>0</v>
      </c>
      <c r="BG423" s="227">
        <f>IF(N423="zákl. přenesená",J423,0)</f>
        <v>0</v>
      </c>
      <c r="BH423" s="227">
        <f>IF(N423="sníž. přenesená",J423,0)</f>
        <v>0</v>
      </c>
      <c r="BI423" s="227">
        <f>IF(N423="nulová",J423,0)</f>
        <v>0</v>
      </c>
      <c r="BJ423" s="19" t="s">
        <v>81</v>
      </c>
      <c r="BK423" s="227">
        <f>ROUND(I423*H423,2)</f>
        <v>0</v>
      </c>
      <c r="BL423" s="19" t="s">
        <v>279</v>
      </c>
      <c r="BM423" s="226" t="s">
        <v>1384</v>
      </c>
    </row>
    <row r="424" spans="1:65" s="2" customFormat="1" ht="16.5" customHeight="1">
      <c r="A424" s="40"/>
      <c r="B424" s="41"/>
      <c r="C424" s="215" t="s">
        <v>1385</v>
      </c>
      <c r="D424" s="215" t="s">
        <v>146</v>
      </c>
      <c r="E424" s="216" t="s">
        <v>1386</v>
      </c>
      <c r="F424" s="217" t="s">
        <v>1387</v>
      </c>
      <c r="G424" s="218" t="s">
        <v>375</v>
      </c>
      <c r="H424" s="219">
        <v>4</v>
      </c>
      <c r="I424" s="220"/>
      <c r="J424" s="221">
        <f>ROUND(I424*H424,2)</f>
        <v>0</v>
      </c>
      <c r="K424" s="217" t="s">
        <v>21</v>
      </c>
      <c r="L424" s="46"/>
      <c r="M424" s="222" t="s">
        <v>21</v>
      </c>
      <c r="N424" s="223" t="s">
        <v>44</v>
      </c>
      <c r="O424" s="86"/>
      <c r="P424" s="224">
        <f>O424*H424</f>
        <v>0</v>
      </c>
      <c r="Q424" s="224">
        <v>0</v>
      </c>
      <c r="R424" s="224">
        <f>Q424*H424</f>
        <v>0</v>
      </c>
      <c r="S424" s="224">
        <v>0</v>
      </c>
      <c r="T424" s="225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6" t="s">
        <v>279</v>
      </c>
      <c r="AT424" s="226" t="s">
        <v>146</v>
      </c>
      <c r="AU424" s="226" t="s">
        <v>81</v>
      </c>
      <c r="AY424" s="19" t="s">
        <v>144</v>
      </c>
      <c r="BE424" s="227">
        <f>IF(N424="základní",J424,0)</f>
        <v>0</v>
      </c>
      <c r="BF424" s="227">
        <f>IF(N424="snížená",J424,0)</f>
        <v>0</v>
      </c>
      <c r="BG424" s="227">
        <f>IF(N424="zákl. přenesená",J424,0)</f>
        <v>0</v>
      </c>
      <c r="BH424" s="227">
        <f>IF(N424="sníž. přenesená",J424,0)</f>
        <v>0</v>
      </c>
      <c r="BI424" s="227">
        <f>IF(N424="nulová",J424,0)</f>
        <v>0</v>
      </c>
      <c r="BJ424" s="19" t="s">
        <v>81</v>
      </c>
      <c r="BK424" s="227">
        <f>ROUND(I424*H424,2)</f>
        <v>0</v>
      </c>
      <c r="BL424" s="19" t="s">
        <v>279</v>
      </c>
      <c r="BM424" s="226" t="s">
        <v>1388</v>
      </c>
    </row>
    <row r="425" spans="1:47" s="2" customFormat="1" ht="12">
      <c r="A425" s="40"/>
      <c r="B425" s="41"/>
      <c r="C425" s="42"/>
      <c r="D425" s="235" t="s">
        <v>467</v>
      </c>
      <c r="E425" s="42"/>
      <c r="F425" s="276" t="s">
        <v>1389</v>
      </c>
      <c r="G425" s="42"/>
      <c r="H425" s="42"/>
      <c r="I425" s="230"/>
      <c r="J425" s="42"/>
      <c r="K425" s="42"/>
      <c r="L425" s="46"/>
      <c r="M425" s="231"/>
      <c r="N425" s="232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467</v>
      </c>
      <c r="AU425" s="19" t="s">
        <v>81</v>
      </c>
    </row>
    <row r="426" spans="1:65" s="2" customFormat="1" ht="16.5" customHeight="1">
      <c r="A426" s="40"/>
      <c r="B426" s="41"/>
      <c r="C426" s="215" t="s">
        <v>1051</v>
      </c>
      <c r="D426" s="215" t="s">
        <v>146</v>
      </c>
      <c r="E426" s="216" t="s">
        <v>1390</v>
      </c>
      <c r="F426" s="217" t="s">
        <v>1391</v>
      </c>
      <c r="G426" s="218" t="s">
        <v>375</v>
      </c>
      <c r="H426" s="219">
        <v>4</v>
      </c>
      <c r="I426" s="220"/>
      <c r="J426" s="221">
        <f>ROUND(I426*H426,2)</f>
        <v>0</v>
      </c>
      <c r="K426" s="217" t="s">
        <v>21</v>
      </c>
      <c r="L426" s="46"/>
      <c r="M426" s="222" t="s">
        <v>21</v>
      </c>
      <c r="N426" s="223" t="s">
        <v>44</v>
      </c>
      <c r="O426" s="86"/>
      <c r="P426" s="224">
        <f>O426*H426</f>
        <v>0</v>
      </c>
      <c r="Q426" s="224">
        <v>0</v>
      </c>
      <c r="R426" s="224">
        <f>Q426*H426</f>
        <v>0</v>
      </c>
      <c r="S426" s="224">
        <v>0</v>
      </c>
      <c r="T426" s="225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6" t="s">
        <v>279</v>
      </c>
      <c r="AT426" s="226" t="s">
        <v>146</v>
      </c>
      <c r="AU426" s="226" t="s">
        <v>81</v>
      </c>
      <c r="AY426" s="19" t="s">
        <v>144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19" t="s">
        <v>81</v>
      </c>
      <c r="BK426" s="227">
        <f>ROUND(I426*H426,2)</f>
        <v>0</v>
      </c>
      <c r="BL426" s="19" t="s">
        <v>279</v>
      </c>
      <c r="BM426" s="226" t="s">
        <v>1392</v>
      </c>
    </row>
    <row r="427" spans="1:65" s="2" customFormat="1" ht="16.5" customHeight="1">
      <c r="A427" s="40"/>
      <c r="B427" s="41"/>
      <c r="C427" s="215" t="s">
        <v>1393</v>
      </c>
      <c r="D427" s="215" t="s">
        <v>146</v>
      </c>
      <c r="E427" s="216" t="s">
        <v>1394</v>
      </c>
      <c r="F427" s="217" t="s">
        <v>820</v>
      </c>
      <c r="G427" s="218" t="s">
        <v>177</v>
      </c>
      <c r="H427" s="219">
        <v>2</v>
      </c>
      <c r="I427" s="220"/>
      <c r="J427" s="221">
        <f>ROUND(I427*H427,2)</f>
        <v>0</v>
      </c>
      <c r="K427" s="217" t="s">
        <v>21</v>
      </c>
      <c r="L427" s="46"/>
      <c r="M427" s="222" t="s">
        <v>21</v>
      </c>
      <c r="N427" s="223" t="s">
        <v>44</v>
      </c>
      <c r="O427" s="86"/>
      <c r="P427" s="224">
        <f>O427*H427</f>
        <v>0</v>
      </c>
      <c r="Q427" s="224">
        <v>0</v>
      </c>
      <c r="R427" s="224">
        <f>Q427*H427</f>
        <v>0</v>
      </c>
      <c r="S427" s="224">
        <v>0</v>
      </c>
      <c r="T427" s="225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6" t="s">
        <v>279</v>
      </c>
      <c r="AT427" s="226" t="s">
        <v>146</v>
      </c>
      <c r="AU427" s="226" t="s">
        <v>81</v>
      </c>
      <c r="AY427" s="19" t="s">
        <v>144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19" t="s">
        <v>81</v>
      </c>
      <c r="BK427" s="227">
        <f>ROUND(I427*H427,2)</f>
        <v>0</v>
      </c>
      <c r="BL427" s="19" t="s">
        <v>279</v>
      </c>
      <c r="BM427" s="226" t="s">
        <v>1395</v>
      </c>
    </row>
    <row r="428" spans="1:47" s="2" customFormat="1" ht="12">
      <c r="A428" s="40"/>
      <c r="B428" s="41"/>
      <c r="C428" s="42"/>
      <c r="D428" s="235" t="s">
        <v>467</v>
      </c>
      <c r="E428" s="42"/>
      <c r="F428" s="276" t="s">
        <v>1396</v>
      </c>
      <c r="G428" s="42"/>
      <c r="H428" s="42"/>
      <c r="I428" s="230"/>
      <c r="J428" s="42"/>
      <c r="K428" s="42"/>
      <c r="L428" s="46"/>
      <c r="M428" s="231"/>
      <c r="N428" s="232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467</v>
      </c>
      <c r="AU428" s="19" t="s">
        <v>81</v>
      </c>
    </row>
    <row r="429" spans="1:65" s="2" customFormat="1" ht="16.5" customHeight="1">
      <c r="A429" s="40"/>
      <c r="B429" s="41"/>
      <c r="C429" s="215" t="s">
        <v>1054</v>
      </c>
      <c r="D429" s="215" t="s">
        <v>146</v>
      </c>
      <c r="E429" s="216" t="s">
        <v>1397</v>
      </c>
      <c r="F429" s="217" t="s">
        <v>823</v>
      </c>
      <c r="G429" s="218" t="s">
        <v>177</v>
      </c>
      <c r="H429" s="219">
        <v>2</v>
      </c>
      <c r="I429" s="220"/>
      <c r="J429" s="221">
        <f>ROUND(I429*H429,2)</f>
        <v>0</v>
      </c>
      <c r="K429" s="217" t="s">
        <v>21</v>
      </c>
      <c r="L429" s="46"/>
      <c r="M429" s="222" t="s">
        <v>21</v>
      </c>
      <c r="N429" s="223" t="s">
        <v>44</v>
      </c>
      <c r="O429" s="86"/>
      <c r="P429" s="224">
        <f>O429*H429</f>
        <v>0</v>
      </c>
      <c r="Q429" s="224">
        <v>0</v>
      </c>
      <c r="R429" s="224">
        <f>Q429*H429</f>
        <v>0</v>
      </c>
      <c r="S429" s="224">
        <v>0</v>
      </c>
      <c r="T429" s="225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6" t="s">
        <v>279</v>
      </c>
      <c r="AT429" s="226" t="s">
        <v>146</v>
      </c>
      <c r="AU429" s="226" t="s">
        <v>81</v>
      </c>
      <c r="AY429" s="19" t="s">
        <v>144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19" t="s">
        <v>81</v>
      </c>
      <c r="BK429" s="227">
        <f>ROUND(I429*H429,2)</f>
        <v>0</v>
      </c>
      <c r="BL429" s="19" t="s">
        <v>279</v>
      </c>
      <c r="BM429" s="226" t="s">
        <v>1398</v>
      </c>
    </row>
    <row r="430" spans="1:65" s="2" customFormat="1" ht="21.75" customHeight="1">
      <c r="A430" s="40"/>
      <c r="B430" s="41"/>
      <c r="C430" s="215" t="s">
        <v>1399</v>
      </c>
      <c r="D430" s="215" t="s">
        <v>146</v>
      </c>
      <c r="E430" s="216" t="s">
        <v>1400</v>
      </c>
      <c r="F430" s="217" t="s">
        <v>1401</v>
      </c>
      <c r="G430" s="218" t="s">
        <v>185</v>
      </c>
      <c r="H430" s="219">
        <v>45</v>
      </c>
      <c r="I430" s="220"/>
      <c r="J430" s="221">
        <f>ROUND(I430*H430,2)</f>
        <v>0</v>
      </c>
      <c r="K430" s="217" t="s">
        <v>21</v>
      </c>
      <c r="L430" s="46"/>
      <c r="M430" s="222" t="s">
        <v>21</v>
      </c>
      <c r="N430" s="223" t="s">
        <v>44</v>
      </c>
      <c r="O430" s="86"/>
      <c r="P430" s="224">
        <f>O430*H430</f>
        <v>0</v>
      </c>
      <c r="Q430" s="224">
        <v>0</v>
      </c>
      <c r="R430" s="224">
        <f>Q430*H430</f>
        <v>0</v>
      </c>
      <c r="S430" s="224">
        <v>0</v>
      </c>
      <c r="T430" s="225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6" t="s">
        <v>279</v>
      </c>
      <c r="AT430" s="226" t="s">
        <v>146</v>
      </c>
      <c r="AU430" s="226" t="s">
        <v>81</v>
      </c>
      <c r="AY430" s="19" t="s">
        <v>144</v>
      </c>
      <c r="BE430" s="227">
        <f>IF(N430="základní",J430,0)</f>
        <v>0</v>
      </c>
      <c r="BF430" s="227">
        <f>IF(N430="snížená",J430,0)</f>
        <v>0</v>
      </c>
      <c r="BG430" s="227">
        <f>IF(N430="zákl. přenesená",J430,0)</f>
        <v>0</v>
      </c>
      <c r="BH430" s="227">
        <f>IF(N430="sníž. přenesená",J430,0)</f>
        <v>0</v>
      </c>
      <c r="BI430" s="227">
        <f>IF(N430="nulová",J430,0)</f>
        <v>0</v>
      </c>
      <c r="BJ430" s="19" t="s">
        <v>81</v>
      </c>
      <c r="BK430" s="227">
        <f>ROUND(I430*H430,2)</f>
        <v>0</v>
      </c>
      <c r="BL430" s="19" t="s">
        <v>279</v>
      </c>
      <c r="BM430" s="226" t="s">
        <v>1402</v>
      </c>
    </row>
    <row r="431" spans="1:47" s="2" customFormat="1" ht="12">
      <c r="A431" s="40"/>
      <c r="B431" s="41"/>
      <c r="C431" s="42"/>
      <c r="D431" s="235" t="s">
        <v>467</v>
      </c>
      <c r="E431" s="42"/>
      <c r="F431" s="276" t="s">
        <v>826</v>
      </c>
      <c r="G431" s="42"/>
      <c r="H431" s="42"/>
      <c r="I431" s="230"/>
      <c r="J431" s="42"/>
      <c r="K431" s="42"/>
      <c r="L431" s="46"/>
      <c r="M431" s="231"/>
      <c r="N431" s="232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467</v>
      </c>
      <c r="AU431" s="19" t="s">
        <v>81</v>
      </c>
    </row>
    <row r="432" spans="1:65" s="2" customFormat="1" ht="16.5" customHeight="1">
      <c r="A432" s="40"/>
      <c r="B432" s="41"/>
      <c r="C432" s="215" t="s">
        <v>1056</v>
      </c>
      <c r="D432" s="215" t="s">
        <v>146</v>
      </c>
      <c r="E432" s="216" t="s">
        <v>1403</v>
      </c>
      <c r="F432" s="217" t="s">
        <v>823</v>
      </c>
      <c r="G432" s="218" t="s">
        <v>185</v>
      </c>
      <c r="H432" s="219">
        <v>45</v>
      </c>
      <c r="I432" s="220"/>
      <c r="J432" s="221">
        <f>ROUND(I432*H432,2)</f>
        <v>0</v>
      </c>
      <c r="K432" s="217" t="s">
        <v>21</v>
      </c>
      <c r="L432" s="46"/>
      <c r="M432" s="222" t="s">
        <v>21</v>
      </c>
      <c r="N432" s="223" t="s">
        <v>44</v>
      </c>
      <c r="O432" s="86"/>
      <c r="P432" s="224">
        <f>O432*H432</f>
        <v>0</v>
      </c>
      <c r="Q432" s="224">
        <v>0</v>
      </c>
      <c r="R432" s="224">
        <f>Q432*H432</f>
        <v>0</v>
      </c>
      <c r="S432" s="224">
        <v>0</v>
      </c>
      <c r="T432" s="225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26" t="s">
        <v>279</v>
      </c>
      <c r="AT432" s="226" t="s">
        <v>146</v>
      </c>
      <c r="AU432" s="226" t="s">
        <v>81</v>
      </c>
      <c r="AY432" s="19" t="s">
        <v>144</v>
      </c>
      <c r="BE432" s="227">
        <f>IF(N432="základní",J432,0)</f>
        <v>0</v>
      </c>
      <c r="BF432" s="227">
        <f>IF(N432="snížená",J432,0)</f>
        <v>0</v>
      </c>
      <c r="BG432" s="227">
        <f>IF(N432="zákl. přenesená",J432,0)</f>
        <v>0</v>
      </c>
      <c r="BH432" s="227">
        <f>IF(N432="sníž. přenesená",J432,0)</f>
        <v>0</v>
      </c>
      <c r="BI432" s="227">
        <f>IF(N432="nulová",J432,0)</f>
        <v>0</v>
      </c>
      <c r="BJ432" s="19" t="s">
        <v>81</v>
      </c>
      <c r="BK432" s="227">
        <f>ROUND(I432*H432,2)</f>
        <v>0</v>
      </c>
      <c r="BL432" s="19" t="s">
        <v>279</v>
      </c>
      <c r="BM432" s="226" t="s">
        <v>1404</v>
      </c>
    </row>
    <row r="433" spans="1:65" s="2" customFormat="1" ht="16.5" customHeight="1">
      <c r="A433" s="40"/>
      <c r="B433" s="41"/>
      <c r="C433" s="215" t="s">
        <v>1405</v>
      </c>
      <c r="D433" s="215" t="s">
        <v>146</v>
      </c>
      <c r="E433" s="216" t="s">
        <v>1406</v>
      </c>
      <c r="F433" s="217" t="s">
        <v>1407</v>
      </c>
      <c r="G433" s="218" t="s">
        <v>177</v>
      </c>
      <c r="H433" s="219">
        <v>25</v>
      </c>
      <c r="I433" s="220"/>
      <c r="J433" s="221">
        <f>ROUND(I433*H433,2)</f>
        <v>0</v>
      </c>
      <c r="K433" s="217" t="s">
        <v>21</v>
      </c>
      <c r="L433" s="46"/>
      <c r="M433" s="222" t="s">
        <v>21</v>
      </c>
      <c r="N433" s="223" t="s">
        <v>44</v>
      </c>
      <c r="O433" s="86"/>
      <c r="P433" s="224">
        <f>O433*H433</f>
        <v>0</v>
      </c>
      <c r="Q433" s="224">
        <v>0</v>
      </c>
      <c r="R433" s="224">
        <f>Q433*H433</f>
        <v>0</v>
      </c>
      <c r="S433" s="224">
        <v>0</v>
      </c>
      <c r="T433" s="225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6" t="s">
        <v>279</v>
      </c>
      <c r="AT433" s="226" t="s">
        <v>146</v>
      </c>
      <c r="AU433" s="226" t="s">
        <v>81</v>
      </c>
      <c r="AY433" s="19" t="s">
        <v>144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19" t="s">
        <v>81</v>
      </c>
      <c r="BK433" s="227">
        <f>ROUND(I433*H433,2)</f>
        <v>0</v>
      </c>
      <c r="BL433" s="19" t="s">
        <v>279</v>
      </c>
      <c r="BM433" s="226" t="s">
        <v>1408</v>
      </c>
    </row>
    <row r="434" spans="1:47" s="2" customFormat="1" ht="12">
      <c r="A434" s="40"/>
      <c r="B434" s="41"/>
      <c r="C434" s="42"/>
      <c r="D434" s="235" t="s">
        <v>467</v>
      </c>
      <c r="E434" s="42"/>
      <c r="F434" s="276" t="s">
        <v>1151</v>
      </c>
      <c r="G434" s="42"/>
      <c r="H434" s="42"/>
      <c r="I434" s="230"/>
      <c r="J434" s="42"/>
      <c r="K434" s="42"/>
      <c r="L434" s="46"/>
      <c r="M434" s="231"/>
      <c r="N434" s="232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467</v>
      </c>
      <c r="AU434" s="19" t="s">
        <v>81</v>
      </c>
    </row>
    <row r="435" spans="1:65" s="2" customFormat="1" ht="16.5" customHeight="1">
      <c r="A435" s="40"/>
      <c r="B435" s="41"/>
      <c r="C435" s="215" t="s">
        <v>1059</v>
      </c>
      <c r="D435" s="215" t="s">
        <v>146</v>
      </c>
      <c r="E435" s="216" t="s">
        <v>1409</v>
      </c>
      <c r="F435" s="217" t="s">
        <v>838</v>
      </c>
      <c r="G435" s="218" t="s">
        <v>177</v>
      </c>
      <c r="H435" s="219">
        <v>25</v>
      </c>
      <c r="I435" s="220"/>
      <c r="J435" s="221">
        <f>ROUND(I435*H435,2)</f>
        <v>0</v>
      </c>
      <c r="K435" s="217" t="s">
        <v>21</v>
      </c>
      <c r="L435" s="46"/>
      <c r="M435" s="222" t="s">
        <v>21</v>
      </c>
      <c r="N435" s="223" t="s">
        <v>44</v>
      </c>
      <c r="O435" s="86"/>
      <c r="P435" s="224">
        <f>O435*H435</f>
        <v>0</v>
      </c>
      <c r="Q435" s="224">
        <v>0</v>
      </c>
      <c r="R435" s="224">
        <f>Q435*H435</f>
        <v>0</v>
      </c>
      <c r="S435" s="224">
        <v>0</v>
      </c>
      <c r="T435" s="225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6" t="s">
        <v>279</v>
      </c>
      <c r="AT435" s="226" t="s">
        <v>146</v>
      </c>
      <c r="AU435" s="226" t="s">
        <v>81</v>
      </c>
      <c r="AY435" s="19" t="s">
        <v>144</v>
      </c>
      <c r="BE435" s="227">
        <f>IF(N435="základní",J435,0)</f>
        <v>0</v>
      </c>
      <c r="BF435" s="227">
        <f>IF(N435="snížená",J435,0)</f>
        <v>0</v>
      </c>
      <c r="BG435" s="227">
        <f>IF(N435="zákl. přenesená",J435,0)</f>
        <v>0</v>
      </c>
      <c r="BH435" s="227">
        <f>IF(N435="sníž. přenesená",J435,0)</f>
        <v>0</v>
      </c>
      <c r="BI435" s="227">
        <f>IF(N435="nulová",J435,0)</f>
        <v>0</v>
      </c>
      <c r="BJ435" s="19" t="s">
        <v>81</v>
      </c>
      <c r="BK435" s="227">
        <f>ROUND(I435*H435,2)</f>
        <v>0</v>
      </c>
      <c r="BL435" s="19" t="s">
        <v>279</v>
      </c>
      <c r="BM435" s="226" t="s">
        <v>1410</v>
      </c>
    </row>
    <row r="436" spans="1:65" s="2" customFormat="1" ht="24.15" customHeight="1">
      <c r="A436" s="40"/>
      <c r="B436" s="41"/>
      <c r="C436" s="215" t="s">
        <v>1411</v>
      </c>
      <c r="D436" s="215" t="s">
        <v>146</v>
      </c>
      <c r="E436" s="216" t="s">
        <v>1412</v>
      </c>
      <c r="F436" s="217" t="s">
        <v>1156</v>
      </c>
      <c r="G436" s="218" t="s">
        <v>177</v>
      </c>
      <c r="H436" s="219">
        <v>4</v>
      </c>
      <c r="I436" s="220"/>
      <c r="J436" s="221">
        <f>ROUND(I436*H436,2)</f>
        <v>0</v>
      </c>
      <c r="K436" s="217" t="s">
        <v>21</v>
      </c>
      <c r="L436" s="46"/>
      <c r="M436" s="222" t="s">
        <v>21</v>
      </c>
      <c r="N436" s="223" t="s">
        <v>44</v>
      </c>
      <c r="O436" s="86"/>
      <c r="P436" s="224">
        <f>O436*H436</f>
        <v>0</v>
      </c>
      <c r="Q436" s="224">
        <v>0</v>
      </c>
      <c r="R436" s="224">
        <f>Q436*H436</f>
        <v>0</v>
      </c>
      <c r="S436" s="224">
        <v>0</v>
      </c>
      <c r="T436" s="225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6" t="s">
        <v>279</v>
      </c>
      <c r="AT436" s="226" t="s">
        <v>146</v>
      </c>
      <c r="AU436" s="226" t="s">
        <v>81</v>
      </c>
      <c r="AY436" s="19" t="s">
        <v>144</v>
      </c>
      <c r="BE436" s="227">
        <f>IF(N436="základní",J436,0)</f>
        <v>0</v>
      </c>
      <c r="BF436" s="227">
        <f>IF(N436="snížená",J436,0)</f>
        <v>0</v>
      </c>
      <c r="BG436" s="227">
        <f>IF(N436="zákl. přenesená",J436,0)</f>
        <v>0</v>
      </c>
      <c r="BH436" s="227">
        <f>IF(N436="sníž. přenesená",J436,0)</f>
        <v>0</v>
      </c>
      <c r="BI436" s="227">
        <f>IF(N436="nulová",J436,0)</f>
        <v>0</v>
      </c>
      <c r="BJ436" s="19" t="s">
        <v>81</v>
      </c>
      <c r="BK436" s="227">
        <f>ROUND(I436*H436,2)</f>
        <v>0</v>
      </c>
      <c r="BL436" s="19" t="s">
        <v>279</v>
      </c>
      <c r="BM436" s="226" t="s">
        <v>1413</v>
      </c>
    </row>
    <row r="437" spans="1:47" s="2" customFormat="1" ht="12">
      <c r="A437" s="40"/>
      <c r="B437" s="41"/>
      <c r="C437" s="42"/>
      <c r="D437" s="235" t="s">
        <v>467</v>
      </c>
      <c r="E437" s="42"/>
      <c r="F437" s="276" t="s">
        <v>1158</v>
      </c>
      <c r="G437" s="42"/>
      <c r="H437" s="42"/>
      <c r="I437" s="230"/>
      <c r="J437" s="42"/>
      <c r="K437" s="42"/>
      <c r="L437" s="46"/>
      <c r="M437" s="231"/>
      <c r="N437" s="232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467</v>
      </c>
      <c r="AU437" s="19" t="s">
        <v>81</v>
      </c>
    </row>
    <row r="438" spans="1:65" s="2" customFormat="1" ht="16.5" customHeight="1">
      <c r="A438" s="40"/>
      <c r="B438" s="41"/>
      <c r="C438" s="215" t="s">
        <v>1061</v>
      </c>
      <c r="D438" s="215" t="s">
        <v>146</v>
      </c>
      <c r="E438" s="216" t="s">
        <v>1414</v>
      </c>
      <c r="F438" s="217" t="s">
        <v>1161</v>
      </c>
      <c r="G438" s="218" t="s">
        <v>177</v>
      </c>
      <c r="H438" s="219">
        <v>4</v>
      </c>
      <c r="I438" s="220"/>
      <c r="J438" s="221">
        <f>ROUND(I438*H438,2)</f>
        <v>0</v>
      </c>
      <c r="K438" s="217" t="s">
        <v>21</v>
      </c>
      <c r="L438" s="46"/>
      <c r="M438" s="222" t="s">
        <v>21</v>
      </c>
      <c r="N438" s="223" t="s">
        <v>44</v>
      </c>
      <c r="O438" s="86"/>
      <c r="P438" s="224">
        <f>O438*H438</f>
        <v>0</v>
      </c>
      <c r="Q438" s="224">
        <v>0</v>
      </c>
      <c r="R438" s="224">
        <f>Q438*H438</f>
        <v>0</v>
      </c>
      <c r="S438" s="224">
        <v>0</v>
      </c>
      <c r="T438" s="225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6" t="s">
        <v>279</v>
      </c>
      <c r="AT438" s="226" t="s">
        <v>146</v>
      </c>
      <c r="AU438" s="226" t="s">
        <v>81</v>
      </c>
      <c r="AY438" s="19" t="s">
        <v>144</v>
      </c>
      <c r="BE438" s="227">
        <f>IF(N438="základní",J438,0)</f>
        <v>0</v>
      </c>
      <c r="BF438" s="227">
        <f>IF(N438="snížená",J438,0)</f>
        <v>0</v>
      </c>
      <c r="BG438" s="227">
        <f>IF(N438="zákl. přenesená",J438,0)</f>
        <v>0</v>
      </c>
      <c r="BH438" s="227">
        <f>IF(N438="sníž. přenesená",J438,0)</f>
        <v>0</v>
      </c>
      <c r="BI438" s="227">
        <f>IF(N438="nulová",J438,0)</f>
        <v>0</v>
      </c>
      <c r="BJ438" s="19" t="s">
        <v>81</v>
      </c>
      <c r="BK438" s="227">
        <f>ROUND(I438*H438,2)</f>
        <v>0</v>
      </c>
      <c r="BL438" s="19" t="s">
        <v>279</v>
      </c>
      <c r="BM438" s="226" t="s">
        <v>1415</v>
      </c>
    </row>
    <row r="439" spans="1:63" s="12" customFormat="1" ht="25.9" customHeight="1">
      <c r="A439" s="12"/>
      <c r="B439" s="199"/>
      <c r="C439" s="200"/>
      <c r="D439" s="201" t="s">
        <v>72</v>
      </c>
      <c r="E439" s="202" t="s">
        <v>386</v>
      </c>
      <c r="F439" s="202" t="s">
        <v>1416</v>
      </c>
      <c r="G439" s="200"/>
      <c r="H439" s="200"/>
      <c r="I439" s="203"/>
      <c r="J439" s="204">
        <f>BK439</f>
        <v>0</v>
      </c>
      <c r="K439" s="200"/>
      <c r="L439" s="205"/>
      <c r="M439" s="206"/>
      <c r="N439" s="207"/>
      <c r="O439" s="207"/>
      <c r="P439" s="208">
        <f>SUM(P440:P445)</f>
        <v>0</v>
      </c>
      <c r="Q439" s="207"/>
      <c r="R439" s="208">
        <f>SUM(R440:R445)</f>
        <v>0</v>
      </c>
      <c r="S439" s="207"/>
      <c r="T439" s="209">
        <f>SUM(T440:T445)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10" t="s">
        <v>81</v>
      </c>
      <c r="AT439" s="211" t="s">
        <v>72</v>
      </c>
      <c r="AU439" s="211" t="s">
        <v>73</v>
      </c>
      <c r="AY439" s="210" t="s">
        <v>144</v>
      </c>
      <c r="BK439" s="212">
        <f>SUM(BK440:BK445)</f>
        <v>0</v>
      </c>
    </row>
    <row r="440" spans="1:65" s="2" customFormat="1" ht="16.5" customHeight="1">
      <c r="A440" s="40"/>
      <c r="B440" s="41"/>
      <c r="C440" s="215" t="s">
        <v>1417</v>
      </c>
      <c r="D440" s="215" t="s">
        <v>146</v>
      </c>
      <c r="E440" s="216" t="s">
        <v>1418</v>
      </c>
      <c r="F440" s="217" t="s">
        <v>1419</v>
      </c>
      <c r="G440" s="218" t="s">
        <v>375</v>
      </c>
      <c r="H440" s="219">
        <v>10</v>
      </c>
      <c r="I440" s="220"/>
      <c r="J440" s="221">
        <f>ROUND(I440*H440,2)</f>
        <v>0</v>
      </c>
      <c r="K440" s="217" t="s">
        <v>21</v>
      </c>
      <c r="L440" s="46"/>
      <c r="M440" s="222" t="s">
        <v>21</v>
      </c>
      <c r="N440" s="223" t="s">
        <v>44</v>
      </c>
      <c r="O440" s="86"/>
      <c r="P440" s="224">
        <f>O440*H440</f>
        <v>0</v>
      </c>
      <c r="Q440" s="224">
        <v>0</v>
      </c>
      <c r="R440" s="224">
        <f>Q440*H440</f>
        <v>0</v>
      </c>
      <c r="S440" s="224">
        <v>0</v>
      </c>
      <c r="T440" s="225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6" t="s">
        <v>279</v>
      </c>
      <c r="AT440" s="226" t="s">
        <v>146</v>
      </c>
      <c r="AU440" s="226" t="s">
        <v>81</v>
      </c>
      <c r="AY440" s="19" t="s">
        <v>144</v>
      </c>
      <c r="BE440" s="227">
        <f>IF(N440="základní",J440,0)</f>
        <v>0</v>
      </c>
      <c r="BF440" s="227">
        <f>IF(N440="snížená",J440,0)</f>
        <v>0</v>
      </c>
      <c r="BG440" s="227">
        <f>IF(N440="zákl. přenesená",J440,0)</f>
        <v>0</v>
      </c>
      <c r="BH440" s="227">
        <f>IF(N440="sníž. přenesená",J440,0)</f>
        <v>0</v>
      </c>
      <c r="BI440" s="227">
        <f>IF(N440="nulová",J440,0)</f>
        <v>0</v>
      </c>
      <c r="BJ440" s="19" t="s">
        <v>81</v>
      </c>
      <c r="BK440" s="227">
        <f>ROUND(I440*H440,2)</f>
        <v>0</v>
      </c>
      <c r="BL440" s="19" t="s">
        <v>279</v>
      </c>
      <c r="BM440" s="226" t="s">
        <v>1420</v>
      </c>
    </row>
    <row r="441" spans="1:47" s="2" customFormat="1" ht="12">
      <c r="A441" s="40"/>
      <c r="B441" s="41"/>
      <c r="C441" s="42"/>
      <c r="D441" s="235" t="s">
        <v>467</v>
      </c>
      <c r="E441" s="42"/>
      <c r="F441" s="276" t="s">
        <v>1421</v>
      </c>
      <c r="G441" s="42"/>
      <c r="H441" s="42"/>
      <c r="I441" s="230"/>
      <c r="J441" s="42"/>
      <c r="K441" s="42"/>
      <c r="L441" s="46"/>
      <c r="M441" s="231"/>
      <c r="N441" s="232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467</v>
      </c>
      <c r="AU441" s="19" t="s">
        <v>81</v>
      </c>
    </row>
    <row r="442" spans="1:65" s="2" customFormat="1" ht="16.5" customHeight="1">
      <c r="A442" s="40"/>
      <c r="B442" s="41"/>
      <c r="C442" s="215" t="s">
        <v>1064</v>
      </c>
      <c r="D442" s="215" t="s">
        <v>146</v>
      </c>
      <c r="E442" s="216" t="s">
        <v>1422</v>
      </c>
      <c r="F442" s="217" t="s">
        <v>1423</v>
      </c>
      <c r="G442" s="218" t="s">
        <v>375</v>
      </c>
      <c r="H442" s="219">
        <v>10</v>
      </c>
      <c r="I442" s="220"/>
      <c r="J442" s="221">
        <f>ROUND(I442*H442,2)</f>
        <v>0</v>
      </c>
      <c r="K442" s="217" t="s">
        <v>21</v>
      </c>
      <c r="L442" s="46"/>
      <c r="M442" s="222" t="s">
        <v>21</v>
      </c>
      <c r="N442" s="223" t="s">
        <v>44</v>
      </c>
      <c r="O442" s="86"/>
      <c r="P442" s="224">
        <f>O442*H442</f>
        <v>0</v>
      </c>
      <c r="Q442" s="224">
        <v>0</v>
      </c>
      <c r="R442" s="224">
        <f>Q442*H442</f>
        <v>0</v>
      </c>
      <c r="S442" s="224">
        <v>0</v>
      </c>
      <c r="T442" s="225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6" t="s">
        <v>279</v>
      </c>
      <c r="AT442" s="226" t="s">
        <v>146</v>
      </c>
      <c r="AU442" s="226" t="s">
        <v>81</v>
      </c>
      <c r="AY442" s="19" t="s">
        <v>144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19" t="s">
        <v>81</v>
      </c>
      <c r="BK442" s="227">
        <f>ROUND(I442*H442,2)</f>
        <v>0</v>
      </c>
      <c r="BL442" s="19" t="s">
        <v>279</v>
      </c>
      <c r="BM442" s="226" t="s">
        <v>1424</v>
      </c>
    </row>
    <row r="443" spans="1:65" s="2" customFormat="1" ht="16.5" customHeight="1">
      <c r="A443" s="40"/>
      <c r="B443" s="41"/>
      <c r="C443" s="215" t="s">
        <v>1425</v>
      </c>
      <c r="D443" s="215" t="s">
        <v>146</v>
      </c>
      <c r="E443" s="216" t="s">
        <v>1426</v>
      </c>
      <c r="F443" s="217" t="s">
        <v>1427</v>
      </c>
      <c r="G443" s="218" t="s">
        <v>375</v>
      </c>
      <c r="H443" s="219">
        <v>4</v>
      </c>
      <c r="I443" s="220"/>
      <c r="J443" s="221">
        <f>ROUND(I443*H443,2)</f>
        <v>0</v>
      </c>
      <c r="K443" s="217" t="s">
        <v>21</v>
      </c>
      <c r="L443" s="46"/>
      <c r="M443" s="222" t="s">
        <v>21</v>
      </c>
      <c r="N443" s="223" t="s">
        <v>44</v>
      </c>
      <c r="O443" s="86"/>
      <c r="P443" s="224">
        <f>O443*H443</f>
        <v>0</v>
      </c>
      <c r="Q443" s="224">
        <v>0</v>
      </c>
      <c r="R443" s="224">
        <f>Q443*H443</f>
        <v>0</v>
      </c>
      <c r="S443" s="224">
        <v>0</v>
      </c>
      <c r="T443" s="225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6" t="s">
        <v>279</v>
      </c>
      <c r="AT443" s="226" t="s">
        <v>146</v>
      </c>
      <c r="AU443" s="226" t="s">
        <v>81</v>
      </c>
      <c r="AY443" s="19" t="s">
        <v>144</v>
      </c>
      <c r="BE443" s="227">
        <f>IF(N443="základní",J443,0)</f>
        <v>0</v>
      </c>
      <c r="BF443" s="227">
        <f>IF(N443="snížená",J443,0)</f>
        <v>0</v>
      </c>
      <c r="BG443" s="227">
        <f>IF(N443="zákl. přenesená",J443,0)</f>
        <v>0</v>
      </c>
      <c r="BH443" s="227">
        <f>IF(N443="sníž. přenesená",J443,0)</f>
        <v>0</v>
      </c>
      <c r="BI443" s="227">
        <f>IF(N443="nulová",J443,0)</f>
        <v>0</v>
      </c>
      <c r="BJ443" s="19" t="s">
        <v>81</v>
      </c>
      <c r="BK443" s="227">
        <f>ROUND(I443*H443,2)</f>
        <v>0</v>
      </c>
      <c r="BL443" s="19" t="s">
        <v>279</v>
      </c>
      <c r="BM443" s="226" t="s">
        <v>1428</v>
      </c>
    </row>
    <row r="444" spans="1:47" s="2" customFormat="1" ht="12">
      <c r="A444" s="40"/>
      <c r="B444" s="41"/>
      <c r="C444" s="42"/>
      <c r="D444" s="235" t="s">
        <v>467</v>
      </c>
      <c r="E444" s="42"/>
      <c r="F444" s="276" t="s">
        <v>1429</v>
      </c>
      <c r="G444" s="42"/>
      <c r="H444" s="42"/>
      <c r="I444" s="230"/>
      <c r="J444" s="42"/>
      <c r="K444" s="42"/>
      <c r="L444" s="46"/>
      <c r="M444" s="231"/>
      <c r="N444" s="232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467</v>
      </c>
      <c r="AU444" s="19" t="s">
        <v>81</v>
      </c>
    </row>
    <row r="445" spans="1:65" s="2" customFormat="1" ht="16.5" customHeight="1">
      <c r="A445" s="40"/>
      <c r="B445" s="41"/>
      <c r="C445" s="215" t="s">
        <v>1066</v>
      </c>
      <c r="D445" s="215" t="s">
        <v>146</v>
      </c>
      <c r="E445" s="216" t="s">
        <v>1430</v>
      </c>
      <c r="F445" s="217" t="s">
        <v>1391</v>
      </c>
      <c r="G445" s="218" t="s">
        <v>375</v>
      </c>
      <c r="H445" s="219">
        <v>4</v>
      </c>
      <c r="I445" s="220"/>
      <c r="J445" s="221">
        <f>ROUND(I445*H445,2)</f>
        <v>0</v>
      </c>
      <c r="K445" s="217" t="s">
        <v>21</v>
      </c>
      <c r="L445" s="46"/>
      <c r="M445" s="222" t="s">
        <v>21</v>
      </c>
      <c r="N445" s="223" t="s">
        <v>44</v>
      </c>
      <c r="O445" s="86"/>
      <c r="P445" s="224">
        <f>O445*H445</f>
        <v>0</v>
      </c>
      <c r="Q445" s="224">
        <v>0</v>
      </c>
      <c r="R445" s="224">
        <f>Q445*H445</f>
        <v>0</v>
      </c>
      <c r="S445" s="224">
        <v>0</v>
      </c>
      <c r="T445" s="225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6" t="s">
        <v>279</v>
      </c>
      <c r="AT445" s="226" t="s">
        <v>146</v>
      </c>
      <c r="AU445" s="226" t="s">
        <v>81</v>
      </c>
      <c r="AY445" s="19" t="s">
        <v>144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9" t="s">
        <v>81</v>
      </c>
      <c r="BK445" s="227">
        <f>ROUND(I445*H445,2)</f>
        <v>0</v>
      </c>
      <c r="BL445" s="19" t="s">
        <v>279</v>
      </c>
      <c r="BM445" s="226" t="s">
        <v>1431</v>
      </c>
    </row>
    <row r="446" spans="1:63" s="12" customFormat="1" ht="25.9" customHeight="1">
      <c r="A446" s="12"/>
      <c r="B446" s="199"/>
      <c r="C446" s="200"/>
      <c r="D446" s="201" t="s">
        <v>72</v>
      </c>
      <c r="E446" s="202" t="s">
        <v>7</v>
      </c>
      <c r="F446" s="202" t="s">
        <v>1432</v>
      </c>
      <c r="G446" s="200"/>
      <c r="H446" s="200"/>
      <c r="I446" s="203"/>
      <c r="J446" s="204">
        <f>BK446</f>
        <v>0</v>
      </c>
      <c r="K446" s="200"/>
      <c r="L446" s="205"/>
      <c r="M446" s="206"/>
      <c r="N446" s="207"/>
      <c r="O446" s="207"/>
      <c r="P446" s="208">
        <f>SUM(P447:P460)</f>
        <v>0</v>
      </c>
      <c r="Q446" s="207"/>
      <c r="R446" s="208">
        <f>SUM(R447:R460)</f>
        <v>0</v>
      </c>
      <c r="S446" s="207"/>
      <c r="T446" s="209">
        <f>SUM(T447:T460)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10" t="s">
        <v>81</v>
      </c>
      <c r="AT446" s="211" t="s">
        <v>72</v>
      </c>
      <c r="AU446" s="211" t="s">
        <v>73</v>
      </c>
      <c r="AY446" s="210" t="s">
        <v>144</v>
      </c>
      <c r="BK446" s="212">
        <f>SUM(BK447:BK460)</f>
        <v>0</v>
      </c>
    </row>
    <row r="447" spans="1:65" s="2" customFormat="1" ht="16.5" customHeight="1">
      <c r="A447" s="40"/>
      <c r="B447" s="41"/>
      <c r="C447" s="215" t="s">
        <v>1433</v>
      </c>
      <c r="D447" s="215" t="s">
        <v>146</v>
      </c>
      <c r="E447" s="216" t="s">
        <v>1434</v>
      </c>
      <c r="F447" s="217" t="s">
        <v>1435</v>
      </c>
      <c r="G447" s="218" t="s">
        <v>375</v>
      </c>
      <c r="H447" s="219">
        <v>1</v>
      </c>
      <c r="I447" s="220"/>
      <c r="J447" s="221">
        <f>ROUND(I447*H447,2)</f>
        <v>0</v>
      </c>
      <c r="K447" s="217" t="s">
        <v>21</v>
      </c>
      <c r="L447" s="46"/>
      <c r="M447" s="222" t="s">
        <v>21</v>
      </c>
      <c r="N447" s="223" t="s">
        <v>44</v>
      </c>
      <c r="O447" s="86"/>
      <c r="P447" s="224">
        <f>O447*H447</f>
        <v>0</v>
      </c>
      <c r="Q447" s="224">
        <v>0</v>
      </c>
      <c r="R447" s="224">
        <f>Q447*H447</f>
        <v>0</v>
      </c>
      <c r="S447" s="224">
        <v>0</v>
      </c>
      <c r="T447" s="225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6" t="s">
        <v>279</v>
      </c>
      <c r="AT447" s="226" t="s">
        <v>146</v>
      </c>
      <c r="AU447" s="226" t="s">
        <v>81</v>
      </c>
      <c r="AY447" s="19" t="s">
        <v>144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9" t="s">
        <v>81</v>
      </c>
      <c r="BK447" s="227">
        <f>ROUND(I447*H447,2)</f>
        <v>0</v>
      </c>
      <c r="BL447" s="19" t="s">
        <v>279</v>
      </c>
      <c r="BM447" s="226" t="s">
        <v>1436</v>
      </c>
    </row>
    <row r="448" spans="1:47" s="2" customFormat="1" ht="12">
      <c r="A448" s="40"/>
      <c r="B448" s="41"/>
      <c r="C448" s="42"/>
      <c r="D448" s="235" t="s">
        <v>467</v>
      </c>
      <c r="E448" s="42"/>
      <c r="F448" s="276" t="s">
        <v>1437</v>
      </c>
      <c r="G448" s="42"/>
      <c r="H448" s="42"/>
      <c r="I448" s="230"/>
      <c r="J448" s="42"/>
      <c r="K448" s="42"/>
      <c r="L448" s="46"/>
      <c r="M448" s="231"/>
      <c r="N448" s="232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467</v>
      </c>
      <c r="AU448" s="19" t="s">
        <v>81</v>
      </c>
    </row>
    <row r="449" spans="1:65" s="2" customFormat="1" ht="16.5" customHeight="1">
      <c r="A449" s="40"/>
      <c r="B449" s="41"/>
      <c r="C449" s="215" t="s">
        <v>1069</v>
      </c>
      <c r="D449" s="215" t="s">
        <v>146</v>
      </c>
      <c r="E449" s="216" t="s">
        <v>1438</v>
      </c>
      <c r="F449" s="217" t="s">
        <v>1439</v>
      </c>
      <c r="G449" s="218" t="s">
        <v>375</v>
      </c>
      <c r="H449" s="219">
        <v>1</v>
      </c>
      <c r="I449" s="220"/>
      <c r="J449" s="221">
        <f>ROUND(I449*H449,2)</f>
        <v>0</v>
      </c>
      <c r="K449" s="217" t="s">
        <v>21</v>
      </c>
      <c r="L449" s="46"/>
      <c r="M449" s="222" t="s">
        <v>21</v>
      </c>
      <c r="N449" s="223" t="s">
        <v>44</v>
      </c>
      <c r="O449" s="86"/>
      <c r="P449" s="224">
        <f>O449*H449</f>
        <v>0</v>
      </c>
      <c r="Q449" s="224">
        <v>0</v>
      </c>
      <c r="R449" s="224">
        <f>Q449*H449</f>
        <v>0</v>
      </c>
      <c r="S449" s="224">
        <v>0</v>
      </c>
      <c r="T449" s="225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6" t="s">
        <v>279</v>
      </c>
      <c r="AT449" s="226" t="s">
        <v>146</v>
      </c>
      <c r="AU449" s="226" t="s">
        <v>81</v>
      </c>
      <c r="AY449" s="19" t="s">
        <v>144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19" t="s">
        <v>81</v>
      </c>
      <c r="BK449" s="227">
        <f>ROUND(I449*H449,2)</f>
        <v>0</v>
      </c>
      <c r="BL449" s="19" t="s">
        <v>279</v>
      </c>
      <c r="BM449" s="226" t="s">
        <v>1440</v>
      </c>
    </row>
    <row r="450" spans="1:47" s="2" customFormat="1" ht="12">
      <c r="A450" s="40"/>
      <c r="B450" s="41"/>
      <c r="C450" s="42"/>
      <c r="D450" s="235" t="s">
        <v>467</v>
      </c>
      <c r="E450" s="42"/>
      <c r="F450" s="276" t="s">
        <v>1441</v>
      </c>
      <c r="G450" s="42"/>
      <c r="H450" s="42"/>
      <c r="I450" s="230"/>
      <c r="J450" s="42"/>
      <c r="K450" s="42"/>
      <c r="L450" s="46"/>
      <c r="M450" s="231"/>
      <c r="N450" s="232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467</v>
      </c>
      <c r="AU450" s="19" t="s">
        <v>81</v>
      </c>
    </row>
    <row r="451" spans="1:65" s="2" customFormat="1" ht="16.5" customHeight="1">
      <c r="A451" s="40"/>
      <c r="B451" s="41"/>
      <c r="C451" s="215" t="s">
        <v>1442</v>
      </c>
      <c r="D451" s="215" t="s">
        <v>146</v>
      </c>
      <c r="E451" s="216" t="s">
        <v>1443</v>
      </c>
      <c r="F451" s="217" t="s">
        <v>1444</v>
      </c>
      <c r="G451" s="218" t="s">
        <v>375</v>
      </c>
      <c r="H451" s="219">
        <v>1</v>
      </c>
      <c r="I451" s="220"/>
      <c r="J451" s="221">
        <f>ROUND(I451*H451,2)</f>
        <v>0</v>
      </c>
      <c r="K451" s="217" t="s">
        <v>21</v>
      </c>
      <c r="L451" s="46"/>
      <c r="M451" s="222" t="s">
        <v>21</v>
      </c>
      <c r="N451" s="223" t="s">
        <v>44</v>
      </c>
      <c r="O451" s="86"/>
      <c r="P451" s="224">
        <f>O451*H451</f>
        <v>0</v>
      </c>
      <c r="Q451" s="224">
        <v>0</v>
      </c>
      <c r="R451" s="224">
        <f>Q451*H451</f>
        <v>0</v>
      </c>
      <c r="S451" s="224">
        <v>0</v>
      </c>
      <c r="T451" s="225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6" t="s">
        <v>279</v>
      </c>
      <c r="AT451" s="226" t="s">
        <v>146</v>
      </c>
      <c r="AU451" s="226" t="s">
        <v>81</v>
      </c>
      <c r="AY451" s="19" t="s">
        <v>144</v>
      </c>
      <c r="BE451" s="227">
        <f>IF(N451="základní",J451,0)</f>
        <v>0</v>
      </c>
      <c r="BF451" s="227">
        <f>IF(N451="snížená",J451,0)</f>
        <v>0</v>
      </c>
      <c r="BG451" s="227">
        <f>IF(N451="zákl. přenesená",J451,0)</f>
        <v>0</v>
      </c>
      <c r="BH451" s="227">
        <f>IF(N451="sníž. přenesená",J451,0)</f>
        <v>0</v>
      </c>
      <c r="BI451" s="227">
        <f>IF(N451="nulová",J451,0)</f>
        <v>0</v>
      </c>
      <c r="BJ451" s="19" t="s">
        <v>81</v>
      </c>
      <c r="BK451" s="227">
        <f>ROUND(I451*H451,2)</f>
        <v>0</v>
      </c>
      <c r="BL451" s="19" t="s">
        <v>279</v>
      </c>
      <c r="BM451" s="226" t="s">
        <v>1445</v>
      </c>
    </row>
    <row r="452" spans="1:47" s="2" customFormat="1" ht="12">
      <c r="A452" s="40"/>
      <c r="B452" s="41"/>
      <c r="C452" s="42"/>
      <c r="D452" s="235" t="s">
        <v>467</v>
      </c>
      <c r="E452" s="42"/>
      <c r="F452" s="276" t="s">
        <v>1446</v>
      </c>
      <c r="G452" s="42"/>
      <c r="H452" s="42"/>
      <c r="I452" s="230"/>
      <c r="J452" s="42"/>
      <c r="K452" s="42"/>
      <c r="L452" s="46"/>
      <c r="M452" s="231"/>
      <c r="N452" s="232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467</v>
      </c>
      <c r="AU452" s="19" t="s">
        <v>81</v>
      </c>
    </row>
    <row r="453" spans="1:65" s="2" customFormat="1" ht="16.5" customHeight="1">
      <c r="A453" s="40"/>
      <c r="B453" s="41"/>
      <c r="C453" s="215" t="s">
        <v>1071</v>
      </c>
      <c r="D453" s="215" t="s">
        <v>146</v>
      </c>
      <c r="E453" s="216" t="s">
        <v>1447</v>
      </c>
      <c r="F453" s="217" t="s">
        <v>1448</v>
      </c>
      <c r="G453" s="218" t="s">
        <v>375</v>
      </c>
      <c r="H453" s="219">
        <v>1</v>
      </c>
      <c r="I453" s="220"/>
      <c r="J453" s="221">
        <f>ROUND(I453*H453,2)</f>
        <v>0</v>
      </c>
      <c r="K453" s="217" t="s">
        <v>21</v>
      </c>
      <c r="L453" s="46"/>
      <c r="M453" s="222" t="s">
        <v>21</v>
      </c>
      <c r="N453" s="223" t="s">
        <v>44</v>
      </c>
      <c r="O453" s="86"/>
      <c r="P453" s="224">
        <f>O453*H453</f>
        <v>0</v>
      </c>
      <c r="Q453" s="224">
        <v>0</v>
      </c>
      <c r="R453" s="224">
        <f>Q453*H453</f>
        <v>0</v>
      </c>
      <c r="S453" s="224">
        <v>0</v>
      </c>
      <c r="T453" s="225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6" t="s">
        <v>279</v>
      </c>
      <c r="AT453" s="226" t="s">
        <v>146</v>
      </c>
      <c r="AU453" s="226" t="s">
        <v>81</v>
      </c>
      <c r="AY453" s="19" t="s">
        <v>144</v>
      </c>
      <c r="BE453" s="227">
        <f>IF(N453="základní",J453,0)</f>
        <v>0</v>
      </c>
      <c r="BF453" s="227">
        <f>IF(N453="snížená",J453,0)</f>
        <v>0</v>
      </c>
      <c r="BG453" s="227">
        <f>IF(N453="zákl. přenesená",J453,0)</f>
        <v>0</v>
      </c>
      <c r="BH453" s="227">
        <f>IF(N453="sníž. přenesená",J453,0)</f>
        <v>0</v>
      </c>
      <c r="BI453" s="227">
        <f>IF(N453="nulová",J453,0)</f>
        <v>0</v>
      </c>
      <c r="BJ453" s="19" t="s">
        <v>81</v>
      </c>
      <c r="BK453" s="227">
        <f>ROUND(I453*H453,2)</f>
        <v>0</v>
      </c>
      <c r="BL453" s="19" t="s">
        <v>279</v>
      </c>
      <c r="BM453" s="226" t="s">
        <v>1449</v>
      </c>
    </row>
    <row r="454" spans="1:47" s="2" customFormat="1" ht="12">
      <c r="A454" s="40"/>
      <c r="B454" s="41"/>
      <c r="C454" s="42"/>
      <c r="D454" s="235" t="s">
        <v>467</v>
      </c>
      <c r="E454" s="42"/>
      <c r="F454" s="276" t="s">
        <v>1450</v>
      </c>
      <c r="G454" s="42"/>
      <c r="H454" s="42"/>
      <c r="I454" s="230"/>
      <c r="J454" s="42"/>
      <c r="K454" s="42"/>
      <c r="L454" s="46"/>
      <c r="M454" s="231"/>
      <c r="N454" s="232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467</v>
      </c>
      <c r="AU454" s="19" t="s">
        <v>81</v>
      </c>
    </row>
    <row r="455" spans="1:65" s="2" customFormat="1" ht="16.5" customHeight="1">
      <c r="A455" s="40"/>
      <c r="B455" s="41"/>
      <c r="C455" s="215" t="s">
        <v>1451</v>
      </c>
      <c r="D455" s="215" t="s">
        <v>146</v>
      </c>
      <c r="E455" s="216" t="s">
        <v>1452</v>
      </c>
      <c r="F455" s="217" t="s">
        <v>1453</v>
      </c>
      <c r="G455" s="218" t="s">
        <v>375</v>
      </c>
      <c r="H455" s="219">
        <v>1</v>
      </c>
      <c r="I455" s="220"/>
      <c r="J455" s="221">
        <f>ROUND(I455*H455,2)</f>
        <v>0</v>
      </c>
      <c r="K455" s="217" t="s">
        <v>21</v>
      </c>
      <c r="L455" s="46"/>
      <c r="M455" s="222" t="s">
        <v>21</v>
      </c>
      <c r="N455" s="223" t="s">
        <v>44</v>
      </c>
      <c r="O455" s="86"/>
      <c r="P455" s="224">
        <f>O455*H455</f>
        <v>0</v>
      </c>
      <c r="Q455" s="224">
        <v>0</v>
      </c>
      <c r="R455" s="224">
        <f>Q455*H455</f>
        <v>0</v>
      </c>
      <c r="S455" s="224">
        <v>0</v>
      </c>
      <c r="T455" s="225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6" t="s">
        <v>279</v>
      </c>
      <c r="AT455" s="226" t="s">
        <v>146</v>
      </c>
      <c r="AU455" s="226" t="s">
        <v>81</v>
      </c>
      <c r="AY455" s="19" t="s">
        <v>144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19" t="s">
        <v>81</v>
      </c>
      <c r="BK455" s="227">
        <f>ROUND(I455*H455,2)</f>
        <v>0</v>
      </c>
      <c r="BL455" s="19" t="s">
        <v>279</v>
      </c>
      <c r="BM455" s="226" t="s">
        <v>1454</v>
      </c>
    </row>
    <row r="456" spans="1:47" s="2" customFormat="1" ht="12">
      <c r="A456" s="40"/>
      <c r="B456" s="41"/>
      <c r="C456" s="42"/>
      <c r="D456" s="235" t="s">
        <v>467</v>
      </c>
      <c r="E456" s="42"/>
      <c r="F456" s="276" t="s">
        <v>1455</v>
      </c>
      <c r="G456" s="42"/>
      <c r="H456" s="42"/>
      <c r="I456" s="230"/>
      <c r="J456" s="42"/>
      <c r="K456" s="42"/>
      <c r="L456" s="46"/>
      <c r="M456" s="231"/>
      <c r="N456" s="232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467</v>
      </c>
      <c r="AU456" s="19" t="s">
        <v>81</v>
      </c>
    </row>
    <row r="457" spans="1:65" s="2" customFormat="1" ht="16.5" customHeight="1">
      <c r="A457" s="40"/>
      <c r="B457" s="41"/>
      <c r="C457" s="215" t="s">
        <v>1076</v>
      </c>
      <c r="D457" s="215" t="s">
        <v>146</v>
      </c>
      <c r="E457" s="216" t="s">
        <v>1456</v>
      </c>
      <c r="F457" s="217" t="s">
        <v>1457</v>
      </c>
      <c r="G457" s="218" t="s">
        <v>375</v>
      </c>
      <c r="H457" s="219">
        <v>1</v>
      </c>
      <c r="I457" s="220"/>
      <c r="J457" s="221">
        <f>ROUND(I457*H457,2)</f>
        <v>0</v>
      </c>
      <c r="K457" s="217" t="s">
        <v>21</v>
      </c>
      <c r="L457" s="46"/>
      <c r="M457" s="222" t="s">
        <v>21</v>
      </c>
      <c r="N457" s="223" t="s">
        <v>44</v>
      </c>
      <c r="O457" s="86"/>
      <c r="P457" s="224">
        <f>O457*H457</f>
        <v>0</v>
      </c>
      <c r="Q457" s="224">
        <v>0</v>
      </c>
      <c r="R457" s="224">
        <f>Q457*H457</f>
        <v>0</v>
      </c>
      <c r="S457" s="224">
        <v>0</v>
      </c>
      <c r="T457" s="225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6" t="s">
        <v>279</v>
      </c>
      <c r="AT457" s="226" t="s">
        <v>146</v>
      </c>
      <c r="AU457" s="226" t="s">
        <v>81</v>
      </c>
      <c r="AY457" s="19" t="s">
        <v>144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19" t="s">
        <v>81</v>
      </c>
      <c r="BK457" s="227">
        <f>ROUND(I457*H457,2)</f>
        <v>0</v>
      </c>
      <c r="BL457" s="19" t="s">
        <v>279</v>
      </c>
      <c r="BM457" s="226" t="s">
        <v>1458</v>
      </c>
    </row>
    <row r="458" spans="1:65" s="2" customFormat="1" ht="16.5" customHeight="1">
      <c r="A458" s="40"/>
      <c r="B458" s="41"/>
      <c r="C458" s="215" t="s">
        <v>1459</v>
      </c>
      <c r="D458" s="215" t="s">
        <v>146</v>
      </c>
      <c r="E458" s="216" t="s">
        <v>1460</v>
      </c>
      <c r="F458" s="217" t="s">
        <v>1461</v>
      </c>
      <c r="G458" s="218" t="s">
        <v>375</v>
      </c>
      <c r="H458" s="219">
        <v>1</v>
      </c>
      <c r="I458" s="220"/>
      <c r="J458" s="221">
        <f>ROUND(I458*H458,2)</f>
        <v>0</v>
      </c>
      <c r="K458" s="217" t="s">
        <v>21</v>
      </c>
      <c r="L458" s="46"/>
      <c r="M458" s="222" t="s">
        <v>21</v>
      </c>
      <c r="N458" s="223" t="s">
        <v>44</v>
      </c>
      <c r="O458" s="86"/>
      <c r="P458" s="224">
        <f>O458*H458</f>
        <v>0</v>
      </c>
      <c r="Q458" s="224">
        <v>0</v>
      </c>
      <c r="R458" s="224">
        <f>Q458*H458</f>
        <v>0</v>
      </c>
      <c r="S458" s="224">
        <v>0</v>
      </c>
      <c r="T458" s="225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6" t="s">
        <v>279</v>
      </c>
      <c r="AT458" s="226" t="s">
        <v>146</v>
      </c>
      <c r="AU458" s="226" t="s">
        <v>81</v>
      </c>
      <c r="AY458" s="19" t="s">
        <v>144</v>
      </c>
      <c r="BE458" s="227">
        <f>IF(N458="základní",J458,0)</f>
        <v>0</v>
      </c>
      <c r="BF458" s="227">
        <f>IF(N458="snížená",J458,0)</f>
        <v>0</v>
      </c>
      <c r="BG458" s="227">
        <f>IF(N458="zákl. přenesená",J458,0)</f>
        <v>0</v>
      </c>
      <c r="BH458" s="227">
        <f>IF(N458="sníž. přenesená",J458,0)</f>
        <v>0</v>
      </c>
      <c r="BI458" s="227">
        <f>IF(N458="nulová",J458,0)</f>
        <v>0</v>
      </c>
      <c r="BJ458" s="19" t="s">
        <v>81</v>
      </c>
      <c r="BK458" s="227">
        <f>ROUND(I458*H458,2)</f>
        <v>0</v>
      </c>
      <c r="BL458" s="19" t="s">
        <v>279</v>
      </c>
      <c r="BM458" s="226" t="s">
        <v>1462</v>
      </c>
    </row>
    <row r="459" spans="1:65" s="2" customFormat="1" ht="16.5" customHeight="1">
      <c r="A459" s="40"/>
      <c r="B459" s="41"/>
      <c r="C459" s="215" t="s">
        <v>1080</v>
      </c>
      <c r="D459" s="215" t="s">
        <v>146</v>
      </c>
      <c r="E459" s="216" t="s">
        <v>1463</v>
      </c>
      <c r="F459" s="217" t="s">
        <v>1464</v>
      </c>
      <c r="G459" s="218" t="s">
        <v>375</v>
      </c>
      <c r="H459" s="219">
        <v>1</v>
      </c>
      <c r="I459" s="220"/>
      <c r="J459" s="221">
        <f>ROUND(I459*H459,2)</f>
        <v>0</v>
      </c>
      <c r="K459" s="217" t="s">
        <v>21</v>
      </c>
      <c r="L459" s="46"/>
      <c r="M459" s="222" t="s">
        <v>21</v>
      </c>
      <c r="N459" s="223" t="s">
        <v>44</v>
      </c>
      <c r="O459" s="86"/>
      <c r="P459" s="224">
        <f>O459*H459</f>
        <v>0</v>
      </c>
      <c r="Q459" s="224">
        <v>0</v>
      </c>
      <c r="R459" s="224">
        <f>Q459*H459</f>
        <v>0</v>
      </c>
      <c r="S459" s="224">
        <v>0</v>
      </c>
      <c r="T459" s="225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6" t="s">
        <v>279</v>
      </c>
      <c r="AT459" s="226" t="s">
        <v>146</v>
      </c>
      <c r="AU459" s="226" t="s">
        <v>81</v>
      </c>
      <c r="AY459" s="19" t="s">
        <v>144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9" t="s">
        <v>81</v>
      </c>
      <c r="BK459" s="227">
        <f>ROUND(I459*H459,2)</f>
        <v>0</v>
      </c>
      <c r="BL459" s="19" t="s">
        <v>279</v>
      </c>
      <c r="BM459" s="226" t="s">
        <v>1465</v>
      </c>
    </row>
    <row r="460" spans="1:47" s="2" customFormat="1" ht="12">
      <c r="A460" s="40"/>
      <c r="B460" s="41"/>
      <c r="C460" s="42"/>
      <c r="D460" s="235" t="s">
        <v>467</v>
      </c>
      <c r="E460" s="42"/>
      <c r="F460" s="276" t="s">
        <v>1466</v>
      </c>
      <c r="G460" s="42"/>
      <c r="H460" s="42"/>
      <c r="I460" s="230"/>
      <c r="J460" s="42"/>
      <c r="K460" s="42"/>
      <c r="L460" s="46"/>
      <c r="M460" s="291"/>
      <c r="N460" s="292"/>
      <c r="O460" s="293"/>
      <c r="P460" s="293"/>
      <c r="Q460" s="293"/>
      <c r="R460" s="293"/>
      <c r="S460" s="293"/>
      <c r="T460" s="294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467</v>
      </c>
      <c r="AU460" s="19" t="s">
        <v>81</v>
      </c>
    </row>
    <row r="461" spans="1:31" s="2" customFormat="1" ht="6.95" customHeight="1">
      <c r="A461" s="40"/>
      <c r="B461" s="61"/>
      <c r="C461" s="62"/>
      <c r="D461" s="62"/>
      <c r="E461" s="62"/>
      <c r="F461" s="62"/>
      <c r="G461" s="62"/>
      <c r="H461" s="62"/>
      <c r="I461" s="62"/>
      <c r="J461" s="62"/>
      <c r="K461" s="62"/>
      <c r="L461" s="46"/>
      <c r="M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</row>
  </sheetData>
  <sheetProtection password="CC35" sheet="1" objects="1" scenarios="1" formatColumns="0" formatRows="0" autoFilter="0"/>
  <autoFilter ref="C95:K46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</row>
    <row r="4" spans="2:46" s="1" customFormat="1" ht="24.95" customHeight="1">
      <c r="B4" s="22"/>
      <c r="D4" s="143" t="s">
        <v>101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ŽŠ Liberec, Jabloňová - Protiradonová opatření</v>
      </c>
      <c r="F7" s="145"/>
      <c r="G7" s="145"/>
      <c r="H7" s="145"/>
      <c r="L7" s="22"/>
    </row>
    <row r="8" spans="2:12" s="1" customFormat="1" ht="12" customHeight="1">
      <c r="B8" s="22"/>
      <c r="D8" s="145" t="s">
        <v>106</v>
      </c>
      <c r="L8" s="22"/>
    </row>
    <row r="9" spans="1:31" s="2" customFormat="1" ht="16.5" customHeight="1">
      <c r="A9" s="40"/>
      <c r="B9" s="46"/>
      <c r="C9" s="40"/>
      <c r="D9" s="40"/>
      <c r="E9" s="146" t="s">
        <v>776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777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1467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21</v>
      </c>
      <c r="G13" s="40"/>
      <c r="H13" s="40"/>
      <c r="I13" s="145" t="s">
        <v>20</v>
      </c>
      <c r="J13" s="135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5" t="s">
        <v>23</v>
      </c>
      <c r="G14" s="40"/>
      <c r="H14" s="40"/>
      <c r="I14" s="145" t="s">
        <v>24</v>
      </c>
      <c r="J14" s="149" t="str">
        <f>'Rekapitulace stavby'!AN8</f>
        <v>3. 6. 2022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5" t="s">
        <v>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21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27</v>
      </c>
      <c r="J22" s="135" t="s">
        <v>21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29</v>
      </c>
      <c r="J23" s="135" t="s">
        <v>21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Propos Liberec s.r.o.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21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ROUND(J97,2)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ROUND((SUM(BE97:BE215)),2)</f>
        <v>0</v>
      </c>
      <c r="G35" s="40"/>
      <c r="H35" s="40"/>
      <c r="I35" s="160">
        <v>0.21</v>
      </c>
      <c r="J35" s="159">
        <f>ROUND(((SUM(BE97:BE215))*I35),2)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ROUND((SUM(BF97:BF215)),2)</f>
        <v>0</v>
      </c>
      <c r="G36" s="40"/>
      <c r="H36" s="40"/>
      <c r="I36" s="160">
        <v>0.15</v>
      </c>
      <c r="J36" s="159">
        <f>ROUND(((SUM(BF97:BF215))*I36),2)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ROUND((SUM(BG97:BG215)),2)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ROUND((SUM(BH97:BH215)),2)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ROUND((SUM(BI97:BI215)),2)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109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ŽŠ Liberec, Jabloňová - Protiradonová opatření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776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777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D.1.4.2 - Elektroinstalace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Liberec</v>
      </c>
      <c r="G56" s="42"/>
      <c r="H56" s="42"/>
      <c r="I56" s="34" t="s">
        <v>24</v>
      </c>
      <c r="J56" s="74" t="str">
        <f>IF(J14="","",J14)</f>
        <v>3. 6. 2022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Statutární město Liberec</v>
      </c>
      <c r="G58" s="42"/>
      <c r="H58" s="42"/>
      <c r="I58" s="34" t="s">
        <v>32</v>
      </c>
      <c r="J58" s="38" t="str">
        <f>E23</f>
        <v>Ing. Radovan Novotný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Propos Liberec s.r.o.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110</v>
      </c>
      <c r="D61" s="174"/>
      <c r="E61" s="174"/>
      <c r="F61" s="174"/>
      <c r="G61" s="174"/>
      <c r="H61" s="174"/>
      <c r="I61" s="174"/>
      <c r="J61" s="175" t="s">
        <v>111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J97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112</v>
      </c>
    </row>
    <row r="64" spans="1:31" s="9" customFormat="1" ht="24.95" customHeight="1">
      <c r="A64" s="9"/>
      <c r="B64" s="177"/>
      <c r="C64" s="178"/>
      <c r="D64" s="179" t="s">
        <v>1468</v>
      </c>
      <c r="E64" s="180"/>
      <c r="F64" s="180"/>
      <c r="G64" s="180"/>
      <c r="H64" s="180"/>
      <c r="I64" s="180"/>
      <c r="J64" s="181">
        <f>J98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1469</v>
      </c>
      <c r="E65" s="180"/>
      <c r="F65" s="180"/>
      <c r="G65" s="180"/>
      <c r="H65" s="180"/>
      <c r="I65" s="180"/>
      <c r="J65" s="181">
        <f>J124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1470</v>
      </c>
      <c r="E66" s="180"/>
      <c r="F66" s="180"/>
      <c r="G66" s="180"/>
      <c r="H66" s="180"/>
      <c r="I66" s="180"/>
      <c r="J66" s="181">
        <f>J132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7"/>
      <c r="C67" s="178"/>
      <c r="D67" s="179" t="s">
        <v>1471</v>
      </c>
      <c r="E67" s="180"/>
      <c r="F67" s="180"/>
      <c r="G67" s="180"/>
      <c r="H67" s="180"/>
      <c r="I67" s="180"/>
      <c r="J67" s="181">
        <f>J140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7"/>
      <c r="C68" s="178"/>
      <c r="D68" s="179" t="s">
        <v>1472</v>
      </c>
      <c r="E68" s="180"/>
      <c r="F68" s="180"/>
      <c r="G68" s="180"/>
      <c r="H68" s="180"/>
      <c r="I68" s="180"/>
      <c r="J68" s="181">
        <f>J150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7"/>
      <c r="C69" s="178"/>
      <c r="D69" s="179" t="s">
        <v>1473</v>
      </c>
      <c r="E69" s="180"/>
      <c r="F69" s="180"/>
      <c r="G69" s="180"/>
      <c r="H69" s="180"/>
      <c r="I69" s="180"/>
      <c r="J69" s="181">
        <f>J160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1474</v>
      </c>
      <c r="E70" s="180"/>
      <c r="F70" s="180"/>
      <c r="G70" s="180"/>
      <c r="H70" s="180"/>
      <c r="I70" s="180"/>
      <c r="J70" s="181">
        <f>J168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7"/>
      <c r="C71" s="178"/>
      <c r="D71" s="179" t="s">
        <v>1475</v>
      </c>
      <c r="E71" s="180"/>
      <c r="F71" s="180"/>
      <c r="G71" s="180"/>
      <c r="H71" s="180"/>
      <c r="I71" s="180"/>
      <c r="J71" s="181">
        <f>J174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7"/>
      <c r="C72" s="178"/>
      <c r="D72" s="179" t="s">
        <v>1476</v>
      </c>
      <c r="E72" s="180"/>
      <c r="F72" s="180"/>
      <c r="G72" s="180"/>
      <c r="H72" s="180"/>
      <c r="I72" s="180"/>
      <c r="J72" s="181">
        <f>J182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7"/>
      <c r="C73" s="178"/>
      <c r="D73" s="179" t="s">
        <v>1477</v>
      </c>
      <c r="E73" s="180"/>
      <c r="F73" s="180"/>
      <c r="G73" s="180"/>
      <c r="H73" s="180"/>
      <c r="I73" s="180"/>
      <c r="J73" s="181">
        <f>J190</f>
        <v>0</v>
      </c>
      <c r="K73" s="178"/>
      <c r="L73" s="18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7"/>
      <c r="C74" s="178"/>
      <c r="D74" s="179" t="s">
        <v>1478</v>
      </c>
      <c r="E74" s="180"/>
      <c r="F74" s="180"/>
      <c r="G74" s="180"/>
      <c r="H74" s="180"/>
      <c r="I74" s="180"/>
      <c r="J74" s="181">
        <f>J198</f>
        <v>0</v>
      </c>
      <c r="K74" s="178"/>
      <c r="L74" s="18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7"/>
      <c r="C75" s="178"/>
      <c r="D75" s="179" t="s">
        <v>1479</v>
      </c>
      <c r="E75" s="180"/>
      <c r="F75" s="180"/>
      <c r="G75" s="180"/>
      <c r="H75" s="180"/>
      <c r="I75" s="180"/>
      <c r="J75" s="181">
        <f>J206</f>
        <v>0</v>
      </c>
      <c r="K75" s="178"/>
      <c r="L75" s="182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129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2" t="str">
        <f>E7</f>
        <v>ŽŠ Liberec, Jabloňová - Protiradonová opatření</v>
      </c>
      <c r="F85" s="34"/>
      <c r="G85" s="34"/>
      <c r="H85" s="34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106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2" t="s">
        <v>776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777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E11</f>
        <v>D.1.4.2 - Elektroinstalace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F14</f>
        <v>Liberec</v>
      </c>
      <c r="G91" s="42"/>
      <c r="H91" s="42"/>
      <c r="I91" s="34" t="s">
        <v>24</v>
      </c>
      <c r="J91" s="74" t="str">
        <f>IF(J14="","",J14)</f>
        <v>3. 6. 2022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26</v>
      </c>
      <c r="D93" s="42"/>
      <c r="E93" s="42"/>
      <c r="F93" s="29" t="str">
        <f>E17</f>
        <v>Statutární město Liberec</v>
      </c>
      <c r="G93" s="42"/>
      <c r="H93" s="42"/>
      <c r="I93" s="34" t="s">
        <v>32</v>
      </c>
      <c r="J93" s="38" t="str">
        <f>E23</f>
        <v>Ing. Radovan Novotný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30</v>
      </c>
      <c r="D94" s="42"/>
      <c r="E94" s="42"/>
      <c r="F94" s="29" t="str">
        <f>IF(E20="","",E20)</f>
        <v>Vyplň údaj</v>
      </c>
      <c r="G94" s="42"/>
      <c r="H94" s="42"/>
      <c r="I94" s="34" t="s">
        <v>35</v>
      </c>
      <c r="J94" s="38" t="str">
        <f>E26</f>
        <v>Propos Liberec s.r.o.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8"/>
      <c r="B96" s="189"/>
      <c r="C96" s="190" t="s">
        <v>130</v>
      </c>
      <c r="D96" s="191" t="s">
        <v>58</v>
      </c>
      <c r="E96" s="191" t="s">
        <v>54</v>
      </c>
      <c r="F96" s="191" t="s">
        <v>55</v>
      </c>
      <c r="G96" s="191" t="s">
        <v>131</v>
      </c>
      <c r="H96" s="191" t="s">
        <v>132</v>
      </c>
      <c r="I96" s="191" t="s">
        <v>133</v>
      </c>
      <c r="J96" s="191" t="s">
        <v>111</v>
      </c>
      <c r="K96" s="192" t="s">
        <v>134</v>
      </c>
      <c r="L96" s="193"/>
      <c r="M96" s="94" t="s">
        <v>21</v>
      </c>
      <c r="N96" s="95" t="s">
        <v>43</v>
      </c>
      <c r="O96" s="95" t="s">
        <v>135</v>
      </c>
      <c r="P96" s="95" t="s">
        <v>136</v>
      </c>
      <c r="Q96" s="95" t="s">
        <v>137</v>
      </c>
      <c r="R96" s="95" t="s">
        <v>138</v>
      </c>
      <c r="S96" s="95" t="s">
        <v>139</v>
      </c>
      <c r="T96" s="96" t="s">
        <v>140</v>
      </c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</row>
    <row r="97" spans="1:63" s="2" customFormat="1" ht="22.8" customHeight="1">
      <c r="A97" s="40"/>
      <c r="B97" s="41"/>
      <c r="C97" s="101" t="s">
        <v>141</v>
      </c>
      <c r="D97" s="42"/>
      <c r="E97" s="42"/>
      <c r="F97" s="42"/>
      <c r="G97" s="42"/>
      <c r="H97" s="42"/>
      <c r="I97" s="42"/>
      <c r="J97" s="194">
        <f>BK97</f>
        <v>0</v>
      </c>
      <c r="K97" s="42"/>
      <c r="L97" s="46"/>
      <c r="M97" s="97"/>
      <c r="N97" s="195"/>
      <c r="O97" s="98"/>
      <c r="P97" s="196">
        <f>P98+P124+P132+P140+P150+P160+P168+P174+P182+P190+P198+P206</f>
        <v>0</v>
      </c>
      <c r="Q97" s="98"/>
      <c r="R97" s="196">
        <f>R98+R124+R132+R140+R150+R160+R168+R174+R182+R190+R198+R206</f>
        <v>0</v>
      </c>
      <c r="S97" s="98"/>
      <c r="T97" s="197">
        <f>T98+T124+T132+T140+T150+T160+T168+T174+T182+T190+T198+T206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112</v>
      </c>
      <c r="BK97" s="198">
        <f>BK98+BK124+BK132+BK140+BK150+BK160+BK168+BK174+BK182+BK190+BK198+BK206</f>
        <v>0</v>
      </c>
    </row>
    <row r="98" spans="1:63" s="12" customFormat="1" ht="25.9" customHeight="1">
      <c r="A98" s="12"/>
      <c r="B98" s="199"/>
      <c r="C98" s="200"/>
      <c r="D98" s="201" t="s">
        <v>72</v>
      </c>
      <c r="E98" s="202" t="s">
        <v>81</v>
      </c>
      <c r="F98" s="202" t="s">
        <v>1480</v>
      </c>
      <c r="G98" s="200"/>
      <c r="H98" s="200"/>
      <c r="I98" s="203"/>
      <c r="J98" s="204">
        <f>BK98</f>
        <v>0</v>
      </c>
      <c r="K98" s="200"/>
      <c r="L98" s="205"/>
      <c r="M98" s="206"/>
      <c r="N98" s="207"/>
      <c r="O98" s="207"/>
      <c r="P98" s="208">
        <f>SUM(P99:P123)</f>
        <v>0</v>
      </c>
      <c r="Q98" s="207"/>
      <c r="R98" s="208">
        <f>SUM(R99:R123)</f>
        <v>0</v>
      </c>
      <c r="S98" s="207"/>
      <c r="T98" s="209">
        <f>SUM(T99:T123)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81</v>
      </c>
      <c r="AT98" s="211" t="s">
        <v>72</v>
      </c>
      <c r="AU98" s="211" t="s">
        <v>73</v>
      </c>
      <c r="AY98" s="210" t="s">
        <v>144</v>
      </c>
      <c r="BK98" s="212">
        <f>SUM(BK99:BK123)</f>
        <v>0</v>
      </c>
    </row>
    <row r="99" spans="1:65" s="2" customFormat="1" ht="33" customHeight="1">
      <c r="A99" s="40"/>
      <c r="B99" s="41"/>
      <c r="C99" s="215" t="s">
        <v>81</v>
      </c>
      <c r="D99" s="215" t="s">
        <v>146</v>
      </c>
      <c r="E99" s="216" t="s">
        <v>1481</v>
      </c>
      <c r="F99" s="217" t="s">
        <v>1482</v>
      </c>
      <c r="G99" s="218" t="s">
        <v>375</v>
      </c>
      <c r="H99" s="219">
        <v>19</v>
      </c>
      <c r="I99" s="220"/>
      <c r="J99" s="221">
        <f>ROUND(I99*H99,2)</f>
        <v>0</v>
      </c>
      <c r="K99" s="217" t="s">
        <v>21</v>
      </c>
      <c r="L99" s="46"/>
      <c r="M99" s="222" t="s">
        <v>21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279</v>
      </c>
      <c r="AT99" s="226" t="s">
        <v>146</v>
      </c>
      <c r="AU99" s="226" t="s">
        <v>81</v>
      </c>
      <c r="AY99" s="19" t="s">
        <v>144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81</v>
      </c>
      <c r="BK99" s="227">
        <f>ROUND(I99*H99,2)</f>
        <v>0</v>
      </c>
      <c r="BL99" s="19" t="s">
        <v>279</v>
      </c>
      <c r="BM99" s="226" t="s">
        <v>83</v>
      </c>
    </row>
    <row r="100" spans="1:65" s="2" customFormat="1" ht="16.5" customHeight="1">
      <c r="A100" s="40"/>
      <c r="B100" s="41"/>
      <c r="C100" s="215" t="s">
        <v>83</v>
      </c>
      <c r="D100" s="215" t="s">
        <v>146</v>
      </c>
      <c r="E100" s="216" t="s">
        <v>1483</v>
      </c>
      <c r="F100" s="217" t="s">
        <v>1484</v>
      </c>
      <c r="G100" s="218" t="s">
        <v>185</v>
      </c>
      <c r="H100" s="219">
        <v>85</v>
      </c>
      <c r="I100" s="220"/>
      <c r="J100" s="221">
        <f>ROUND(I100*H100,2)</f>
        <v>0</v>
      </c>
      <c r="K100" s="217" t="s">
        <v>21</v>
      </c>
      <c r="L100" s="46"/>
      <c r="M100" s="222" t="s">
        <v>21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279</v>
      </c>
      <c r="AT100" s="226" t="s">
        <v>146</v>
      </c>
      <c r="AU100" s="226" t="s">
        <v>81</v>
      </c>
      <c r="AY100" s="19" t="s">
        <v>144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81</v>
      </c>
      <c r="BK100" s="227">
        <f>ROUND(I100*H100,2)</f>
        <v>0</v>
      </c>
      <c r="BL100" s="19" t="s">
        <v>279</v>
      </c>
      <c r="BM100" s="226" t="s">
        <v>151</v>
      </c>
    </row>
    <row r="101" spans="1:65" s="2" customFormat="1" ht="16.5" customHeight="1">
      <c r="A101" s="40"/>
      <c r="B101" s="41"/>
      <c r="C101" s="215" t="s">
        <v>167</v>
      </c>
      <c r="D101" s="215" t="s">
        <v>146</v>
      </c>
      <c r="E101" s="216" t="s">
        <v>1485</v>
      </c>
      <c r="F101" s="217" t="s">
        <v>1486</v>
      </c>
      <c r="G101" s="218" t="s">
        <v>185</v>
      </c>
      <c r="H101" s="219">
        <v>665</v>
      </c>
      <c r="I101" s="220"/>
      <c r="J101" s="221">
        <f>ROUND(I101*H101,2)</f>
        <v>0</v>
      </c>
      <c r="K101" s="217" t="s">
        <v>21</v>
      </c>
      <c r="L101" s="46"/>
      <c r="M101" s="222" t="s">
        <v>21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279</v>
      </c>
      <c r="AT101" s="226" t="s">
        <v>146</v>
      </c>
      <c r="AU101" s="226" t="s">
        <v>81</v>
      </c>
      <c r="AY101" s="19" t="s">
        <v>144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81</v>
      </c>
      <c r="BK101" s="227">
        <f>ROUND(I101*H101,2)</f>
        <v>0</v>
      </c>
      <c r="BL101" s="19" t="s">
        <v>279</v>
      </c>
      <c r="BM101" s="226" t="s">
        <v>189</v>
      </c>
    </row>
    <row r="102" spans="1:65" s="2" customFormat="1" ht="16.5" customHeight="1">
      <c r="A102" s="40"/>
      <c r="B102" s="41"/>
      <c r="C102" s="215" t="s">
        <v>151</v>
      </c>
      <c r="D102" s="215" t="s">
        <v>146</v>
      </c>
      <c r="E102" s="216" t="s">
        <v>1487</v>
      </c>
      <c r="F102" s="217" t="s">
        <v>1488</v>
      </c>
      <c r="G102" s="218" t="s">
        <v>185</v>
      </c>
      <c r="H102" s="219">
        <v>10</v>
      </c>
      <c r="I102" s="220"/>
      <c r="J102" s="221">
        <f>ROUND(I102*H102,2)</f>
        <v>0</v>
      </c>
      <c r="K102" s="217" t="s">
        <v>21</v>
      </c>
      <c r="L102" s="46"/>
      <c r="M102" s="222" t="s">
        <v>21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279</v>
      </c>
      <c r="AT102" s="226" t="s">
        <v>146</v>
      </c>
      <c r="AU102" s="226" t="s">
        <v>81</v>
      </c>
      <c r="AY102" s="19" t="s">
        <v>144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81</v>
      </c>
      <c r="BK102" s="227">
        <f>ROUND(I102*H102,2)</f>
        <v>0</v>
      </c>
      <c r="BL102" s="19" t="s">
        <v>279</v>
      </c>
      <c r="BM102" s="226" t="s">
        <v>164</v>
      </c>
    </row>
    <row r="103" spans="1:65" s="2" customFormat="1" ht="16.5" customHeight="1">
      <c r="A103" s="40"/>
      <c r="B103" s="41"/>
      <c r="C103" s="215" t="s">
        <v>182</v>
      </c>
      <c r="D103" s="215" t="s">
        <v>146</v>
      </c>
      <c r="E103" s="216" t="s">
        <v>1489</v>
      </c>
      <c r="F103" s="217" t="s">
        <v>1490</v>
      </c>
      <c r="G103" s="218" t="s">
        <v>185</v>
      </c>
      <c r="H103" s="219">
        <v>76</v>
      </c>
      <c r="I103" s="220"/>
      <c r="J103" s="221">
        <f>ROUND(I103*H103,2)</f>
        <v>0</v>
      </c>
      <c r="K103" s="217" t="s">
        <v>21</v>
      </c>
      <c r="L103" s="46"/>
      <c r="M103" s="222" t="s">
        <v>21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279</v>
      </c>
      <c r="AT103" s="226" t="s">
        <v>146</v>
      </c>
      <c r="AU103" s="226" t="s">
        <v>81</v>
      </c>
      <c r="AY103" s="19" t="s">
        <v>144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81</v>
      </c>
      <c r="BK103" s="227">
        <f>ROUND(I103*H103,2)</f>
        <v>0</v>
      </c>
      <c r="BL103" s="19" t="s">
        <v>279</v>
      </c>
      <c r="BM103" s="226" t="s">
        <v>212</v>
      </c>
    </row>
    <row r="104" spans="1:65" s="2" customFormat="1" ht="16.5" customHeight="1">
      <c r="A104" s="40"/>
      <c r="B104" s="41"/>
      <c r="C104" s="215" t="s">
        <v>189</v>
      </c>
      <c r="D104" s="215" t="s">
        <v>146</v>
      </c>
      <c r="E104" s="216" t="s">
        <v>1491</v>
      </c>
      <c r="F104" s="217" t="s">
        <v>1492</v>
      </c>
      <c r="G104" s="218" t="s">
        <v>185</v>
      </c>
      <c r="H104" s="219">
        <v>50</v>
      </c>
      <c r="I104" s="220"/>
      <c r="J104" s="221">
        <f>ROUND(I104*H104,2)</f>
        <v>0</v>
      </c>
      <c r="K104" s="217" t="s">
        <v>21</v>
      </c>
      <c r="L104" s="46"/>
      <c r="M104" s="222" t="s">
        <v>21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279</v>
      </c>
      <c r="AT104" s="226" t="s">
        <v>146</v>
      </c>
      <c r="AU104" s="226" t="s">
        <v>81</v>
      </c>
      <c r="AY104" s="19" t="s">
        <v>144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81</v>
      </c>
      <c r="BK104" s="227">
        <f>ROUND(I104*H104,2)</f>
        <v>0</v>
      </c>
      <c r="BL104" s="19" t="s">
        <v>279</v>
      </c>
      <c r="BM104" s="226" t="s">
        <v>257</v>
      </c>
    </row>
    <row r="105" spans="1:65" s="2" customFormat="1" ht="16.5" customHeight="1">
      <c r="A105" s="40"/>
      <c r="B105" s="41"/>
      <c r="C105" s="215" t="s">
        <v>197</v>
      </c>
      <c r="D105" s="215" t="s">
        <v>146</v>
      </c>
      <c r="E105" s="216" t="s">
        <v>1493</v>
      </c>
      <c r="F105" s="217" t="s">
        <v>1494</v>
      </c>
      <c r="G105" s="218" t="s">
        <v>185</v>
      </c>
      <c r="H105" s="219">
        <v>50</v>
      </c>
      <c r="I105" s="220"/>
      <c r="J105" s="221">
        <f>ROUND(I105*H105,2)</f>
        <v>0</v>
      </c>
      <c r="K105" s="217" t="s">
        <v>21</v>
      </c>
      <c r="L105" s="46"/>
      <c r="M105" s="222" t="s">
        <v>21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279</v>
      </c>
      <c r="AT105" s="226" t="s">
        <v>146</v>
      </c>
      <c r="AU105" s="226" t="s">
        <v>81</v>
      </c>
      <c r="AY105" s="19" t="s">
        <v>144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81</v>
      </c>
      <c r="BK105" s="227">
        <f>ROUND(I105*H105,2)</f>
        <v>0</v>
      </c>
      <c r="BL105" s="19" t="s">
        <v>279</v>
      </c>
      <c r="BM105" s="226" t="s">
        <v>269</v>
      </c>
    </row>
    <row r="106" spans="1:65" s="2" customFormat="1" ht="16.5" customHeight="1">
      <c r="A106" s="40"/>
      <c r="B106" s="41"/>
      <c r="C106" s="215" t="s">
        <v>164</v>
      </c>
      <c r="D106" s="215" t="s">
        <v>146</v>
      </c>
      <c r="E106" s="216" t="s">
        <v>1495</v>
      </c>
      <c r="F106" s="217" t="s">
        <v>1496</v>
      </c>
      <c r="G106" s="218" t="s">
        <v>185</v>
      </c>
      <c r="H106" s="219">
        <v>65</v>
      </c>
      <c r="I106" s="220"/>
      <c r="J106" s="221">
        <f>ROUND(I106*H106,2)</f>
        <v>0</v>
      </c>
      <c r="K106" s="217" t="s">
        <v>21</v>
      </c>
      <c r="L106" s="46"/>
      <c r="M106" s="222" t="s">
        <v>21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279</v>
      </c>
      <c r="AT106" s="226" t="s">
        <v>146</v>
      </c>
      <c r="AU106" s="226" t="s">
        <v>81</v>
      </c>
      <c r="AY106" s="19" t="s">
        <v>144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81</v>
      </c>
      <c r="BK106" s="227">
        <f>ROUND(I106*H106,2)</f>
        <v>0</v>
      </c>
      <c r="BL106" s="19" t="s">
        <v>279</v>
      </c>
      <c r="BM106" s="226" t="s">
        <v>279</v>
      </c>
    </row>
    <row r="107" spans="1:65" s="2" customFormat="1" ht="16.5" customHeight="1">
      <c r="A107" s="40"/>
      <c r="B107" s="41"/>
      <c r="C107" s="215" t="s">
        <v>208</v>
      </c>
      <c r="D107" s="215" t="s">
        <v>146</v>
      </c>
      <c r="E107" s="216" t="s">
        <v>1497</v>
      </c>
      <c r="F107" s="217" t="s">
        <v>1498</v>
      </c>
      <c r="G107" s="218" t="s">
        <v>177</v>
      </c>
      <c r="H107" s="219">
        <v>0.1</v>
      </c>
      <c r="I107" s="220"/>
      <c r="J107" s="221">
        <f>ROUND(I107*H107,2)</f>
        <v>0</v>
      </c>
      <c r="K107" s="217" t="s">
        <v>21</v>
      </c>
      <c r="L107" s="46"/>
      <c r="M107" s="222" t="s">
        <v>21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279</v>
      </c>
      <c r="AT107" s="226" t="s">
        <v>146</v>
      </c>
      <c r="AU107" s="226" t="s">
        <v>81</v>
      </c>
      <c r="AY107" s="19" t="s">
        <v>144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81</v>
      </c>
      <c r="BK107" s="227">
        <f>ROUND(I107*H107,2)</f>
        <v>0</v>
      </c>
      <c r="BL107" s="19" t="s">
        <v>279</v>
      </c>
      <c r="BM107" s="226" t="s">
        <v>377</v>
      </c>
    </row>
    <row r="108" spans="1:65" s="2" customFormat="1" ht="24.15" customHeight="1">
      <c r="A108" s="40"/>
      <c r="B108" s="41"/>
      <c r="C108" s="215" t="s">
        <v>212</v>
      </c>
      <c r="D108" s="215" t="s">
        <v>146</v>
      </c>
      <c r="E108" s="216" t="s">
        <v>1499</v>
      </c>
      <c r="F108" s="217" t="s">
        <v>1500</v>
      </c>
      <c r="G108" s="218" t="s">
        <v>375</v>
      </c>
      <c r="H108" s="219">
        <v>25</v>
      </c>
      <c r="I108" s="220"/>
      <c r="J108" s="221">
        <f>ROUND(I108*H108,2)</f>
        <v>0</v>
      </c>
      <c r="K108" s="217" t="s">
        <v>21</v>
      </c>
      <c r="L108" s="46"/>
      <c r="M108" s="222" t="s">
        <v>21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279</v>
      </c>
      <c r="AT108" s="226" t="s">
        <v>146</v>
      </c>
      <c r="AU108" s="226" t="s">
        <v>81</v>
      </c>
      <c r="AY108" s="19" t="s">
        <v>144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81</v>
      </c>
      <c r="BK108" s="227">
        <f>ROUND(I108*H108,2)</f>
        <v>0</v>
      </c>
      <c r="BL108" s="19" t="s">
        <v>279</v>
      </c>
      <c r="BM108" s="226" t="s">
        <v>386</v>
      </c>
    </row>
    <row r="109" spans="1:65" s="2" customFormat="1" ht="16.5" customHeight="1">
      <c r="A109" s="40"/>
      <c r="B109" s="41"/>
      <c r="C109" s="215" t="s">
        <v>253</v>
      </c>
      <c r="D109" s="215" t="s">
        <v>146</v>
      </c>
      <c r="E109" s="216" t="s">
        <v>1501</v>
      </c>
      <c r="F109" s="217" t="s">
        <v>1502</v>
      </c>
      <c r="G109" s="218" t="s">
        <v>185</v>
      </c>
      <c r="H109" s="219">
        <v>60</v>
      </c>
      <c r="I109" s="220"/>
      <c r="J109" s="221">
        <f>ROUND(I109*H109,2)</f>
        <v>0</v>
      </c>
      <c r="K109" s="217" t="s">
        <v>21</v>
      </c>
      <c r="L109" s="46"/>
      <c r="M109" s="222" t="s">
        <v>21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279</v>
      </c>
      <c r="AT109" s="226" t="s">
        <v>146</v>
      </c>
      <c r="AU109" s="226" t="s">
        <v>81</v>
      </c>
      <c r="AY109" s="19" t="s">
        <v>144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81</v>
      </c>
      <c r="BK109" s="227">
        <f>ROUND(I109*H109,2)</f>
        <v>0</v>
      </c>
      <c r="BL109" s="19" t="s">
        <v>279</v>
      </c>
      <c r="BM109" s="226" t="s">
        <v>397</v>
      </c>
    </row>
    <row r="110" spans="1:65" s="2" customFormat="1" ht="16.5" customHeight="1">
      <c r="A110" s="40"/>
      <c r="B110" s="41"/>
      <c r="C110" s="215" t="s">
        <v>257</v>
      </c>
      <c r="D110" s="215" t="s">
        <v>146</v>
      </c>
      <c r="E110" s="216" t="s">
        <v>1503</v>
      </c>
      <c r="F110" s="217" t="s">
        <v>1504</v>
      </c>
      <c r="G110" s="218" t="s">
        <v>185</v>
      </c>
      <c r="H110" s="219">
        <v>48</v>
      </c>
      <c r="I110" s="220"/>
      <c r="J110" s="221">
        <f>ROUND(I110*H110,2)</f>
        <v>0</v>
      </c>
      <c r="K110" s="217" t="s">
        <v>21</v>
      </c>
      <c r="L110" s="46"/>
      <c r="M110" s="222" t="s">
        <v>21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279</v>
      </c>
      <c r="AT110" s="226" t="s">
        <v>146</v>
      </c>
      <c r="AU110" s="226" t="s">
        <v>81</v>
      </c>
      <c r="AY110" s="19" t="s">
        <v>144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81</v>
      </c>
      <c r="BK110" s="227">
        <f>ROUND(I110*H110,2)</f>
        <v>0</v>
      </c>
      <c r="BL110" s="19" t="s">
        <v>279</v>
      </c>
      <c r="BM110" s="226" t="s">
        <v>411</v>
      </c>
    </row>
    <row r="111" spans="1:65" s="2" customFormat="1" ht="16.5" customHeight="1">
      <c r="A111" s="40"/>
      <c r="B111" s="41"/>
      <c r="C111" s="215" t="s">
        <v>263</v>
      </c>
      <c r="D111" s="215" t="s">
        <v>146</v>
      </c>
      <c r="E111" s="216" t="s">
        <v>1505</v>
      </c>
      <c r="F111" s="217" t="s">
        <v>1506</v>
      </c>
      <c r="G111" s="218" t="s">
        <v>185</v>
      </c>
      <c r="H111" s="219">
        <v>48</v>
      </c>
      <c r="I111" s="220"/>
      <c r="J111" s="221">
        <f>ROUND(I111*H111,2)</f>
        <v>0</v>
      </c>
      <c r="K111" s="217" t="s">
        <v>21</v>
      </c>
      <c r="L111" s="46"/>
      <c r="M111" s="222" t="s">
        <v>21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279</v>
      </c>
      <c r="AT111" s="226" t="s">
        <v>146</v>
      </c>
      <c r="AU111" s="226" t="s">
        <v>81</v>
      </c>
      <c r="AY111" s="19" t="s">
        <v>144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81</v>
      </c>
      <c r="BK111" s="227">
        <f>ROUND(I111*H111,2)</f>
        <v>0</v>
      </c>
      <c r="BL111" s="19" t="s">
        <v>279</v>
      </c>
      <c r="BM111" s="226" t="s">
        <v>427</v>
      </c>
    </row>
    <row r="112" spans="1:65" s="2" customFormat="1" ht="21.75" customHeight="1">
      <c r="A112" s="40"/>
      <c r="B112" s="41"/>
      <c r="C112" s="215" t="s">
        <v>269</v>
      </c>
      <c r="D112" s="215" t="s">
        <v>146</v>
      </c>
      <c r="E112" s="216" t="s">
        <v>1507</v>
      </c>
      <c r="F112" s="217" t="s">
        <v>1508</v>
      </c>
      <c r="G112" s="218" t="s">
        <v>375</v>
      </c>
      <c r="H112" s="219">
        <v>19</v>
      </c>
      <c r="I112" s="220"/>
      <c r="J112" s="221">
        <f>ROUND(I112*H112,2)</f>
        <v>0</v>
      </c>
      <c r="K112" s="217" t="s">
        <v>21</v>
      </c>
      <c r="L112" s="46"/>
      <c r="M112" s="222" t="s">
        <v>21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279</v>
      </c>
      <c r="AT112" s="226" t="s">
        <v>146</v>
      </c>
      <c r="AU112" s="226" t="s">
        <v>81</v>
      </c>
      <c r="AY112" s="19" t="s">
        <v>144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81</v>
      </c>
      <c r="BK112" s="227">
        <f>ROUND(I112*H112,2)</f>
        <v>0</v>
      </c>
      <c r="BL112" s="19" t="s">
        <v>279</v>
      </c>
      <c r="BM112" s="226" t="s">
        <v>443</v>
      </c>
    </row>
    <row r="113" spans="1:65" s="2" customFormat="1" ht="16.5" customHeight="1">
      <c r="A113" s="40"/>
      <c r="B113" s="41"/>
      <c r="C113" s="215" t="s">
        <v>8</v>
      </c>
      <c r="D113" s="215" t="s">
        <v>146</v>
      </c>
      <c r="E113" s="216" t="s">
        <v>1509</v>
      </c>
      <c r="F113" s="217" t="s">
        <v>1510</v>
      </c>
      <c r="G113" s="218" t="s">
        <v>375</v>
      </c>
      <c r="H113" s="219">
        <v>26</v>
      </c>
      <c r="I113" s="220"/>
      <c r="J113" s="221">
        <f>ROUND(I113*H113,2)</f>
        <v>0</v>
      </c>
      <c r="K113" s="217" t="s">
        <v>21</v>
      </c>
      <c r="L113" s="46"/>
      <c r="M113" s="222" t="s">
        <v>21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279</v>
      </c>
      <c r="AT113" s="226" t="s">
        <v>146</v>
      </c>
      <c r="AU113" s="226" t="s">
        <v>81</v>
      </c>
      <c r="AY113" s="19" t="s">
        <v>144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81</v>
      </c>
      <c r="BK113" s="227">
        <f>ROUND(I113*H113,2)</f>
        <v>0</v>
      </c>
      <c r="BL113" s="19" t="s">
        <v>279</v>
      </c>
      <c r="BM113" s="226" t="s">
        <v>456</v>
      </c>
    </row>
    <row r="114" spans="1:65" s="2" customFormat="1" ht="16.5" customHeight="1">
      <c r="A114" s="40"/>
      <c r="B114" s="41"/>
      <c r="C114" s="215" t="s">
        <v>279</v>
      </c>
      <c r="D114" s="215" t="s">
        <v>146</v>
      </c>
      <c r="E114" s="216" t="s">
        <v>1511</v>
      </c>
      <c r="F114" s="217" t="s">
        <v>1512</v>
      </c>
      <c r="G114" s="218" t="s">
        <v>375</v>
      </c>
      <c r="H114" s="219">
        <v>6</v>
      </c>
      <c r="I114" s="220"/>
      <c r="J114" s="221">
        <f>ROUND(I114*H114,2)</f>
        <v>0</v>
      </c>
      <c r="K114" s="217" t="s">
        <v>21</v>
      </c>
      <c r="L114" s="46"/>
      <c r="M114" s="222" t="s">
        <v>21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279</v>
      </c>
      <c r="AT114" s="226" t="s">
        <v>146</v>
      </c>
      <c r="AU114" s="226" t="s">
        <v>81</v>
      </c>
      <c r="AY114" s="19" t="s">
        <v>144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81</v>
      </c>
      <c r="BK114" s="227">
        <f>ROUND(I114*H114,2)</f>
        <v>0</v>
      </c>
      <c r="BL114" s="19" t="s">
        <v>279</v>
      </c>
      <c r="BM114" s="226" t="s">
        <v>470</v>
      </c>
    </row>
    <row r="115" spans="1:65" s="2" customFormat="1" ht="16.5" customHeight="1">
      <c r="A115" s="40"/>
      <c r="B115" s="41"/>
      <c r="C115" s="215" t="s">
        <v>372</v>
      </c>
      <c r="D115" s="215" t="s">
        <v>146</v>
      </c>
      <c r="E115" s="216" t="s">
        <v>1513</v>
      </c>
      <c r="F115" s="217" t="s">
        <v>1514</v>
      </c>
      <c r="G115" s="218" t="s">
        <v>375</v>
      </c>
      <c r="H115" s="219">
        <v>23</v>
      </c>
      <c r="I115" s="220"/>
      <c r="J115" s="221">
        <f>ROUND(I115*H115,2)</f>
        <v>0</v>
      </c>
      <c r="K115" s="217" t="s">
        <v>21</v>
      </c>
      <c r="L115" s="46"/>
      <c r="M115" s="222" t="s">
        <v>21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279</v>
      </c>
      <c r="AT115" s="226" t="s">
        <v>146</v>
      </c>
      <c r="AU115" s="226" t="s">
        <v>81</v>
      </c>
      <c r="AY115" s="19" t="s">
        <v>144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81</v>
      </c>
      <c r="BK115" s="227">
        <f>ROUND(I115*H115,2)</f>
        <v>0</v>
      </c>
      <c r="BL115" s="19" t="s">
        <v>279</v>
      </c>
      <c r="BM115" s="226" t="s">
        <v>478</v>
      </c>
    </row>
    <row r="116" spans="1:65" s="2" customFormat="1" ht="16.5" customHeight="1">
      <c r="A116" s="40"/>
      <c r="B116" s="41"/>
      <c r="C116" s="215" t="s">
        <v>377</v>
      </c>
      <c r="D116" s="215" t="s">
        <v>146</v>
      </c>
      <c r="E116" s="216" t="s">
        <v>1515</v>
      </c>
      <c r="F116" s="217" t="s">
        <v>1516</v>
      </c>
      <c r="G116" s="218" t="s">
        <v>375</v>
      </c>
      <c r="H116" s="219">
        <v>3</v>
      </c>
      <c r="I116" s="220"/>
      <c r="J116" s="221">
        <f>ROUND(I116*H116,2)</f>
        <v>0</v>
      </c>
      <c r="K116" s="217" t="s">
        <v>21</v>
      </c>
      <c r="L116" s="46"/>
      <c r="M116" s="222" t="s">
        <v>21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279</v>
      </c>
      <c r="AT116" s="226" t="s">
        <v>146</v>
      </c>
      <c r="AU116" s="226" t="s">
        <v>81</v>
      </c>
      <c r="AY116" s="19" t="s">
        <v>144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81</v>
      </c>
      <c r="BK116" s="227">
        <f>ROUND(I116*H116,2)</f>
        <v>0</v>
      </c>
      <c r="BL116" s="19" t="s">
        <v>279</v>
      </c>
      <c r="BM116" s="226" t="s">
        <v>488</v>
      </c>
    </row>
    <row r="117" spans="1:65" s="2" customFormat="1" ht="16.5" customHeight="1">
      <c r="A117" s="40"/>
      <c r="B117" s="41"/>
      <c r="C117" s="215" t="s">
        <v>381</v>
      </c>
      <c r="D117" s="215" t="s">
        <v>146</v>
      </c>
      <c r="E117" s="216" t="s">
        <v>1517</v>
      </c>
      <c r="F117" s="217" t="s">
        <v>1518</v>
      </c>
      <c r="G117" s="218" t="s">
        <v>375</v>
      </c>
      <c r="H117" s="219">
        <v>4</v>
      </c>
      <c r="I117" s="220"/>
      <c r="J117" s="221">
        <f>ROUND(I117*H117,2)</f>
        <v>0</v>
      </c>
      <c r="K117" s="217" t="s">
        <v>21</v>
      </c>
      <c r="L117" s="46"/>
      <c r="M117" s="222" t="s">
        <v>21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279</v>
      </c>
      <c r="AT117" s="226" t="s">
        <v>146</v>
      </c>
      <c r="AU117" s="226" t="s">
        <v>81</v>
      </c>
      <c r="AY117" s="19" t="s">
        <v>144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81</v>
      </c>
      <c r="BK117" s="227">
        <f>ROUND(I117*H117,2)</f>
        <v>0</v>
      </c>
      <c r="BL117" s="19" t="s">
        <v>279</v>
      </c>
      <c r="BM117" s="226" t="s">
        <v>498</v>
      </c>
    </row>
    <row r="118" spans="1:65" s="2" customFormat="1" ht="16.5" customHeight="1">
      <c r="A118" s="40"/>
      <c r="B118" s="41"/>
      <c r="C118" s="215" t="s">
        <v>386</v>
      </c>
      <c r="D118" s="215" t="s">
        <v>146</v>
      </c>
      <c r="E118" s="216" t="s">
        <v>1519</v>
      </c>
      <c r="F118" s="217" t="s">
        <v>1520</v>
      </c>
      <c r="G118" s="218" t="s">
        <v>1521</v>
      </c>
      <c r="H118" s="219">
        <v>1</v>
      </c>
      <c r="I118" s="220"/>
      <c r="J118" s="221">
        <f>ROUND(I118*H118,2)</f>
        <v>0</v>
      </c>
      <c r="K118" s="217" t="s">
        <v>21</v>
      </c>
      <c r="L118" s="46"/>
      <c r="M118" s="222" t="s">
        <v>21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279</v>
      </c>
      <c r="AT118" s="226" t="s">
        <v>146</v>
      </c>
      <c r="AU118" s="226" t="s">
        <v>81</v>
      </c>
      <c r="AY118" s="19" t="s">
        <v>144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81</v>
      </c>
      <c r="BK118" s="227">
        <f>ROUND(I118*H118,2)</f>
        <v>0</v>
      </c>
      <c r="BL118" s="19" t="s">
        <v>279</v>
      </c>
      <c r="BM118" s="226" t="s">
        <v>508</v>
      </c>
    </row>
    <row r="119" spans="1:65" s="2" customFormat="1" ht="16.5" customHeight="1">
      <c r="A119" s="40"/>
      <c r="B119" s="41"/>
      <c r="C119" s="215" t="s">
        <v>7</v>
      </c>
      <c r="D119" s="215" t="s">
        <v>146</v>
      </c>
      <c r="E119" s="216" t="s">
        <v>1522</v>
      </c>
      <c r="F119" s="217" t="s">
        <v>1523</v>
      </c>
      <c r="G119" s="218" t="s">
        <v>1521</v>
      </c>
      <c r="H119" s="219">
        <v>1</v>
      </c>
      <c r="I119" s="220"/>
      <c r="J119" s="221">
        <f>ROUND(I119*H119,2)</f>
        <v>0</v>
      </c>
      <c r="K119" s="217" t="s">
        <v>21</v>
      </c>
      <c r="L119" s="46"/>
      <c r="M119" s="222" t="s">
        <v>21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279</v>
      </c>
      <c r="AT119" s="226" t="s">
        <v>146</v>
      </c>
      <c r="AU119" s="226" t="s">
        <v>81</v>
      </c>
      <c r="AY119" s="19" t="s">
        <v>144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81</v>
      </c>
      <c r="BK119" s="227">
        <f>ROUND(I119*H119,2)</f>
        <v>0</v>
      </c>
      <c r="BL119" s="19" t="s">
        <v>279</v>
      </c>
      <c r="BM119" s="226" t="s">
        <v>525</v>
      </c>
    </row>
    <row r="120" spans="1:65" s="2" customFormat="1" ht="16.5" customHeight="1">
      <c r="A120" s="40"/>
      <c r="B120" s="41"/>
      <c r="C120" s="215" t="s">
        <v>397</v>
      </c>
      <c r="D120" s="215" t="s">
        <v>146</v>
      </c>
      <c r="E120" s="216" t="s">
        <v>1524</v>
      </c>
      <c r="F120" s="217" t="s">
        <v>1525</v>
      </c>
      <c r="G120" s="218" t="s">
        <v>1521</v>
      </c>
      <c r="H120" s="219">
        <v>1</v>
      </c>
      <c r="I120" s="220"/>
      <c r="J120" s="221">
        <f>ROUND(I120*H120,2)</f>
        <v>0</v>
      </c>
      <c r="K120" s="217" t="s">
        <v>21</v>
      </c>
      <c r="L120" s="46"/>
      <c r="M120" s="222" t="s">
        <v>21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279</v>
      </c>
      <c r="AT120" s="226" t="s">
        <v>146</v>
      </c>
      <c r="AU120" s="226" t="s">
        <v>81</v>
      </c>
      <c r="AY120" s="19" t="s">
        <v>144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81</v>
      </c>
      <c r="BK120" s="227">
        <f>ROUND(I120*H120,2)</f>
        <v>0</v>
      </c>
      <c r="BL120" s="19" t="s">
        <v>279</v>
      </c>
      <c r="BM120" s="226" t="s">
        <v>535</v>
      </c>
    </row>
    <row r="121" spans="1:65" s="2" customFormat="1" ht="16.5" customHeight="1">
      <c r="A121" s="40"/>
      <c r="B121" s="41"/>
      <c r="C121" s="215" t="s">
        <v>403</v>
      </c>
      <c r="D121" s="215" t="s">
        <v>146</v>
      </c>
      <c r="E121" s="216" t="s">
        <v>1526</v>
      </c>
      <c r="F121" s="217" t="s">
        <v>1527</v>
      </c>
      <c r="G121" s="218" t="s">
        <v>375</v>
      </c>
      <c r="H121" s="219">
        <v>1</v>
      </c>
      <c r="I121" s="220"/>
      <c r="J121" s="221">
        <f>ROUND(I121*H121,2)</f>
        <v>0</v>
      </c>
      <c r="K121" s="217" t="s">
        <v>21</v>
      </c>
      <c r="L121" s="46"/>
      <c r="M121" s="222" t="s">
        <v>21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279</v>
      </c>
      <c r="AT121" s="226" t="s">
        <v>146</v>
      </c>
      <c r="AU121" s="226" t="s">
        <v>81</v>
      </c>
      <c r="AY121" s="19" t="s">
        <v>144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81</v>
      </c>
      <c r="BK121" s="227">
        <f>ROUND(I121*H121,2)</f>
        <v>0</v>
      </c>
      <c r="BL121" s="19" t="s">
        <v>279</v>
      </c>
      <c r="BM121" s="226" t="s">
        <v>545</v>
      </c>
    </row>
    <row r="122" spans="1:65" s="2" customFormat="1" ht="16.5" customHeight="1">
      <c r="A122" s="40"/>
      <c r="B122" s="41"/>
      <c r="C122" s="215" t="s">
        <v>411</v>
      </c>
      <c r="D122" s="215" t="s">
        <v>146</v>
      </c>
      <c r="E122" s="216" t="s">
        <v>1528</v>
      </c>
      <c r="F122" s="217" t="s">
        <v>1529</v>
      </c>
      <c r="G122" s="218" t="s">
        <v>375</v>
      </c>
      <c r="H122" s="219">
        <v>1</v>
      </c>
      <c r="I122" s="220"/>
      <c r="J122" s="221">
        <f>ROUND(I122*H122,2)</f>
        <v>0</v>
      </c>
      <c r="K122" s="217" t="s">
        <v>21</v>
      </c>
      <c r="L122" s="46"/>
      <c r="M122" s="222" t="s">
        <v>21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279</v>
      </c>
      <c r="AT122" s="226" t="s">
        <v>146</v>
      </c>
      <c r="AU122" s="226" t="s">
        <v>81</v>
      </c>
      <c r="AY122" s="19" t="s">
        <v>144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81</v>
      </c>
      <c r="BK122" s="227">
        <f>ROUND(I122*H122,2)</f>
        <v>0</v>
      </c>
      <c r="BL122" s="19" t="s">
        <v>279</v>
      </c>
      <c r="BM122" s="226" t="s">
        <v>557</v>
      </c>
    </row>
    <row r="123" spans="1:65" s="2" customFormat="1" ht="16.5" customHeight="1">
      <c r="A123" s="40"/>
      <c r="B123" s="41"/>
      <c r="C123" s="215" t="s">
        <v>417</v>
      </c>
      <c r="D123" s="215" t="s">
        <v>146</v>
      </c>
      <c r="E123" s="216" t="s">
        <v>1530</v>
      </c>
      <c r="F123" s="217" t="s">
        <v>1531</v>
      </c>
      <c r="G123" s="218" t="s">
        <v>375</v>
      </c>
      <c r="H123" s="219">
        <v>1</v>
      </c>
      <c r="I123" s="220"/>
      <c r="J123" s="221">
        <f>ROUND(I123*H123,2)</f>
        <v>0</v>
      </c>
      <c r="K123" s="217" t="s">
        <v>21</v>
      </c>
      <c r="L123" s="46"/>
      <c r="M123" s="222" t="s">
        <v>21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279</v>
      </c>
      <c r="AT123" s="226" t="s">
        <v>146</v>
      </c>
      <c r="AU123" s="226" t="s">
        <v>81</v>
      </c>
      <c r="AY123" s="19" t="s">
        <v>144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81</v>
      </c>
      <c r="BK123" s="227">
        <f>ROUND(I123*H123,2)</f>
        <v>0</v>
      </c>
      <c r="BL123" s="19" t="s">
        <v>279</v>
      </c>
      <c r="BM123" s="226" t="s">
        <v>568</v>
      </c>
    </row>
    <row r="124" spans="1:63" s="12" customFormat="1" ht="25.9" customHeight="1">
      <c r="A124" s="12"/>
      <c r="B124" s="199"/>
      <c r="C124" s="200"/>
      <c r="D124" s="201" t="s">
        <v>72</v>
      </c>
      <c r="E124" s="202" t="s">
        <v>83</v>
      </c>
      <c r="F124" s="202" t="s">
        <v>1532</v>
      </c>
      <c r="G124" s="200"/>
      <c r="H124" s="200"/>
      <c r="I124" s="203"/>
      <c r="J124" s="204">
        <f>BK124</f>
        <v>0</v>
      </c>
      <c r="K124" s="200"/>
      <c r="L124" s="205"/>
      <c r="M124" s="206"/>
      <c r="N124" s="207"/>
      <c r="O124" s="207"/>
      <c r="P124" s="208">
        <f>SUM(P125:P131)</f>
        <v>0</v>
      </c>
      <c r="Q124" s="207"/>
      <c r="R124" s="208">
        <f>SUM(R125:R131)</f>
        <v>0</v>
      </c>
      <c r="S124" s="207"/>
      <c r="T124" s="209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0" t="s">
        <v>81</v>
      </c>
      <c r="AT124" s="211" t="s">
        <v>72</v>
      </c>
      <c r="AU124" s="211" t="s">
        <v>73</v>
      </c>
      <c r="AY124" s="210" t="s">
        <v>144</v>
      </c>
      <c r="BK124" s="212">
        <f>SUM(BK125:BK131)</f>
        <v>0</v>
      </c>
    </row>
    <row r="125" spans="1:65" s="2" customFormat="1" ht="16.5" customHeight="1">
      <c r="A125" s="40"/>
      <c r="B125" s="41"/>
      <c r="C125" s="215" t="s">
        <v>427</v>
      </c>
      <c r="D125" s="215" t="s">
        <v>146</v>
      </c>
      <c r="E125" s="216" t="s">
        <v>1533</v>
      </c>
      <c r="F125" s="217" t="s">
        <v>1534</v>
      </c>
      <c r="G125" s="218" t="s">
        <v>375</v>
      </c>
      <c r="H125" s="219">
        <v>3</v>
      </c>
      <c r="I125" s="220"/>
      <c r="J125" s="221">
        <f>ROUND(I125*H125,2)</f>
        <v>0</v>
      </c>
      <c r="K125" s="217" t="s">
        <v>21</v>
      </c>
      <c r="L125" s="46"/>
      <c r="M125" s="222" t="s">
        <v>21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279</v>
      </c>
      <c r="AT125" s="226" t="s">
        <v>146</v>
      </c>
      <c r="AU125" s="226" t="s">
        <v>81</v>
      </c>
      <c r="AY125" s="19" t="s">
        <v>144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81</v>
      </c>
      <c r="BK125" s="227">
        <f>ROUND(I125*H125,2)</f>
        <v>0</v>
      </c>
      <c r="BL125" s="19" t="s">
        <v>279</v>
      </c>
      <c r="BM125" s="226" t="s">
        <v>579</v>
      </c>
    </row>
    <row r="126" spans="1:65" s="2" customFormat="1" ht="16.5" customHeight="1">
      <c r="A126" s="40"/>
      <c r="B126" s="41"/>
      <c r="C126" s="215" t="s">
        <v>436</v>
      </c>
      <c r="D126" s="215" t="s">
        <v>146</v>
      </c>
      <c r="E126" s="216" t="s">
        <v>1535</v>
      </c>
      <c r="F126" s="217" t="s">
        <v>1536</v>
      </c>
      <c r="G126" s="218" t="s">
        <v>375</v>
      </c>
      <c r="H126" s="219">
        <v>1</v>
      </c>
      <c r="I126" s="220"/>
      <c r="J126" s="221">
        <f>ROUND(I126*H126,2)</f>
        <v>0</v>
      </c>
      <c r="K126" s="217" t="s">
        <v>21</v>
      </c>
      <c r="L126" s="46"/>
      <c r="M126" s="222" t="s">
        <v>21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279</v>
      </c>
      <c r="AT126" s="226" t="s">
        <v>146</v>
      </c>
      <c r="AU126" s="226" t="s">
        <v>81</v>
      </c>
      <c r="AY126" s="19" t="s">
        <v>144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81</v>
      </c>
      <c r="BK126" s="227">
        <f>ROUND(I126*H126,2)</f>
        <v>0</v>
      </c>
      <c r="BL126" s="19" t="s">
        <v>279</v>
      </c>
      <c r="BM126" s="226" t="s">
        <v>653</v>
      </c>
    </row>
    <row r="127" spans="1:65" s="2" customFormat="1" ht="16.5" customHeight="1">
      <c r="A127" s="40"/>
      <c r="B127" s="41"/>
      <c r="C127" s="215" t="s">
        <v>443</v>
      </c>
      <c r="D127" s="215" t="s">
        <v>146</v>
      </c>
      <c r="E127" s="216" t="s">
        <v>1537</v>
      </c>
      <c r="F127" s="217" t="s">
        <v>1538</v>
      </c>
      <c r="G127" s="218" t="s">
        <v>375</v>
      </c>
      <c r="H127" s="219">
        <v>3</v>
      </c>
      <c r="I127" s="220"/>
      <c r="J127" s="221">
        <f>ROUND(I127*H127,2)</f>
        <v>0</v>
      </c>
      <c r="K127" s="217" t="s">
        <v>21</v>
      </c>
      <c r="L127" s="46"/>
      <c r="M127" s="222" t="s">
        <v>21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279</v>
      </c>
      <c r="AT127" s="226" t="s">
        <v>146</v>
      </c>
      <c r="AU127" s="226" t="s">
        <v>81</v>
      </c>
      <c r="AY127" s="19" t="s">
        <v>144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81</v>
      </c>
      <c r="BK127" s="227">
        <f>ROUND(I127*H127,2)</f>
        <v>0</v>
      </c>
      <c r="BL127" s="19" t="s">
        <v>279</v>
      </c>
      <c r="BM127" s="226" t="s">
        <v>678</v>
      </c>
    </row>
    <row r="128" spans="1:65" s="2" customFormat="1" ht="16.5" customHeight="1">
      <c r="A128" s="40"/>
      <c r="B128" s="41"/>
      <c r="C128" s="215" t="s">
        <v>450</v>
      </c>
      <c r="D128" s="215" t="s">
        <v>146</v>
      </c>
      <c r="E128" s="216" t="s">
        <v>1539</v>
      </c>
      <c r="F128" s="217" t="s">
        <v>1540</v>
      </c>
      <c r="G128" s="218" t="s">
        <v>375</v>
      </c>
      <c r="H128" s="219">
        <v>10</v>
      </c>
      <c r="I128" s="220"/>
      <c r="J128" s="221">
        <f>ROUND(I128*H128,2)</f>
        <v>0</v>
      </c>
      <c r="K128" s="217" t="s">
        <v>21</v>
      </c>
      <c r="L128" s="46"/>
      <c r="M128" s="222" t="s">
        <v>21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279</v>
      </c>
      <c r="AT128" s="226" t="s">
        <v>146</v>
      </c>
      <c r="AU128" s="226" t="s">
        <v>81</v>
      </c>
      <c r="AY128" s="19" t="s">
        <v>144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81</v>
      </c>
      <c r="BK128" s="227">
        <f>ROUND(I128*H128,2)</f>
        <v>0</v>
      </c>
      <c r="BL128" s="19" t="s">
        <v>279</v>
      </c>
      <c r="BM128" s="226" t="s">
        <v>689</v>
      </c>
    </row>
    <row r="129" spans="1:65" s="2" customFormat="1" ht="16.5" customHeight="1">
      <c r="A129" s="40"/>
      <c r="B129" s="41"/>
      <c r="C129" s="215" t="s">
        <v>456</v>
      </c>
      <c r="D129" s="215" t="s">
        <v>146</v>
      </c>
      <c r="E129" s="216" t="s">
        <v>1541</v>
      </c>
      <c r="F129" s="217" t="s">
        <v>1520</v>
      </c>
      <c r="G129" s="218" t="s">
        <v>1521</v>
      </c>
      <c r="H129" s="219">
        <v>1</v>
      </c>
      <c r="I129" s="220"/>
      <c r="J129" s="221">
        <f>ROUND(I129*H129,2)</f>
        <v>0</v>
      </c>
      <c r="K129" s="217" t="s">
        <v>21</v>
      </c>
      <c r="L129" s="46"/>
      <c r="M129" s="222" t="s">
        <v>21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279</v>
      </c>
      <c r="AT129" s="226" t="s">
        <v>146</v>
      </c>
      <c r="AU129" s="226" t="s">
        <v>81</v>
      </c>
      <c r="AY129" s="19" t="s">
        <v>144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81</v>
      </c>
      <c r="BK129" s="227">
        <f>ROUND(I129*H129,2)</f>
        <v>0</v>
      </c>
      <c r="BL129" s="19" t="s">
        <v>279</v>
      </c>
      <c r="BM129" s="226" t="s">
        <v>702</v>
      </c>
    </row>
    <row r="130" spans="1:65" s="2" customFormat="1" ht="16.5" customHeight="1">
      <c r="A130" s="40"/>
      <c r="B130" s="41"/>
      <c r="C130" s="215" t="s">
        <v>463</v>
      </c>
      <c r="D130" s="215" t="s">
        <v>146</v>
      </c>
      <c r="E130" s="216" t="s">
        <v>1542</v>
      </c>
      <c r="F130" s="217" t="s">
        <v>1523</v>
      </c>
      <c r="G130" s="218" t="s">
        <v>1521</v>
      </c>
      <c r="H130" s="219">
        <v>1</v>
      </c>
      <c r="I130" s="220"/>
      <c r="J130" s="221">
        <f>ROUND(I130*H130,2)</f>
        <v>0</v>
      </c>
      <c r="K130" s="217" t="s">
        <v>21</v>
      </c>
      <c r="L130" s="46"/>
      <c r="M130" s="222" t="s">
        <v>21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279</v>
      </c>
      <c r="AT130" s="226" t="s">
        <v>146</v>
      </c>
      <c r="AU130" s="226" t="s">
        <v>81</v>
      </c>
      <c r="AY130" s="19" t="s">
        <v>144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81</v>
      </c>
      <c r="BK130" s="227">
        <f>ROUND(I130*H130,2)</f>
        <v>0</v>
      </c>
      <c r="BL130" s="19" t="s">
        <v>279</v>
      </c>
      <c r="BM130" s="226" t="s">
        <v>714</v>
      </c>
    </row>
    <row r="131" spans="1:65" s="2" customFormat="1" ht="16.5" customHeight="1">
      <c r="A131" s="40"/>
      <c r="B131" s="41"/>
      <c r="C131" s="215" t="s">
        <v>470</v>
      </c>
      <c r="D131" s="215" t="s">
        <v>146</v>
      </c>
      <c r="E131" s="216" t="s">
        <v>1543</v>
      </c>
      <c r="F131" s="217" t="s">
        <v>1544</v>
      </c>
      <c r="G131" s="218" t="s">
        <v>1521</v>
      </c>
      <c r="H131" s="219">
        <v>1</v>
      </c>
      <c r="I131" s="220"/>
      <c r="J131" s="221">
        <f>ROUND(I131*H131,2)</f>
        <v>0</v>
      </c>
      <c r="K131" s="217" t="s">
        <v>21</v>
      </c>
      <c r="L131" s="46"/>
      <c r="M131" s="222" t="s">
        <v>21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279</v>
      </c>
      <c r="AT131" s="226" t="s">
        <v>146</v>
      </c>
      <c r="AU131" s="226" t="s">
        <v>81</v>
      </c>
      <c r="AY131" s="19" t="s">
        <v>144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81</v>
      </c>
      <c r="BK131" s="227">
        <f>ROUND(I131*H131,2)</f>
        <v>0</v>
      </c>
      <c r="BL131" s="19" t="s">
        <v>279</v>
      </c>
      <c r="BM131" s="226" t="s">
        <v>726</v>
      </c>
    </row>
    <row r="132" spans="1:63" s="12" customFormat="1" ht="25.9" customHeight="1">
      <c r="A132" s="12"/>
      <c r="B132" s="199"/>
      <c r="C132" s="200"/>
      <c r="D132" s="201" t="s">
        <v>72</v>
      </c>
      <c r="E132" s="202" t="s">
        <v>167</v>
      </c>
      <c r="F132" s="202" t="s">
        <v>1545</v>
      </c>
      <c r="G132" s="200"/>
      <c r="H132" s="200"/>
      <c r="I132" s="203"/>
      <c r="J132" s="204">
        <f>BK132</f>
        <v>0</v>
      </c>
      <c r="K132" s="200"/>
      <c r="L132" s="205"/>
      <c r="M132" s="206"/>
      <c r="N132" s="207"/>
      <c r="O132" s="207"/>
      <c r="P132" s="208">
        <f>SUM(P133:P139)</f>
        <v>0</v>
      </c>
      <c r="Q132" s="207"/>
      <c r="R132" s="208">
        <f>SUM(R133:R139)</f>
        <v>0</v>
      </c>
      <c r="S132" s="207"/>
      <c r="T132" s="209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81</v>
      </c>
      <c r="AT132" s="211" t="s">
        <v>72</v>
      </c>
      <c r="AU132" s="211" t="s">
        <v>73</v>
      </c>
      <c r="AY132" s="210" t="s">
        <v>144</v>
      </c>
      <c r="BK132" s="212">
        <f>SUM(BK133:BK139)</f>
        <v>0</v>
      </c>
    </row>
    <row r="133" spans="1:65" s="2" customFormat="1" ht="16.5" customHeight="1">
      <c r="A133" s="40"/>
      <c r="B133" s="41"/>
      <c r="C133" s="215" t="s">
        <v>474</v>
      </c>
      <c r="D133" s="215" t="s">
        <v>146</v>
      </c>
      <c r="E133" s="216" t="s">
        <v>1546</v>
      </c>
      <c r="F133" s="217" t="s">
        <v>1534</v>
      </c>
      <c r="G133" s="218" t="s">
        <v>375</v>
      </c>
      <c r="H133" s="219">
        <v>3</v>
      </c>
      <c r="I133" s="220"/>
      <c r="J133" s="221">
        <f>ROUND(I133*H133,2)</f>
        <v>0</v>
      </c>
      <c r="K133" s="217" t="s">
        <v>21</v>
      </c>
      <c r="L133" s="46"/>
      <c r="M133" s="222" t="s">
        <v>21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279</v>
      </c>
      <c r="AT133" s="226" t="s">
        <v>146</v>
      </c>
      <c r="AU133" s="226" t="s">
        <v>81</v>
      </c>
      <c r="AY133" s="19" t="s">
        <v>144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81</v>
      </c>
      <c r="BK133" s="227">
        <f>ROUND(I133*H133,2)</f>
        <v>0</v>
      </c>
      <c r="BL133" s="19" t="s">
        <v>279</v>
      </c>
      <c r="BM133" s="226" t="s">
        <v>738</v>
      </c>
    </row>
    <row r="134" spans="1:65" s="2" customFormat="1" ht="16.5" customHeight="1">
      <c r="A134" s="40"/>
      <c r="B134" s="41"/>
      <c r="C134" s="215" t="s">
        <v>478</v>
      </c>
      <c r="D134" s="215" t="s">
        <v>146</v>
      </c>
      <c r="E134" s="216" t="s">
        <v>1547</v>
      </c>
      <c r="F134" s="217" t="s">
        <v>1536</v>
      </c>
      <c r="G134" s="218" t="s">
        <v>375</v>
      </c>
      <c r="H134" s="219">
        <v>1</v>
      </c>
      <c r="I134" s="220"/>
      <c r="J134" s="221">
        <f>ROUND(I134*H134,2)</f>
        <v>0</v>
      </c>
      <c r="K134" s="217" t="s">
        <v>21</v>
      </c>
      <c r="L134" s="46"/>
      <c r="M134" s="222" t="s">
        <v>21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279</v>
      </c>
      <c r="AT134" s="226" t="s">
        <v>146</v>
      </c>
      <c r="AU134" s="226" t="s">
        <v>81</v>
      </c>
      <c r="AY134" s="19" t="s">
        <v>144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81</v>
      </c>
      <c r="BK134" s="227">
        <f>ROUND(I134*H134,2)</f>
        <v>0</v>
      </c>
      <c r="BL134" s="19" t="s">
        <v>279</v>
      </c>
      <c r="BM134" s="226" t="s">
        <v>753</v>
      </c>
    </row>
    <row r="135" spans="1:65" s="2" customFormat="1" ht="16.5" customHeight="1">
      <c r="A135" s="40"/>
      <c r="B135" s="41"/>
      <c r="C135" s="215" t="s">
        <v>482</v>
      </c>
      <c r="D135" s="215" t="s">
        <v>146</v>
      </c>
      <c r="E135" s="216" t="s">
        <v>1548</v>
      </c>
      <c r="F135" s="217" t="s">
        <v>1538</v>
      </c>
      <c r="G135" s="218" t="s">
        <v>375</v>
      </c>
      <c r="H135" s="219">
        <v>3</v>
      </c>
      <c r="I135" s="220"/>
      <c r="J135" s="221">
        <f>ROUND(I135*H135,2)</f>
        <v>0</v>
      </c>
      <c r="K135" s="217" t="s">
        <v>21</v>
      </c>
      <c r="L135" s="46"/>
      <c r="M135" s="222" t="s">
        <v>21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279</v>
      </c>
      <c r="AT135" s="226" t="s">
        <v>146</v>
      </c>
      <c r="AU135" s="226" t="s">
        <v>81</v>
      </c>
      <c r="AY135" s="19" t="s">
        <v>144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81</v>
      </c>
      <c r="BK135" s="227">
        <f>ROUND(I135*H135,2)</f>
        <v>0</v>
      </c>
      <c r="BL135" s="19" t="s">
        <v>279</v>
      </c>
      <c r="BM135" s="226" t="s">
        <v>765</v>
      </c>
    </row>
    <row r="136" spans="1:65" s="2" customFormat="1" ht="16.5" customHeight="1">
      <c r="A136" s="40"/>
      <c r="B136" s="41"/>
      <c r="C136" s="215" t="s">
        <v>488</v>
      </c>
      <c r="D136" s="215" t="s">
        <v>146</v>
      </c>
      <c r="E136" s="216" t="s">
        <v>1549</v>
      </c>
      <c r="F136" s="217" t="s">
        <v>1540</v>
      </c>
      <c r="G136" s="218" t="s">
        <v>375</v>
      </c>
      <c r="H136" s="219">
        <v>10</v>
      </c>
      <c r="I136" s="220"/>
      <c r="J136" s="221">
        <f>ROUND(I136*H136,2)</f>
        <v>0</v>
      </c>
      <c r="K136" s="217" t="s">
        <v>21</v>
      </c>
      <c r="L136" s="46"/>
      <c r="M136" s="222" t="s">
        <v>21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279</v>
      </c>
      <c r="AT136" s="226" t="s">
        <v>146</v>
      </c>
      <c r="AU136" s="226" t="s">
        <v>81</v>
      </c>
      <c r="AY136" s="19" t="s">
        <v>144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81</v>
      </c>
      <c r="BK136" s="227">
        <f>ROUND(I136*H136,2)</f>
        <v>0</v>
      </c>
      <c r="BL136" s="19" t="s">
        <v>279</v>
      </c>
      <c r="BM136" s="226" t="s">
        <v>859</v>
      </c>
    </row>
    <row r="137" spans="1:65" s="2" customFormat="1" ht="16.5" customHeight="1">
      <c r="A137" s="40"/>
      <c r="B137" s="41"/>
      <c r="C137" s="215" t="s">
        <v>493</v>
      </c>
      <c r="D137" s="215" t="s">
        <v>146</v>
      </c>
      <c r="E137" s="216" t="s">
        <v>1550</v>
      </c>
      <c r="F137" s="217" t="s">
        <v>1520</v>
      </c>
      <c r="G137" s="218" t="s">
        <v>1521</v>
      </c>
      <c r="H137" s="219">
        <v>1</v>
      </c>
      <c r="I137" s="220"/>
      <c r="J137" s="221">
        <f>ROUND(I137*H137,2)</f>
        <v>0</v>
      </c>
      <c r="K137" s="217" t="s">
        <v>21</v>
      </c>
      <c r="L137" s="46"/>
      <c r="M137" s="222" t="s">
        <v>21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279</v>
      </c>
      <c r="AT137" s="226" t="s">
        <v>146</v>
      </c>
      <c r="AU137" s="226" t="s">
        <v>81</v>
      </c>
      <c r="AY137" s="19" t="s">
        <v>144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81</v>
      </c>
      <c r="BK137" s="227">
        <f>ROUND(I137*H137,2)</f>
        <v>0</v>
      </c>
      <c r="BL137" s="19" t="s">
        <v>279</v>
      </c>
      <c r="BM137" s="226" t="s">
        <v>861</v>
      </c>
    </row>
    <row r="138" spans="1:65" s="2" customFormat="1" ht="16.5" customHeight="1">
      <c r="A138" s="40"/>
      <c r="B138" s="41"/>
      <c r="C138" s="215" t="s">
        <v>498</v>
      </c>
      <c r="D138" s="215" t="s">
        <v>146</v>
      </c>
      <c r="E138" s="216" t="s">
        <v>1551</v>
      </c>
      <c r="F138" s="217" t="s">
        <v>1523</v>
      </c>
      <c r="G138" s="218" t="s">
        <v>1521</v>
      </c>
      <c r="H138" s="219">
        <v>1</v>
      </c>
      <c r="I138" s="220"/>
      <c r="J138" s="221">
        <f>ROUND(I138*H138,2)</f>
        <v>0</v>
      </c>
      <c r="K138" s="217" t="s">
        <v>21</v>
      </c>
      <c r="L138" s="46"/>
      <c r="M138" s="222" t="s">
        <v>21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279</v>
      </c>
      <c r="AT138" s="226" t="s">
        <v>146</v>
      </c>
      <c r="AU138" s="226" t="s">
        <v>81</v>
      </c>
      <c r="AY138" s="19" t="s">
        <v>144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81</v>
      </c>
      <c r="BK138" s="227">
        <f>ROUND(I138*H138,2)</f>
        <v>0</v>
      </c>
      <c r="BL138" s="19" t="s">
        <v>279</v>
      </c>
      <c r="BM138" s="226" t="s">
        <v>863</v>
      </c>
    </row>
    <row r="139" spans="1:65" s="2" customFormat="1" ht="16.5" customHeight="1">
      <c r="A139" s="40"/>
      <c r="B139" s="41"/>
      <c r="C139" s="215" t="s">
        <v>502</v>
      </c>
      <c r="D139" s="215" t="s">
        <v>146</v>
      </c>
      <c r="E139" s="216" t="s">
        <v>1552</v>
      </c>
      <c r="F139" s="217" t="s">
        <v>1544</v>
      </c>
      <c r="G139" s="218" t="s">
        <v>1521</v>
      </c>
      <c r="H139" s="219">
        <v>1</v>
      </c>
      <c r="I139" s="220"/>
      <c r="J139" s="221">
        <f>ROUND(I139*H139,2)</f>
        <v>0</v>
      </c>
      <c r="K139" s="217" t="s">
        <v>21</v>
      </c>
      <c r="L139" s="46"/>
      <c r="M139" s="222" t="s">
        <v>21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279</v>
      </c>
      <c r="AT139" s="226" t="s">
        <v>146</v>
      </c>
      <c r="AU139" s="226" t="s">
        <v>81</v>
      </c>
      <c r="AY139" s="19" t="s">
        <v>144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81</v>
      </c>
      <c r="BK139" s="227">
        <f>ROUND(I139*H139,2)</f>
        <v>0</v>
      </c>
      <c r="BL139" s="19" t="s">
        <v>279</v>
      </c>
      <c r="BM139" s="226" t="s">
        <v>865</v>
      </c>
    </row>
    <row r="140" spans="1:63" s="12" customFormat="1" ht="25.9" customHeight="1">
      <c r="A140" s="12"/>
      <c r="B140" s="199"/>
      <c r="C140" s="200"/>
      <c r="D140" s="201" t="s">
        <v>72</v>
      </c>
      <c r="E140" s="202" t="s">
        <v>151</v>
      </c>
      <c r="F140" s="202" t="s">
        <v>1553</v>
      </c>
      <c r="G140" s="200"/>
      <c r="H140" s="200"/>
      <c r="I140" s="203"/>
      <c r="J140" s="204">
        <f>BK140</f>
        <v>0</v>
      </c>
      <c r="K140" s="200"/>
      <c r="L140" s="205"/>
      <c r="M140" s="206"/>
      <c r="N140" s="207"/>
      <c r="O140" s="207"/>
      <c r="P140" s="208">
        <f>SUM(P141:P149)</f>
        <v>0</v>
      </c>
      <c r="Q140" s="207"/>
      <c r="R140" s="208">
        <f>SUM(R141:R149)</f>
        <v>0</v>
      </c>
      <c r="S140" s="207"/>
      <c r="T140" s="209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0" t="s">
        <v>81</v>
      </c>
      <c r="AT140" s="211" t="s">
        <v>72</v>
      </c>
      <c r="AU140" s="211" t="s">
        <v>73</v>
      </c>
      <c r="AY140" s="210" t="s">
        <v>144</v>
      </c>
      <c r="BK140" s="212">
        <f>SUM(BK141:BK149)</f>
        <v>0</v>
      </c>
    </row>
    <row r="141" spans="1:65" s="2" customFormat="1" ht="16.5" customHeight="1">
      <c r="A141" s="40"/>
      <c r="B141" s="41"/>
      <c r="C141" s="215" t="s">
        <v>508</v>
      </c>
      <c r="D141" s="215" t="s">
        <v>146</v>
      </c>
      <c r="E141" s="216" t="s">
        <v>1554</v>
      </c>
      <c r="F141" s="217" t="s">
        <v>1555</v>
      </c>
      <c r="G141" s="218" t="s">
        <v>375</v>
      </c>
      <c r="H141" s="219">
        <v>1</v>
      </c>
      <c r="I141" s="220"/>
      <c r="J141" s="221">
        <f>ROUND(I141*H141,2)</f>
        <v>0</v>
      </c>
      <c r="K141" s="217" t="s">
        <v>21</v>
      </c>
      <c r="L141" s="46"/>
      <c r="M141" s="222" t="s">
        <v>21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279</v>
      </c>
      <c r="AT141" s="226" t="s">
        <v>146</v>
      </c>
      <c r="AU141" s="226" t="s">
        <v>81</v>
      </c>
      <c r="AY141" s="19" t="s">
        <v>144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81</v>
      </c>
      <c r="BK141" s="227">
        <f>ROUND(I141*H141,2)</f>
        <v>0</v>
      </c>
      <c r="BL141" s="19" t="s">
        <v>279</v>
      </c>
      <c r="BM141" s="226" t="s">
        <v>867</v>
      </c>
    </row>
    <row r="142" spans="1:65" s="2" customFormat="1" ht="16.5" customHeight="1">
      <c r="A142" s="40"/>
      <c r="B142" s="41"/>
      <c r="C142" s="215" t="s">
        <v>516</v>
      </c>
      <c r="D142" s="215" t="s">
        <v>146</v>
      </c>
      <c r="E142" s="216" t="s">
        <v>1556</v>
      </c>
      <c r="F142" s="217" t="s">
        <v>1534</v>
      </c>
      <c r="G142" s="218" t="s">
        <v>375</v>
      </c>
      <c r="H142" s="219">
        <v>3</v>
      </c>
      <c r="I142" s="220"/>
      <c r="J142" s="221">
        <f>ROUND(I142*H142,2)</f>
        <v>0</v>
      </c>
      <c r="K142" s="217" t="s">
        <v>21</v>
      </c>
      <c r="L142" s="46"/>
      <c r="M142" s="222" t="s">
        <v>21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279</v>
      </c>
      <c r="AT142" s="226" t="s">
        <v>146</v>
      </c>
      <c r="AU142" s="226" t="s">
        <v>81</v>
      </c>
      <c r="AY142" s="19" t="s">
        <v>144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81</v>
      </c>
      <c r="BK142" s="227">
        <f>ROUND(I142*H142,2)</f>
        <v>0</v>
      </c>
      <c r="BL142" s="19" t="s">
        <v>279</v>
      </c>
      <c r="BM142" s="226" t="s">
        <v>869</v>
      </c>
    </row>
    <row r="143" spans="1:65" s="2" customFormat="1" ht="16.5" customHeight="1">
      <c r="A143" s="40"/>
      <c r="B143" s="41"/>
      <c r="C143" s="215" t="s">
        <v>525</v>
      </c>
      <c r="D143" s="215" t="s">
        <v>146</v>
      </c>
      <c r="E143" s="216" t="s">
        <v>1557</v>
      </c>
      <c r="F143" s="217" t="s">
        <v>1536</v>
      </c>
      <c r="G143" s="218" t="s">
        <v>375</v>
      </c>
      <c r="H143" s="219">
        <v>1</v>
      </c>
      <c r="I143" s="220"/>
      <c r="J143" s="221">
        <f>ROUND(I143*H143,2)</f>
        <v>0</v>
      </c>
      <c r="K143" s="217" t="s">
        <v>21</v>
      </c>
      <c r="L143" s="46"/>
      <c r="M143" s="222" t="s">
        <v>21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279</v>
      </c>
      <c r="AT143" s="226" t="s">
        <v>146</v>
      </c>
      <c r="AU143" s="226" t="s">
        <v>81</v>
      </c>
      <c r="AY143" s="19" t="s">
        <v>144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81</v>
      </c>
      <c r="BK143" s="227">
        <f>ROUND(I143*H143,2)</f>
        <v>0</v>
      </c>
      <c r="BL143" s="19" t="s">
        <v>279</v>
      </c>
      <c r="BM143" s="226" t="s">
        <v>871</v>
      </c>
    </row>
    <row r="144" spans="1:65" s="2" customFormat="1" ht="16.5" customHeight="1">
      <c r="A144" s="40"/>
      <c r="B144" s="41"/>
      <c r="C144" s="215" t="s">
        <v>530</v>
      </c>
      <c r="D144" s="215" t="s">
        <v>146</v>
      </c>
      <c r="E144" s="216" t="s">
        <v>1558</v>
      </c>
      <c r="F144" s="217" t="s">
        <v>1559</v>
      </c>
      <c r="G144" s="218" t="s">
        <v>375</v>
      </c>
      <c r="H144" s="219">
        <v>1</v>
      </c>
      <c r="I144" s="220"/>
      <c r="J144" s="221">
        <f>ROUND(I144*H144,2)</f>
        <v>0</v>
      </c>
      <c r="K144" s="217" t="s">
        <v>21</v>
      </c>
      <c r="L144" s="46"/>
      <c r="M144" s="222" t="s">
        <v>21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279</v>
      </c>
      <c r="AT144" s="226" t="s">
        <v>146</v>
      </c>
      <c r="AU144" s="226" t="s">
        <v>81</v>
      </c>
      <c r="AY144" s="19" t="s">
        <v>144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81</v>
      </c>
      <c r="BK144" s="227">
        <f>ROUND(I144*H144,2)</f>
        <v>0</v>
      </c>
      <c r="BL144" s="19" t="s">
        <v>279</v>
      </c>
      <c r="BM144" s="226" t="s">
        <v>873</v>
      </c>
    </row>
    <row r="145" spans="1:65" s="2" customFormat="1" ht="16.5" customHeight="1">
      <c r="A145" s="40"/>
      <c r="B145" s="41"/>
      <c r="C145" s="215" t="s">
        <v>535</v>
      </c>
      <c r="D145" s="215" t="s">
        <v>146</v>
      </c>
      <c r="E145" s="216" t="s">
        <v>1560</v>
      </c>
      <c r="F145" s="217" t="s">
        <v>1538</v>
      </c>
      <c r="G145" s="218" t="s">
        <v>375</v>
      </c>
      <c r="H145" s="219">
        <v>4</v>
      </c>
      <c r="I145" s="220"/>
      <c r="J145" s="221">
        <f>ROUND(I145*H145,2)</f>
        <v>0</v>
      </c>
      <c r="K145" s="217" t="s">
        <v>21</v>
      </c>
      <c r="L145" s="46"/>
      <c r="M145" s="222" t="s">
        <v>21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279</v>
      </c>
      <c r="AT145" s="226" t="s">
        <v>146</v>
      </c>
      <c r="AU145" s="226" t="s">
        <v>81</v>
      </c>
      <c r="AY145" s="19" t="s">
        <v>144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81</v>
      </c>
      <c r="BK145" s="227">
        <f>ROUND(I145*H145,2)</f>
        <v>0</v>
      </c>
      <c r="BL145" s="19" t="s">
        <v>279</v>
      </c>
      <c r="BM145" s="226" t="s">
        <v>875</v>
      </c>
    </row>
    <row r="146" spans="1:65" s="2" customFormat="1" ht="16.5" customHeight="1">
      <c r="A146" s="40"/>
      <c r="B146" s="41"/>
      <c r="C146" s="215" t="s">
        <v>539</v>
      </c>
      <c r="D146" s="215" t="s">
        <v>146</v>
      </c>
      <c r="E146" s="216" t="s">
        <v>1561</v>
      </c>
      <c r="F146" s="217" t="s">
        <v>1540</v>
      </c>
      <c r="G146" s="218" t="s">
        <v>375</v>
      </c>
      <c r="H146" s="219">
        <v>14</v>
      </c>
      <c r="I146" s="220"/>
      <c r="J146" s="221">
        <f>ROUND(I146*H146,2)</f>
        <v>0</v>
      </c>
      <c r="K146" s="217" t="s">
        <v>21</v>
      </c>
      <c r="L146" s="46"/>
      <c r="M146" s="222" t="s">
        <v>21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279</v>
      </c>
      <c r="AT146" s="226" t="s">
        <v>146</v>
      </c>
      <c r="AU146" s="226" t="s">
        <v>81</v>
      </c>
      <c r="AY146" s="19" t="s">
        <v>144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81</v>
      </c>
      <c r="BK146" s="227">
        <f>ROUND(I146*H146,2)</f>
        <v>0</v>
      </c>
      <c r="BL146" s="19" t="s">
        <v>279</v>
      </c>
      <c r="BM146" s="226" t="s">
        <v>877</v>
      </c>
    </row>
    <row r="147" spans="1:65" s="2" customFormat="1" ht="16.5" customHeight="1">
      <c r="A147" s="40"/>
      <c r="B147" s="41"/>
      <c r="C147" s="215" t="s">
        <v>545</v>
      </c>
      <c r="D147" s="215" t="s">
        <v>146</v>
      </c>
      <c r="E147" s="216" t="s">
        <v>1562</v>
      </c>
      <c r="F147" s="217" t="s">
        <v>1520</v>
      </c>
      <c r="G147" s="218" t="s">
        <v>1521</v>
      </c>
      <c r="H147" s="219">
        <v>1</v>
      </c>
      <c r="I147" s="220"/>
      <c r="J147" s="221">
        <f>ROUND(I147*H147,2)</f>
        <v>0</v>
      </c>
      <c r="K147" s="217" t="s">
        <v>21</v>
      </c>
      <c r="L147" s="46"/>
      <c r="M147" s="222" t="s">
        <v>21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279</v>
      </c>
      <c r="AT147" s="226" t="s">
        <v>146</v>
      </c>
      <c r="AU147" s="226" t="s">
        <v>81</v>
      </c>
      <c r="AY147" s="19" t="s">
        <v>144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81</v>
      </c>
      <c r="BK147" s="227">
        <f>ROUND(I147*H147,2)</f>
        <v>0</v>
      </c>
      <c r="BL147" s="19" t="s">
        <v>279</v>
      </c>
      <c r="BM147" s="226" t="s">
        <v>879</v>
      </c>
    </row>
    <row r="148" spans="1:65" s="2" customFormat="1" ht="16.5" customHeight="1">
      <c r="A148" s="40"/>
      <c r="B148" s="41"/>
      <c r="C148" s="215" t="s">
        <v>550</v>
      </c>
      <c r="D148" s="215" t="s">
        <v>146</v>
      </c>
      <c r="E148" s="216" t="s">
        <v>1563</v>
      </c>
      <c r="F148" s="217" t="s">
        <v>1523</v>
      </c>
      <c r="G148" s="218" t="s">
        <v>1521</v>
      </c>
      <c r="H148" s="219">
        <v>1</v>
      </c>
      <c r="I148" s="220"/>
      <c r="J148" s="221">
        <f>ROUND(I148*H148,2)</f>
        <v>0</v>
      </c>
      <c r="K148" s="217" t="s">
        <v>21</v>
      </c>
      <c r="L148" s="46"/>
      <c r="M148" s="222" t="s">
        <v>21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279</v>
      </c>
      <c r="AT148" s="226" t="s">
        <v>146</v>
      </c>
      <c r="AU148" s="226" t="s">
        <v>81</v>
      </c>
      <c r="AY148" s="19" t="s">
        <v>144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81</v>
      </c>
      <c r="BK148" s="227">
        <f>ROUND(I148*H148,2)</f>
        <v>0</v>
      </c>
      <c r="BL148" s="19" t="s">
        <v>279</v>
      </c>
      <c r="BM148" s="226" t="s">
        <v>881</v>
      </c>
    </row>
    <row r="149" spans="1:65" s="2" customFormat="1" ht="16.5" customHeight="1">
      <c r="A149" s="40"/>
      <c r="B149" s="41"/>
      <c r="C149" s="215" t="s">
        <v>557</v>
      </c>
      <c r="D149" s="215" t="s">
        <v>146</v>
      </c>
      <c r="E149" s="216" t="s">
        <v>1564</v>
      </c>
      <c r="F149" s="217" t="s">
        <v>1544</v>
      </c>
      <c r="G149" s="218" t="s">
        <v>1521</v>
      </c>
      <c r="H149" s="219">
        <v>1</v>
      </c>
      <c r="I149" s="220"/>
      <c r="J149" s="221">
        <f>ROUND(I149*H149,2)</f>
        <v>0</v>
      </c>
      <c r="K149" s="217" t="s">
        <v>21</v>
      </c>
      <c r="L149" s="46"/>
      <c r="M149" s="222" t="s">
        <v>21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279</v>
      </c>
      <c r="AT149" s="226" t="s">
        <v>146</v>
      </c>
      <c r="AU149" s="226" t="s">
        <v>81</v>
      </c>
      <c r="AY149" s="19" t="s">
        <v>144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81</v>
      </c>
      <c r="BK149" s="227">
        <f>ROUND(I149*H149,2)</f>
        <v>0</v>
      </c>
      <c r="BL149" s="19" t="s">
        <v>279</v>
      </c>
      <c r="BM149" s="226" t="s">
        <v>883</v>
      </c>
    </row>
    <row r="150" spans="1:63" s="12" customFormat="1" ht="25.9" customHeight="1">
      <c r="A150" s="12"/>
      <c r="B150" s="199"/>
      <c r="C150" s="200"/>
      <c r="D150" s="201" t="s">
        <v>72</v>
      </c>
      <c r="E150" s="202" t="s">
        <v>182</v>
      </c>
      <c r="F150" s="202" t="s">
        <v>1565</v>
      </c>
      <c r="G150" s="200"/>
      <c r="H150" s="200"/>
      <c r="I150" s="203"/>
      <c r="J150" s="204">
        <f>BK150</f>
        <v>0</v>
      </c>
      <c r="K150" s="200"/>
      <c r="L150" s="205"/>
      <c r="M150" s="206"/>
      <c r="N150" s="207"/>
      <c r="O150" s="207"/>
      <c r="P150" s="208">
        <f>SUM(P151:P159)</f>
        <v>0</v>
      </c>
      <c r="Q150" s="207"/>
      <c r="R150" s="208">
        <f>SUM(R151:R159)</f>
        <v>0</v>
      </c>
      <c r="S150" s="207"/>
      <c r="T150" s="209">
        <f>SUM(T151:T159)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0" t="s">
        <v>81</v>
      </c>
      <c r="AT150" s="211" t="s">
        <v>72</v>
      </c>
      <c r="AU150" s="211" t="s">
        <v>73</v>
      </c>
      <c r="AY150" s="210" t="s">
        <v>144</v>
      </c>
      <c r="BK150" s="212">
        <f>SUM(BK151:BK159)</f>
        <v>0</v>
      </c>
    </row>
    <row r="151" spans="1:65" s="2" customFormat="1" ht="16.5" customHeight="1">
      <c r="A151" s="40"/>
      <c r="B151" s="41"/>
      <c r="C151" s="215" t="s">
        <v>562</v>
      </c>
      <c r="D151" s="215" t="s">
        <v>146</v>
      </c>
      <c r="E151" s="216" t="s">
        <v>1566</v>
      </c>
      <c r="F151" s="217" t="s">
        <v>1555</v>
      </c>
      <c r="G151" s="218" t="s">
        <v>375</v>
      </c>
      <c r="H151" s="219">
        <v>1</v>
      </c>
      <c r="I151" s="220"/>
      <c r="J151" s="221">
        <f>ROUND(I151*H151,2)</f>
        <v>0</v>
      </c>
      <c r="K151" s="217" t="s">
        <v>21</v>
      </c>
      <c r="L151" s="46"/>
      <c r="M151" s="222" t="s">
        <v>21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279</v>
      </c>
      <c r="AT151" s="226" t="s">
        <v>146</v>
      </c>
      <c r="AU151" s="226" t="s">
        <v>81</v>
      </c>
      <c r="AY151" s="19" t="s">
        <v>144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81</v>
      </c>
      <c r="BK151" s="227">
        <f>ROUND(I151*H151,2)</f>
        <v>0</v>
      </c>
      <c r="BL151" s="19" t="s">
        <v>279</v>
      </c>
      <c r="BM151" s="226" t="s">
        <v>886</v>
      </c>
    </row>
    <row r="152" spans="1:65" s="2" customFormat="1" ht="16.5" customHeight="1">
      <c r="A152" s="40"/>
      <c r="B152" s="41"/>
      <c r="C152" s="215" t="s">
        <v>568</v>
      </c>
      <c r="D152" s="215" t="s">
        <v>146</v>
      </c>
      <c r="E152" s="216" t="s">
        <v>1567</v>
      </c>
      <c r="F152" s="217" t="s">
        <v>1534</v>
      </c>
      <c r="G152" s="218" t="s">
        <v>375</v>
      </c>
      <c r="H152" s="219">
        <v>3</v>
      </c>
      <c r="I152" s="220"/>
      <c r="J152" s="221">
        <f>ROUND(I152*H152,2)</f>
        <v>0</v>
      </c>
      <c r="K152" s="217" t="s">
        <v>21</v>
      </c>
      <c r="L152" s="46"/>
      <c r="M152" s="222" t="s">
        <v>21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279</v>
      </c>
      <c r="AT152" s="226" t="s">
        <v>146</v>
      </c>
      <c r="AU152" s="226" t="s">
        <v>81</v>
      </c>
      <c r="AY152" s="19" t="s">
        <v>144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81</v>
      </c>
      <c r="BK152" s="227">
        <f>ROUND(I152*H152,2)</f>
        <v>0</v>
      </c>
      <c r="BL152" s="19" t="s">
        <v>279</v>
      </c>
      <c r="BM152" s="226" t="s">
        <v>888</v>
      </c>
    </row>
    <row r="153" spans="1:65" s="2" customFormat="1" ht="16.5" customHeight="1">
      <c r="A153" s="40"/>
      <c r="B153" s="41"/>
      <c r="C153" s="215" t="s">
        <v>573</v>
      </c>
      <c r="D153" s="215" t="s">
        <v>146</v>
      </c>
      <c r="E153" s="216" t="s">
        <v>1568</v>
      </c>
      <c r="F153" s="217" t="s">
        <v>1536</v>
      </c>
      <c r="G153" s="218" t="s">
        <v>375</v>
      </c>
      <c r="H153" s="219">
        <v>1</v>
      </c>
      <c r="I153" s="220"/>
      <c r="J153" s="221">
        <f>ROUND(I153*H153,2)</f>
        <v>0</v>
      </c>
      <c r="K153" s="217" t="s">
        <v>21</v>
      </c>
      <c r="L153" s="46"/>
      <c r="M153" s="222" t="s">
        <v>21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279</v>
      </c>
      <c r="AT153" s="226" t="s">
        <v>146</v>
      </c>
      <c r="AU153" s="226" t="s">
        <v>81</v>
      </c>
      <c r="AY153" s="19" t="s">
        <v>144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81</v>
      </c>
      <c r="BK153" s="227">
        <f>ROUND(I153*H153,2)</f>
        <v>0</v>
      </c>
      <c r="BL153" s="19" t="s">
        <v>279</v>
      </c>
      <c r="BM153" s="226" t="s">
        <v>890</v>
      </c>
    </row>
    <row r="154" spans="1:65" s="2" customFormat="1" ht="16.5" customHeight="1">
      <c r="A154" s="40"/>
      <c r="B154" s="41"/>
      <c r="C154" s="215" t="s">
        <v>579</v>
      </c>
      <c r="D154" s="215" t="s">
        <v>146</v>
      </c>
      <c r="E154" s="216" t="s">
        <v>1569</v>
      </c>
      <c r="F154" s="217" t="s">
        <v>1559</v>
      </c>
      <c r="G154" s="218" t="s">
        <v>375</v>
      </c>
      <c r="H154" s="219">
        <v>1</v>
      </c>
      <c r="I154" s="220"/>
      <c r="J154" s="221">
        <f>ROUND(I154*H154,2)</f>
        <v>0</v>
      </c>
      <c r="K154" s="217" t="s">
        <v>21</v>
      </c>
      <c r="L154" s="46"/>
      <c r="M154" s="222" t="s">
        <v>21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279</v>
      </c>
      <c r="AT154" s="226" t="s">
        <v>146</v>
      </c>
      <c r="AU154" s="226" t="s">
        <v>81</v>
      </c>
      <c r="AY154" s="19" t="s">
        <v>144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81</v>
      </c>
      <c r="BK154" s="227">
        <f>ROUND(I154*H154,2)</f>
        <v>0</v>
      </c>
      <c r="BL154" s="19" t="s">
        <v>279</v>
      </c>
      <c r="BM154" s="226" t="s">
        <v>892</v>
      </c>
    </row>
    <row r="155" spans="1:65" s="2" customFormat="1" ht="16.5" customHeight="1">
      <c r="A155" s="40"/>
      <c r="B155" s="41"/>
      <c r="C155" s="215" t="s">
        <v>585</v>
      </c>
      <c r="D155" s="215" t="s">
        <v>146</v>
      </c>
      <c r="E155" s="216" t="s">
        <v>1570</v>
      </c>
      <c r="F155" s="217" t="s">
        <v>1538</v>
      </c>
      <c r="G155" s="218" t="s">
        <v>375</v>
      </c>
      <c r="H155" s="219">
        <v>4</v>
      </c>
      <c r="I155" s="220"/>
      <c r="J155" s="221">
        <f>ROUND(I155*H155,2)</f>
        <v>0</v>
      </c>
      <c r="K155" s="217" t="s">
        <v>21</v>
      </c>
      <c r="L155" s="46"/>
      <c r="M155" s="222" t="s">
        <v>21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279</v>
      </c>
      <c r="AT155" s="226" t="s">
        <v>146</v>
      </c>
      <c r="AU155" s="226" t="s">
        <v>81</v>
      </c>
      <c r="AY155" s="19" t="s">
        <v>144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81</v>
      </c>
      <c r="BK155" s="227">
        <f>ROUND(I155*H155,2)</f>
        <v>0</v>
      </c>
      <c r="BL155" s="19" t="s">
        <v>279</v>
      </c>
      <c r="BM155" s="226" t="s">
        <v>894</v>
      </c>
    </row>
    <row r="156" spans="1:65" s="2" customFormat="1" ht="16.5" customHeight="1">
      <c r="A156" s="40"/>
      <c r="B156" s="41"/>
      <c r="C156" s="215" t="s">
        <v>653</v>
      </c>
      <c r="D156" s="215" t="s">
        <v>146</v>
      </c>
      <c r="E156" s="216" t="s">
        <v>1571</v>
      </c>
      <c r="F156" s="217" t="s">
        <v>1540</v>
      </c>
      <c r="G156" s="218" t="s">
        <v>375</v>
      </c>
      <c r="H156" s="219">
        <v>14</v>
      </c>
      <c r="I156" s="220"/>
      <c r="J156" s="221">
        <f>ROUND(I156*H156,2)</f>
        <v>0</v>
      </c>
      <c r="K156" s="217" t="s">
        <v>21</v>
      </c>
      <c r="L156" s="46"/>
      <c r="M156" s="222" t="s">
        <v>21</v>
      </c>
      <c r="N156" s="223" t="s">
        <v>44</v>
      </c>
      <c r="O156" s="86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279</v>
      </c>
      <c r="AT156" s="226" t="s">
        <v>146</v>
      </c>
      <c r="AU156" s="226" t="s">
        <v>81</v>
      </c>
      <c r="AY156" s="19" t="s">
        <v>144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81</v>
      </c>
      <c r="BK156" s="227">
        <f>ROUND(I156*H156,2)</f>
        <v>0</v>
      </c>
      <c r="BL156" s="19" t="s">
        <v>279</v>
      </c>
      <c r="BM156" s="226" t="s">
        <v>896</v>
      </c>
    </row>
    <row r="157" spans="1:65" s="2" customFormat="1" ht="16.5" customHeight="1">
      <c r="A157" s="40"/>
      <c r="B157" s="41"/>
      <c r="C157" s="215" t="s">
        <v>672</v>
      </c>
      <c r="D157" s="215" t="s">
        <v>146</v>
      </c>
      <c r="E157" s="216" t="s">
        <v>1572</v>
      </c>
      <c r="F157" s="217" t="s">
        <v>1520</v>
      </c>
      <c r="G157" s="218" t="s">
        <v>1521</v>
      </c>
      <c r="H157" s="219">
        <v>1</v>
      </c>
      <c r="I157" s="220"/>
      <c r="J157" s="221">
        <f>ROUND(I157*H157,2)</f>
        <v>0</v>
      </c>
      <c r="K157" s="217" t="s">
        <v>21</v>
      </c>
      <c r="L157" s="46"/>
      <c r="M157" s="222" t="s">
        <v>21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279</v>
      </c>
      <c r="AT157" s="226" t="s">
        <v>146</v>
      </c>
      <c r="AU157" s="226" t="s">
        <v>81</v>
      </c>
      <c r="AY157" s="19" t="s">
        <v>144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81</v>
      </c>
      <c r="BK157" s="227">
        <f>ROUND(I157*H157,2)</f>
        <v>0</v>
      </c>
      <c r="BL157" s="19" t="s">
        <v>279</v>
      </c>
      <c r="BM157" s="226" t="s">
        <v>898</v>
      </c>
    </row>
    <row r="158" spans="1:65" s="2" customFormat="1" ht="16.5" customHeight="1">
      <c r="A158" s="40"/>
      <c r="B158" s="41"/>
      <c r="C158" s="215" t="s">
        <v>678</v>
      </c>
      <c r="D158" s="215" t="s">
        <v>146</v>
      </c>
      <c r="E158" s="216" t="s">
        <v>1573</v>
      </c>
      <c r="F158" s="217" t="s">
        <v>1523</v>
      </c>
      <c r="G158" s="218" t="s">
        <v>1521</v>
      </c>
      <c r="H158" s="219">
        <v>1</v>
      </c>
      <c r="I158" s="220"/>
      <c r="J158" s="221">
        <f>ROUND(I158*H158,2)</f>
        <v>0</v>
      </c>
      <c r="K158" s="217" t="s">
        <v>21</v>
      </c>
      <c r="L158" s="46"/>
      <c r="M158" s="222" t="s">
        <v>21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279</v>
      </c>
      <c r="AT158" s="226" t="s">
        <v>146</v>
      </c>
      <c r="AU158" s="226" t="s">
        <v>81</v>
      </c>
      <c r="AY158" s="19" t="s">
        <v>144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81</v>
      </c>
      <c r="BK158" s="227">
        <f>ROUND(I158*H158,2)</f>
        <v>0</v>
      </c>
      <c r="BL158" s="19" t="s">
        <v>279</v>
      </c>
      <c r="BM158" s="226" t="s">
        <v>900</v>
      </c>
    </row>
    <row r="159" spans="1:65" s="2" customFormat="1" ht="16.5" customHeight="1">
      <c r="A159" s="40"/>
      <c r="B159" s="41"/>
      <c r="C159" s="215" t="s">
        <v>685</v>
      </c>
      <c r="D159" s="215" t="s">
        <v>146</v>
      </c>
      <c r="E159" s="216" t="s">
        <v>1574</v>
      </c>
      <c r="F159" s="217" t="s">
        <v>1544</v>
      </c>
      <c r="G159" s="218" t="s">
        <v>1521</v>
      </c>
      <c r="H159" s="219">
        <v>1</v>
      </c>
      <c r="I159" s="220"/>
      <c r="J159" s="221">
        <f>ROUND(I159*H159,2)</f>
        <v>0</v>
      </c>
      <c r="K159" s="217" t="s">
        <v>21</v>
      </c>
      <c r="L159" s="46"/>
      <c r="M159" s="222" t="s">
        <v>21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279</v>
      </c>
      <c r="AT159" s="226" t="s">
        <v>146</v>
      </c>
      <c r="AU159" s="226" t="s">
        <v>81</v>
      </c>
      <c r="AY159" s="19" t="s">
        <v>144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81</v>
      </c>
      <c r="BK159" s="227">
        <f>ROUND(I159*H159,2)</f>
        <v>0</v>
      </c>
      <c r="BL159" s="19" t="s">
        <v>279</v>
      </c>
      <c r="BM159" s="226" t="s">
        <v>902</v>
      </c>
    </row>
    <row r="160" spans="1:63" s="12" customFormat="1" ht="25.9" customHeight="1">
      <c r="A160" s="12"/>
      <c r="B160" s="199"/>
      <c r="C160" s="200"/>
      <c r="D160" s="201" t="s">
        <v>72</v>
      </c>
      <c r="E160" s="202" t="s">
        <v>189</v>
      </c>
      <c r="F160" s="202" t="s">
        <v>1575</v>
      </c>
      <c r="G160" s="200"/>
      <c r="H160" s="200"/>
      <c r="I160" s="203"/>
      <c r="J160" s="204">
        <f>BK160</f>
        <v>0</v>
      </c>
      <c r="K160" s="200"/>
      <c r="L160" s="205"/>
      <c r="M160" s="206"/>
      <c r="N160" s="207"/>
      <c r="O160" s="207"/>
      <c r="P160" s="208">
        <f>SUM(P161:P167)</f>
        <v>0</v>
      </c>
      <c r="Q160" s="207"/>
      <c r="R160" s="208">
        <f>SUM(R161:R167)</f>
        <v>0</v>
      </c>
      <c r="S160" s="207"/>
      <c r="T160" s="209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0" t="s">
        <v>81</v>
      </c>
      <c r="AT160" s="211" t="s">
        <v>72</v>
      </c>
      <c r="AU160" s="211" t="s">
        <v>73</v>
      </c>
      <c r="AY160" s="210" t="s">
        <v>144</v>
      </c>
      <c r="BK160" s="212">
        <f>SUM(BK161:BK167)</f>
        <v>0</v>
      </c>
    </row>
    <row r="161" spans="1:65" s="2" customFormat="1" ht="16.5" customHeight="1">
      <c r="A161" s="40"/>
      <c r="B161" s="41"/>
      <c r="C161" s="215" t="s">
        <v>689</v>
      </c>
      <c r="D161" s="215" t="s">
        <v>146</v>
      </c>
      <c r="E161" s="216" t="s">
        <v>1576</v>
      </c>
      <c r="F161" s="217" t="s">
        <v>1534</v>
      </c>
      <c r="G161" s="218" t="s">
        <v>375</v>
      </c>
      <c r="H161" s="219">
        <v>3</v>
      </c>
      <c r="I161" s="220"/>
      <c r="J161" s="221">
        <f>ROUND(I161*H161,2)</f>
        <v>0</v>
      </c>
      <c r="K161" s="217" t="s">
        <v>21</v>
      </c>
      <c r="L161" s="46"/>
      <c r="M161" s="222" t="s">
        <v>21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279</v>
      </c>
      <c r="AT161" s="226" t="s">
        <v>146</v>
      </c>
      <c r="AU161" s="226" t="s">
        <v>81</v>
      </c>
      <c r="AY161" s="19" t="s">
        <v>144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81</v>
      </c>
      <c r="BK161" s="227">
        <f>ROUND(I161*H161,2)</f>
        <v>0</v>
      </c>
      <c r="BL161" s="19" t="s">
        <v>279</v>
      </c>
      <c r="BM161" s="226" t="s">
        <v>904</v>
      </c>
    </row>
    <row r="162" spans="1:65" s="2" customFormat="1" ht="16.5" customHeight="1">
      <c r="A162" s="40"/>
      <c r="B162" s="41"/>
      <c r="C162" s="215" t="s">
        <v>695</v>
      </c>
      <c r="D162" s="215" t="s">
        <v>146</v>
      </c>
      <c r="E162" s="216" t="s">
        <v>1577</v>
      </c>
      <c r="F162" s="217" t="s">
        <v>1536</v>
      </c>
      <c r="G162" s="218" t="s">
        <v>375</v>
      </c>
      <c r="H162" s="219">
        <v>1</v>
      </c>
      <c r="I162" s="220"/>
      <c r="J162" s="221">
        <f>ROUND(I162*H162,2)</f>
        <v>0</v>
      </c>
      <c r="K162" s="217" t="s">
        <v>21</v>
      </c>
      <c r="L162" s="46"/>
      <c r="M162" s="222" t="s">
        <v>21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279</v>
      </c>
      <c r="AT162" s="226" t="s">
        <v>146</v>
      </c>
      <c r="AU162" s="226" t="s">
        <v>81</v>
      </c>
      <c r="AY162" s="19" t="s">
        <v>144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81</v>
      </c>
      <c r="BK162" s="227">
        <f>ROUND(I162*H162,2)</f>
        <v>0</v>
      </c>
      <c r="BL162" s="19" t="s">
        <v>279</v>
      </c>
      <c r="BM162" s="226" t="s">
        <v>906</v>
      </c>
    </row>
    <row r="163" spans="1:65" s="2" customFormat="1" ht="16.5" customHeight="1">
      <c r="A163" s="40"/>
      <c r="B163" s="41"/>
      <c r="C163" s="215" t="s">
        <v>702</v>
      </c>
      <c r="D163" s="215" t="s">
        <v>146</v>
      </c>
      <c r="E163" s="216" t="s">
        <v>1578</v>
      </c>
      <c r="F163" s="217" t="s">
        <v>1538</v>
      </c>
      <c r="G163" s="218" t="s">
        <v>375</v>
      </c>
      <c r="H163" s="219">
        <v>3</v>
      </c>
      <c r="I163" s="220"/>
      <c r="J163" s="221">
        <f>ROUND(I163*H163,2)</f>
        <v>0</v>
      </c>
      <c r="K163" s="217" t="s">
        <v>21</v>
      </c>
      <c r="L163" s="46"/>
      <c r="M163" s="222" t="s">
        <v>21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279</v>
      </c>
      <c r="AT163" s="226" t="s">
        <v>146</v>
      </c>
      <c r="AU163" s="226" t="s">
        <v>81</v>
      </c>
      <c r="AY163" s="19" t="s">
        <v>144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81</v>
      </c>
      <c r="BK163" s="227">
        <f>ROUND(I163*H163,2)</f>
        <v>0</v>
      </c>
      <c r="BL163" s="19" t="s">
        <v>279</v>
      </c>
      <c r="BM163" s="226" t="s">
        <v>908</v>
      </c>
    </row>
    <row r="164" spans="1:65" s="2" customFormat="1" ht="16.5" customHeight="1">
      <c r="A164" s="40"/>
      <c r="B164" s="41"/>
      <c r="C164" s="215" t="s">
        <v>709</v>
      </c>
      <c r="D164" s="215" t="s">
        <v>146</v>
      </c>
      <c r="E164" s="216" t="s">
        <v>1579</v>
      </c>
      <c r="F164" s="217" t="s">
        <v>1540</v>
      </c>
      <c r="G164" s="218" t="s">
        <v>375</v>
      </c>
      <c r="H164" s="219">
        <v>10</v>
      </c>
      <c r="I164" s="220"/>
      <c r="J164" s="221">
        <f>ROUND(I164*H164,2)</f>
        <v>0</v>
      </c>
      <c r="K164" s="217" t="s">
        <v>21</v>
      </c>
      <c r="L164" s="46"/>
      <c r="M164" s="222" t="s">
        <v>21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279</v>
      </c>
      <c r="AT164" s="226" t="s">
        <v>146</v>
      </c>
      <c r="AU164" s="226" t="s">
        <v>81</v>
      </c>
      <c r="AY164" s="19" t="s">
        <v>144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81</v>
      </c>
      <c r="BK164" s="227">
        <f>ROUND(I164*H164,2)</f>
        <v>0</v>
      </c>
      <c r="BL164" s="19" t="s">
        <v>279</v>
      </c>
      <c r="BM164" s="226" t="s">
        <v>911</v>
      </c>
    </row>
    <row r="165" spans="1:65" s="2" customFormat="1" ht="16.5" customHeight="1">
      <c r="A165" s="40"/>
      <c r="B165" s="41"/>
      <c r="C165" s="215" t="s">
        <v>714</v>
      </c>
      <c r="D165" s="215" t="s">
        <v>146</v>
      </c>
      <c r="E165" s="216" t="s">
        <v>1580</v>
      </c>
      <c r="F165" s="217" t="s">
        <v>1520</v>
      </c>
      <c r="G165" s="218" t="s">
        <v>1521</v>
      </c>
      <c r="H165" s="219">
        <v>1</v>
      </c>
      <c r="I165" s="220"/>
      <c r="J165" s="221">
        <f>ROUND(I165*H165,2)</f>
        <v>0</v>
      </c>
      <c r="K165" s="217" t="s">
        <v>21</v>
      </c>
      <c r="L165" s="46"/>
      <c r="M165" s="222" t="s">
        <v>21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279</v>
      </c>
      <c r="AT165" s="226" t="s">
        <v>146</v>
      </c>
      <c r="AU165" s="226" t="s">
        <v>81</v>
      </c>
      <c r="AY165" s="19" t="s">
        <v>144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81</v>
      </c>
      <c r="BK165" s="227">
        <f>ROUND(I165*H165,2)</f>
        <v>0</v>
      </c>
      <c r="BL165" s="19" t="s">
        <v>279</v>
      </c>
      <c r="BM165" s="226" t="s">
        <v>914</v>
      </c>
    </row>
    <row r="166" spans="1:65" s="2" customFormat="1" ht="16.5" customHeight="1">
      <c r="A166" s="40"/>
      <c r="B166" s="41"/>
      <c r="C166" s="215" t="s">
        <v>719</v>
      </c>
      <c r="D166" s="215" t="s">
        <v>146</v>
      </c>
      <c r="E166" s="216" t="s">
        <v>1581</v>
      </c>
      <c r="F166" s="217" t="s">
        <v>1523</v>
      </c>
      <c r="G166" s="218" t="s">
        <v>1521</v>
      </c>
      <c r="H166" s="219">
        <v>1</v>
      </c>
      <c r="I166" s="220"/>
      <c r="J166" s="221">
        <f>ROUND(I166*H166,2)</f>
        <v>0</v>
      </c>
      <c r="K166" s="217" t="s">
        <v>21</v>
      </c>
      <c r="L166" s="46"/>
      <c r="M166" s="222" t="s">
        <v>21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279</v>
      </c>
      <c r="AT166" s="226" t="s">
        <v>146</v>
      </c>
      <c r="AU166" s="226" t="s">
        <v>81</v>
      </c>
      <c r="AY166" s="19" t="s">
        <v>144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81</v>
      </c>
      <c r="BK166" s="227">
        <f>ROUND(I166*H166,2)</f>
        <v>0</v>
      </c>
      <c r="BL166" s="19" t="s">
        <v>279</v>
      </c>
      <c r="BM166" s="226" t="s">
        <v>917</v>
      </c>
    </row>
    <row r="167" spans="1:65" s="2" customFormat="1" ht="16.5" customHeight="1">
      <c r="A167" s="40"/>
      <c r="B167" s="41"/>
      <c r="C167" s="215" t="s">
        <v>726</v>
      </c>
      <c r="D167" s="215" t="s">
        <v>146</v>
      </c>
      <c r="E167" s="216" t="s">
        <v>1582</v>
      </c>
      <c r="F167" s="217" t="s">
        <v>1544</v>
      </c>
      <c r="G167" s="218" t="s">
        <v>1521</v>
      </c>
      <c r="H167" s="219">
        <v>1</v>
      </c>
      <c r="I167" s="220"/>
      <c r="J167" s="221">
        <f>ROUND(I167*H167,2)</f>
        <v>0</v>
      </c>
      <c r="K167" s="217" t="s">
        <v>21</v>
      </c>
      <c r="L167" s="46"/>
      <c r="M167" s="222" t="s">
        <v>21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279</v>
      </c>
      <c r="AT167" s="226" t="s">
        <v>146</v>
      </c>
      <c r="AU167" s="226" t="s">
        <v>81</v>
      </c>
      <c r="AY167" s="19" t="s">
        <v>144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81</v>
      </c>
      <c r="BK167" s="227">
        <f>ROUND(I167*H167,2)</f>
        <v>0</v>
      </c>
      <c r="BL167" s="19" t="s">
        <v>279</v>
      </c>
      <c r="BM167" s="226" t="s">
        <v>921</v>
      </c>
    </row>
    <row r="168" spans="1:63" s="12" customFormat="1" ht="25.9" customHeight="1">
      <c r="A168" s="12"/>
      <c r="B168" s="199"/>
      <c r="C168" s="200"/>
      <c r="D168" s="201" t="s">
        <v>72</v>
      </c>
      <c r="E168" s="202" t="s">
        <v>197</v>
      </c>
      <c r="F168" s="202" t="s">
        <v>1583</v>
      </c>
      <c r="G168" s="200"/>
      <c r="H168" s="200"/>
      <c r="I168" s="203"/>
      <c r="J168" s="204">
        <f>BK168</f>
        <v>0</v>
      </c>
      <c r="K168" s="200"/>
      <c r="L168" s="205"/>
      <c r="M168" s="206"/>
      <c r="N168" s="207"/>
      <c r="O168" s="207"/>
      <c r="P168" s="208">
        <f>SUM(P169:P173)</f>
        <v>0</v>
      </c>
      <c r="Q168" s="207"/>
      <c r="R168" s="208">
        <f>SUM(R169:R173)</f>
        <v>0</v>
      </c>
      <c r="S168" s="207"/>
      <c r="T168" s="209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0" t="s">
        <v>81</v>
      </c>
      <c r="AT168" s="211" t="s">
        <v>72</v>
      </c>
      <c r="AU168" s="211" t="s">
        <v>73</v>
      </c>
      <c r="AY168" s="210" t="s">
        <v>144</v>
      </c>
      <c r="BK168" s="212">
        <f>SUM(BK169:BK173)</f>
        <v>0</v>
      </c>
    </row>
    <row r="169" spans="1:65" s="2" customFormat="1" ht="16.5" customHeight="1">
      <c r="A169" s="40"/>
      <c r="B169" s="41"/>
      <c r="C169" s="215" t="s">
        <v>733</v>
      </c>
      <c r="D169" s="215" t="s">
        <v>146</v>
      </c>
      <c r="E169" s="216" t="s">
        <v>1584</v>
      </c>
      <c r="F169" s="217" t="s">
        <v>1534</v>
      </c>
      <c r="G169" s="218" t="s">
        <v>375</v>
      </c>
      <c r="H169" s="219">
        <v>1</v>
      </c>
      <c r="I169" s="220"/>
      <c r="J169" s="221">
        <f>ROUND(I169*H169,2)</f>
        <v>0</v>
      </c>
      <c r="K169" s="217" t="s">
        <v>21</v>
      </c>
      <c r="L169" s="46"/>
      <c r="M169" s="222" t="s">
        <v>21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279</v>
      </c>
      <c r="AT169" s="226" t="s">
        <v>146</v>
      </c>
      <c r="AU169" s="226" t="s">
        <v>81</v>
      </c>
      <c r="AY169" s="19" t="s">
        <v>144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81</v>
      </c>
      <c r="BK169" s="227">
        <f>ROUND(I169*H169,2)</f>
        <v>0</v>
      </c>
      <c r="BL169" s="19" t="s">
        <v>279</v>
      </c>
      <c r="BM169" s="226" t="s">
        <v>924</v>
      </c>
    </row>
    <row r="170" spans="1:65" s="2" customFormat="1" ht="16.5" customHeight="1">
      <c r="A170" s="40"/>
      <c r="B170" s="41"/>
      <c r="C170" s="215" t="s">
        <v>738</v>
      </c>
      <c r="D170" s="215" t="s">
        <v>146</v>
      </c>
      <c r="E170" s="216" t="s">
        <v>1585</v>
      </c>
      <c r="F170" s="217" t="s">
        <v>1540</v>
      </c>
      <c r="G170" s="218" t="s">
        <v>375</v>
      </c>
      <c r="H170" s="219">
        <v>2</v>
      </c>
      <c r="I170" s="220"/>
      <c r="J170" s="221">
        <f>ROUND(I170*H170,2)</f>
        <v>0</v>
      </c>
      <c r="K170" s="217" t="s">
        <v>21</v>
      </c>
      <c r="L170" s="46"/>
      <c r="M170" s="222" t="s">
        <v>21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279</v>
      </c>
      <c r="AT170" s="226" t="s">
        <v>146</v>
      </c>
      <c r="AU170" s="226" t="s">
        <v>81</v>
      </c>
      <c r="AY170" s="19" t="s">
        <v>144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81</v>
      </c>
      <c r="BK170" s="227">
        <f>ROUND(I170*H170,2)</f>
        <v>0</v>
      </c>
      <c r="BL170" s="19" t="s">
        <v>279</v>
      </c>
      <c r="BM170" s="226" t="s">
        <v>927</v>
      </c>
    </row>
    <row r="171" spans="1:65" s="2" customFormat="1" ht="16.5" customHeight="1">
      <c r="A171" s="40"/>
      <c r="B171" s="41"/>
      <c r="C171" s="215" t="s">
        <v>742</v>
      </c>
      <c r="D171" s="215" t="s">
        <v>146</v>
      </c>
      <c r="E171" s="216" t="s">
        <v>1586</v>
      </c>
      <c r="F171" s="217" t="s">
        <v>1520</v>
      </c>
      <c r="G171" s="218" t="s">
        <v>1521</v>
      </c>
      <c r="H171" s="219">
        <v>1</v>
      </c>
      <c r="I171" s="220"/>
      <c r="J171" s="221">
        <f>ROUND(I171*H171,2)</f>
        <v>0</v>
      </c>
      <c r="K171" s="217" t="s">
        <v>21</v>
      </c>
      <c r="L171" s="46"/>
      <c r="M171" s="222" t="s">
        <v>21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279</v>
      </c>
      <c r="AT171" s="226" t="s">
        <v>146</v>
      </c>
      <c r="AU171" s="226" t="s">
        <v>81</v>
      </c>
      <c r="AY171" s="19" t="s">
        <v>144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81</v>
      </c>
      <c r="BK171" s="227">
        <f>ROUND(I171*H171,2)</f>
        <v>0</v>
      </c>
      <c r="BL171" s="19" t="s">
        <v>279</v>
      </c>
      <c r="BM171" s="226" t="s">
        <v>929</v>
      </c>
    </row>
    <row r="172" spans="1:65" s="2" customFormat="1" ht="16.5" customHeight="1">
      <c r="A172" s="40"/>
      <c r="B172" s="41"/>
      <c r="C172" s="215" t="s">
        <v>753</v>
      </c>
      <c r="D172" s="215" t="s">
        <v>146</v>
      </c>
      <c r="E172" s="216" t="s">
        <v>1587</v>
      </c>
      <c r="F172" s="217" t="s">
        <v>1523</v>
      </c>
      <c r="G172" s="218" t="s">
        <v>1521</v>
      </c>
      <c r="H172" s="219">
        <v>1</v>
      </c>
      <c r="I172" s="220"/>
      <c r="J172" s="221">
        <f>ROUND(I172*H172,2)</f>
        <v>0</v>
      </c>
      <c r="K172" s="217" t="s">
        <v>21</v>
      </c>
      <c r="L172" s="46"/>
      <c r="M172" s="222" t="s">
        <v>21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279</v>
      </c>
      <c r="AT172" s="226" t="s">
        <v>146</v>
      </c>
      <c r="AU172" s="226" t="s">
        <v>81</v>
      </c>
      <c r="AY172" s="19" t="s">
        <v>144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81</v>
      </c>
      <c r="BK172" s="227">
        <f>ROUND(I172*H172,2)</f>
        <v>0</v>
      </c>
      <c r="BL172" s="19" t="s">
        <v>279</v>
      </c>
      <c r="BM172" s="226" t="s">
        <v>931</v>
      </c>
    </row>
    <row r="173" spans="1:65" s="2" customFormat="1" ht="16.5" customHeight="1">
      <c r="A173" s="40"/>
      <c r="B173" s="41"/>
      <c r="C173" s="215" t="s">
        <v>760</v>
      </c>
      <c r="D173" s="215" t="s">
        <v>146</v>
      </c>
      <c r="E173" s="216" t="s">
        <v>1588</v>
      </c>
      <c r="F173" s="217" t="s">
        <v>1544</v>
      </c>
      <c r="G173" s="218" t="s">
        <v>1521</v>
      </c>
      <c r="H173" s="219">
        <v>1</v>
      </c>
      <c r="I173" s="220"/>
      <c r="J173" s="221">
        <f>ROUND(I173*H173,2)</f>
        <v>0</v>
      </c>
      <c r="K173" s="217" t="s">
        <v>21</v>
      </c>
      <c r="L173" s="46"/>
      <c r="M173" s="222" t="s">
        <v>21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279</v>
      </c>
      <c r="AT173" s="226" t="s">
        <v>146</v>
      </c>
      <c r="AU173" s="226" t="s">
        <v>81</v>
      </c>
      <c r="AY173" s="19" t="s">
        <v>144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81</v>
      </c>
      <c r="BK173" s="227">
        <f>ROUND(I173*H173,2)</f>
        <v>0</v>
      </c>
      <c r="BL173" s="19" t="s">
        <v>279</v>
      </c>
      <c r="BM173" s="226" t="s">
        <v>933</v>
      </c>
    </row>
    <row r="174" spans="1:63" s="12" customFormat="1" ht="25.9" customHeight="1">
      <c r="A174" s="12"/>
      <c r="B174" s="199"/>
      <c r="C174" s="200"/>
      <c r="D174" s="201" t="s">
        <v>72</v>
      </c>
      <c r="E174" s="202" t="s">
        <v>164</v>
      </c>
      <c r="F174" s="202" t="s">
        <v>1589</v>
      </c>
      <c r="G174" s="200"/>
      <c r="H174" s="200"/>
      <c r="I174" s="203"/>
      <c r="J174" s="204">
        <f>BK174</f>
        <v>0</v>
      </c>
      <c r="K174" s="200"/>
      <c r="L174" s="205"/>
      <c r="M174" s="206"/>
      <c r="N174" s="207"/>
      <c r="O174" s="207"/>
      <c r="P174" s="208">
        <f>SUM(P175:P181)</f>
        <v>0</v>
      </c>
      <c r="Q174" s="207"/>
      <c r="R174" s="208">
        <f>SUM(R175:R181)</f>
        <v>0</v>
      </c>
      <c r="S174" s="207"/>
      <c r="T174" s="209">
        <f>SUM(T175:T181)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0" t="s">
        <v>81</v>
      </c>
      <c r="AT174" s="211" t="s">
        <v>72</v>
      </c>
      <c r="AU174" s="211" t="s">
        <v>73</v>
      </c>
      <c r="AY174" s="210" t="s">
        <v>144</v>
      </c>
      <c r="BK174" s="212">
        <f>SUM(BK175:BK181)</f>
        <v>0</v>
      </c>
    </row>
    <row r="175" spans="1:65" s="2" customFormat="1" ht="16.5" customHeight="1">
      <c r="A175" s="40"/>
      <c r="B175" s="41"/>
      <c r="C175" s="215" t="s">
        <v>765</v>
      </c>
      <c r="D175" s="215" t="s">
        <v>146</v>
      </c>
      <c r="E175" s="216" t="s">
        <v>1590</v>
      </c>
      <c r="F175" s="217" t="s">
        <v>1555</v>
      </c>
      <c r="G175" s="218" t="s">
        <v>375</v>
      </c>
      <c r="H175" s="219">
        <v>1</v>
      </c>
      <c r="I175" s="220"/>
      <c r="J175" s="221">
        <f>ROUND(I175*H175,2)</f>
        <v>0</v>
      </c>
      <c r="K175" s="217" t="s">
        <v>21</v>
      </c>
      <c r="L175" s="46"/>
      <c r="M175" s="222" t="s">
        <v>21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279</v>
      </c>
      <c r="AT175" s="226" t="s">
        <v>146</v>
      </c>
      <c r="AU175" s="226" t="s">
        <v>81</v>
      </c>
      <c r="AY175" s="19" t="s">
        <v>144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81</v>
      </c>
      <c r="BK175" s="227">
        <f>ROUND(I175*H175,2)</f>
        <v>0</v>
      </c>
      <c r="BL175" s="19" t="s">
        <v>279</v>
      </c>
      <c r="BM175" s="226" t="s">
        <v>935</v>
      </c>
    </row>
    <row r="176" spans="1:65" s="2" customFormat="1" ht="16.5" customHeight="1">
      <c r="A176" s="40"/>
      <c r="B176" s="41"/>
      <c r="C176" s="215" t="s">
        <v>936</v>
      </c>
      <c r="D176" s="215" t="s">
        <v>146</v>
      </c>
      <c r="E176" s="216" t="s">
        <v>1591</v>
      </c>
      <c r="F176" s="217" t="s">
        <v>1559</v>
      </c>
      <c r="G176" s="218" t="s">
        <v>375</v>
      </c>
      <c r="H176" s="219">
        <v>1</v>
      </c>
      <c r="I176" s="220"/>
      <c r="J176" s="221">
        <f>ROUND(I176*H176,2)</f>
        <v>0</v>
      </c>
      <c r="K176" s="217" t="s">
        <v>21</v>
      </c>
      <c r="L176" s="46"/>
      <c r="M176" s="222" t="s">
        <v>21</v>
      </c>
      <c r="N176" s="223" t="s">
        <v>44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279</v>
      </c>
      <c r="AT176" s="226" t="s">
        <v>146</v>
      </c>
      <c r="AU176" s="226" t="s">
        <v>81</v>
      </c>
      <c r="AY176" s="19" t="s">
        <v>144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81</v>
      </c>
      <c r="BK176" s="227">
        <f>ROUND(I176*H176,2)</f>
        <v>0</v>
      </c>
      <c r="BL176" s="19" t="s">
        <v>279</v>
      </c>
      <c r="BM176" s="226" t="s">
        <v>938</v>
      </c>
    </row>
    <row r="177" spans="1:65" s="2" customFormat="1" ht="16.5" customHeight="1">
      <c r="A177" s="40"/>
      <c r="B177" s="41"/>
      <c r="C177" s="215" t="s">
        <v>859</v>
      </c>
      <c r="D177" s="215" t="s">
        <v>146</v>
      </c>
      <c r="E177" s="216" t="s">
        <v>1592</v>
      </c>
      <c r="F177" s="217" t="s">
        <v>1538</v>
      </c>
      <c r="G177" s="218" t="s">
        <v>375</v>
      </c>
      <c r="H177" s="219">
        <v>1</v>
      </c>
      <c r="I177" s="220"/>
      <c r="J177" s="221">
        <f>ROUND(I177*H177,2)</f>
        <v>0</v>
      </c>
      <c r="K177" s="217" t="s">
        <v>21</v>
      </c>
      <c r="L177" s="46"/>
      <c r="M177" s="222" t="s">
        <v>21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279</v>
      </c>
      <c r="AT177" s="226" t="s">
        <v>146</v>
      </c>
      <c r="AU177" s="226" t="s">
        <v>81</v>
      </c>
      <c r="AY177" s="19" t="s">
        <v>144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81</v>
      </c>
      <c r="BK177" s="227">
        <f>ROUND(I177*H177,2)</f>
        <v>0</v>
      </c>
      <c r="BL177" s="19" t="s">
        <v>279</v>
      </c>
      <c r="BM177" s="226" t="s">
        <v>940</v>
      </c>
    </row>
    <row r="178" spans="1:65" s="2" customFormat="1" ht="16.5" customHeight="1">
      <c r="A178" s="40"/>
      <c r="B178" s="41"/>
      <c r="C178" s="215" t="s">
        <v>941</v>
      </c>
      <c r="D178" s="215" t="s">
        <v>146</v>
      </c>
      <c r="E178" s="216" t="s">
        <v>1593</v>
      </c>
      <c r="F178" s="217" t="s">
        <v>1540</v>
      </c>
      <c r="G178" s="218" t="s">
        <v>375</v>
      </c>
      <c r="H178" s="219">
        <v>4</v>
      </c>
      <c r="I178" s="220"/>
      <c r="J178" s="221">
        <f>ROUND(I178*H178,2)</f>
        <v>0</v>
      </c>
      <c r="K178" s="217" t="s">
        <v>21</v>
      </c>
      <c r="L178" s="46"/>
      <c r="M178" s="222" t="s">
        <v>21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279</v>
      </c>
      <c r="AT178" s="226" t="s">
        <v>146</v>
      </c>
      <c r="AU178" s="226" t="s">
        <v>81</v>
      </c>
      <c r="AY178" s="19" t="s">
        <v>144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81</v>
      </c>
      <c r="BK178" s="227">
        <f>ROUND(I178*H178,2)</f>
        <v>0</v>
      </c>
      <c r="BL178" s="19" t="s">
        <v>279</v>
      </c>
      <c r="BM178" s="226" t="s">
        <v>943</v>
      </c>
    </row>
    <row r="179" spans="1:65" s="2" customFormat="1" ht="16.5" customHeight="1">
      <c r="A179" s="40"/>
      <c r="B179" s="41"/>
      <c r="C179" s="215" t="s">
        <v>861</v>
      </c>
      <c r="D179" s="215" t="s">
        <v>146</v>
      </c>
      <c r="E179" s="216" t="s">
        <v>1594</v>
      </c>
      <c r="F179" s="217" t="s">
        <v>1520</v>
      </c>
      <c r="G179" s="218" t="s">
        <v>1521</v>
      </c>
      <c r="H179" s="219">
        <v>1</v>
      </c>
      <c r="I179" s="220"/>
      <c r="J179" s="221">
        <f>ROUND(I179*H179,2)</f>
        <v>0</v>
      </c>
      <c r="K179" s="217" t="s">
        <v>21</v>
      </c>
      <c r="L179" s="46"/>
      <c r="M179" s="222" t="s">
        <v>21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279</v>
      </c>
      <c r="AT179" s="226" t="s">
        <v>146</v>
      </c>
      <c r="AU179" s="226" t="s">
        <v>81</v>
      </c>
      <c r="AY179" s="19" t="s">
        <v>144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81</v>
      </c>
      <c r="BK179" s="227">
        <f>ROUND(I179*H179,2)</f>
        <v>0</v>
      </c>
      <c r="BL179" s="19" t="s">
        <v>279</v>
      </c>
      <c r="BM179" s="226" t="s">
        <v>945</v>
      </c>
    </row>
    <row r="180" spans="1:65" s="2" customFormat="1" ht="16.5" customHeight="1">
      <c r="A180" s="40"/>
      <c r="B180" s="41"/>
      <c r="C180" s="215" t="s">
        <v>946</v>
      </c>
      <c r="D180" s="215" t="s">
        <v>146</v>
      </c>
      <c r="E180" s="216" t="s">
        <v>1595</v>
      </c>
      <c r="F180" s="217" t="s">
        <v>1523</v>
      </c>
      <c r="G180" s="218" t="s">
        <v>1521</v>
      </c>
      <c r="H180" s="219">
        <v>1</v>
      </c>
      <c r="I180" s="220"/>
      <c r="J180" s="221">
        <f>ROUND(I180*H180,2)</f>
        <v>0</v>
      </c>
      <c r="K180" s="217" t="s">
        <v>21</v>
      </c>
      <c r="L180" s="46"/>
      <c r="M180" s="222" t="s">
        <v>21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279</v>
      </c>
      <c r="AT180" s="226" t="s">
        <v>146</v>
      </c>
      <c r="AU180" s="226" t="s">
        <v>81</v>
      </c>
      <c r="AY180" s="19" t="s">
        <v>144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81</v>
      </c>
      <c r="BK180" s="227">
        <f>ROUND(I180*H180,2)</f>
        <v>0</v>
      </c>
      <c r="BL180" s="19" t="s">
        <v>279</v>
      </c>
      <c r="BM180" s="226" t="s">
        <v>948</v>
      </c>
    </row>
    <row r="181" spans="1:65" s="2" customFormat="1" ht="16.5" customHeight="1">
      <c r="A181" s="40"/>
      <c r="B181" s="41"/>
      <c r="C181" s="215" t="s">
        <v>863</v>
      </c>
      <c r="D181" s="215" t="s">
        <v>146</v>
      </c>
      <c r="E181" s="216" t="s">
        <v>1596</v>
      </c>
      <c r="F181" s="217" t="s">
        <v>1544</v>
      </c>
      <c r="G181" s="218" t="s">
        <v>1521</v>
      </c>
      <c r="H181" s="219">
        <v>1</v>
      </c>
      <c r="I181" s="220"/>
      <c r="J181" s="221">
        <f>ROUND(I181*H181,2)</f>
        <v>0</v>
      </c>
      <c r="K181" s="217" t="s">
        <v>21</v>
      </c>
      <c r="L181" s="46"/>
      <c r="M181" s="222" t="s">
        <v>21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279</v>
      </c>
      <c r="AT181" s="226" t="s">
        <v>146</v>
      </c>
      <c r="AU181" s="226" t="s">
        <v>81</v>
      </c>
      <c r="AY181" s="19" t="s">
        <v>144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81</v>
      </c>
      <c r="BK181" s="227">
        <f>ROUND(I181*H181,2)</f>
        <v>0</v>
      </c>
      <c r="BL181" s="19" t="s">
        <v>279</v>
      </c>
      <c r="BM181" s="226" t="s">
        <v>950</v>
      </c>
    </row>
    <row r="182" spans="1:63" s="12" customFormat="1" ht="25.9" customHeight="1">
      <c r="A182" s="12"/>
      <c r="B182" s="199"/>
      <c r="C182" s="200"/>
      <c r="D182" s="201" t="s">
        <v>72</v>
      </c>
      <c r="E182" s="202" t="s">
        <v>208</v>
      </c>
      <c r="F182" s="202" t="s">
        <v>1597</v>
      </c>
      <c r="G182" s="200"/>
      <c r="H182" s="200"/>
      <c r="I182" s="203"/>
      <c r="J182" s="204">
        <f>BK182</f>
        <v>0</v>
      </c>
      <c r="K182" s="200"/>
      <c r="L182" s="205"/>
      <c r="M182" s="206"/>
      <c r="N182" s="207"/>
      <c r="O182" s="207"/>
      <c r="P182" s="208">
        <f>SUM(P183:P189)</f>
        <v>0</v>
      </c>
      <c r="Q182" s="207"/>
      <c r="R182" s="208">
        <f>SUM(R183:R189)</f>
        <v>0</v>
      </c>
      <c r="S182" s="207"/>
      <c r="T182" s="209">
        <f>SUM(T183:T189)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0" t="s">
        <v>81</v>
      </c>
      <c r="AT182" s="211" t="s">
        <v>72</v>
      </c>
      <c r="AU182" s="211" t="s">
        <v>73</v>
      </c>
      <c r="AY182" s="210" t="s">
        <v>144</v>
      </c>
      <c r="BK182" s="212">
        <f>SUM(BK183:BK189)</f>
        <v>0</v>
      </c>
    </row>
    <row r="183" spans="1:65" s="2" customFormat="1" ht="16.5" customHeight="1">
      <c r="A183" s="40"/>
      <c r="B183" s="41"/>
      <c r="C183" s="215" t="s">
        <v>951</v>
      </c>
      <c r="D183" s="215" t="s">
        <v>146</v>
      </c>
      <c r="E183" s="216" t="s">
        <v>1598</v>
      </c>
      <c r="F183" s="217" t="s">
        <v>1599</v>
      </c>
      <c r="G183" s="218" t="s">
        <v>375</v>
      </c>
      <c r="H183" s="219">
        <v>1</v>
      </c>
      <c r="I183" s="220"/>
      <c r="J183" s="221">
        <f>ROUND(I183*H183,2)</f>
        <v>0</v>
      </c>
      <c r="K183" s="217" t="s">
        <v>21</v>
      </c>
      <c r="L183" s="46"/>
      <c r="M183" s="222" t="s">
        <v>21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279</v>
      </c>
      <c r="AT183" s="226" t="s">
        <v>146</v>
      </c>
      <c r="AU183" s="226" t="s">
        <v>81</v>
      </c>
      <c r="AY183" s="19" t="s">
        <v>144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81</v>
      </c>
      <c r="BK183" s="227">
        <f>ROUND(I183*H183,2)</f>
        <v>0</v>
      </c>
      <c r="BL183" s="19" t="s">
        <v>279</v>
      </c>
      <c r="BM183" s="226" t="s">
        <v>953</v>
      </c>
    </row>
    <row r="184" spans="1:65" s="2" customFormat="1" ht="16.5" customHeight="1">
      <c r="A184" s="40"/>
      <c r="B184" s="41"/>
      <c r="C184" s="215" t="s">
        <v>865</v>
      </c>
      <c r="D184" s="215" t="s">
        <v>146</v>
      </c>
      <c r="E184" s="216" t="s">
        <v>1600</v>
      </c>
      <c r="F184" s="217" t="s">
        <v>1601</v>
      </c>
      <c r="G184" s="218" t="s">
        <v>375</v>
      </c>
      <c r="H184" s="219">
        <v>1</v>
      </c>
      <c r="I184" s="220"/>
      <c r="J184" s="221">
        <f>ROUND(I184*H184,2)</f>
        <v>0</v>
      </c>
      <c r="K184" s="217" t="s">
        <v>21</v>
      </c>
      <c r="L184" s="46"/>
      <c r="M184" s="222" t="s">
        <v>21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279</v>
      </c>
      <c r="AT184" s="226" t="s">
        <v>146</v>
      </c>
      <c r="AU184" s="226" t="s">
        <v>81</v>
      </c>
      <c r="AY184" s="19" t="s">
        <v>144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81</v>
      </c>
      <c r="BK184" s="227">
        <f>ROUND(I184*H184,2)</f>
        <v>0</v>
      </c>
      <c r="BL184" s="19" t="s">
        <v>279</v>
      </c>
      <c r="BM184" s="226" t="s">
        <v>955</v>
      </c>
    </row>
    <row r="185" spans="1:65" s="2" customFormat="1" ht="16.5" customHeight="1">
      <c r="A185" s="40"/>
      <c r="B185" s="41"/>
      <c r="C185" s="215" t="s">
        <v>957</v>
      </c>
      <c r="D185" s="215" t="s">
        <v>146</v>
      </c>
      <c r="E185" s="216" t="s">
        <v>1602</v>
      </c>
      <c r="F185" s="217" t="s">
        <v>1603</v>
      </c>
      <c r="G185" s="218" t="s">
        <v>375</v>
      </c>
      <c r="H185" s="219">
        <v>1</v>
      </c>
      <c r="I185" s="220"/>
      <c r="J185" s="221">
        <f>ROUND(I185*H185,2)</f>
        <v>0</v>
      </c>
      <c r="K185" s="217" t="s">
        <v>21</v>
      </c>
      <c r="L185" s="46"/>
      <c r="M185" s="222" t="s">
        <v>21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279</v>
      </c>
      <c r="AT185" s="226" t="s">
        <v>146</v>
      </c>
      <c r="AU185" s="226" t="s">
        <v>81</v>
      </c>
      <c r="AY185" s="19" t="s">
        <v>144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81</v>
      </c>
      <c r="BK185" s="227">
        <f>ROUND(I185*H185,2)</f>
        <v>0</v>
      </c>
      <c r="BL185" s="19" t="s">
        <v>279</v>
      </c>
      <c r="BM185" s="226" t="s">
        <v>959</v>
      </c>
    </row>
    <row r="186" spans="1:65" s="2" customFormat="1" ht="16.5" customHeight="1">
      <c r="A186" s="40"/>
      <c r="B186" s="41"/>
      <c r="C186" s="215" t="s">
        <v>867</v>
      </c>
      <c r="D186" s="215" t="s">
        <v>146</v>
      </c>
      <c r="E186" s="216" t="s">
        <v>1604</v>
      </c>
      <c r="F186" s="217" t="s">
        <v>1540</v>
      </c>
      <c r="G186" s="218" t="s">
        <v>375</v>
      </c>
      <c r="H186" s="219">
        <v>3</v>
      </c>
      <c r="I186" s="220"/>
      <c r="J186" s="221">
        <f>ROUND(I186*H186,2)</f>
        <v>0</v>
      </c>
      <c r="K186" s="217" t="s">
        <v>21</v>
      </c>
      <c r="L186" s="46"/>
      <c r="M186" s="222" t="s">
        <v>21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279</v>
      </c>
      <c r="AT186" s="226" t="s">
        <v>146</v>
      </c>
      <c r="AU186" s="226" t="s">
        <v>81</v>
      </c>
      <c r="AY186" s="19" t="s">
        <v>144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81</v>
      </c>
      <c r="BK186" s="227">
        <f>ROUND(I186*H186,2)</f>
        <v>0</v>
      </c>
      <c r="BL186" s="19" t="s">
        <v>279</v>
      </c>
      <c r="BM186" s="226" t="s">
        <v>962</v>
      </c>
    </row>
    <row r="187" spans="1:65" s="2" customFormat="1" ht="16.5" customHeight="1">
      <c r="A187" s="40"/>
      <c r="B187" s="41"/>
      <c r="C187" s="215" t="s">
        <v>963</v>
      </c>
      <c r="D187" s="215" t="s">
        <v>146</v>
      </c>
      <c r="E187" s="216" t="s">
        <v>1605</v>
      </c>
      <c r="F187" s="217" t="s">
        <v>1520</v>
      </c>
      <c r="G187" s="218" t="s">
        <v>1521</v>
      </c>
      <c r="H187" s="219">
        <v>1</v>
      </c>
      <c r="I187" s="220"/>
      <c r="J187" s="221">
        <f>ROUND(I187*H187,2)</f>
        <v>0</v>
      </c>
      <c r="K187" s="217" t="s">
        <v>21</v>
      </c>
      <c r="L187" s="46"/>
      <c r="M187" s="222" t="s">
        <v>21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279</v>
      </c>
      <c r="AT187" s="226" t="s">
        <v>146</v>
      </c>
      <c r="AU187" s="226" t="s">
        <v>81</v>
      </c>
      <c r="AY187" s="19" t="s">
        <v>144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81</v>
      </c>
      <c r="BK187" s="227">
        <f>ROUND(I187*H187,2)</f>
        <v>0</v>
      </c>
      <c r="BL187" s="19" t="s">
        <v>279</v>
      </c>
      <c r="BM187" s="226" t="s">
        <v>965</v>
      </c>
    </row>
    <row r="188" spans="1:65" s="2" customFormat="1" ht="16.5" customHeight="1">
      <c r="A188" s="40"/>
      <c r="B188" s="41"/>
      <c r="C188" s="215" t="s">
        <v>869</v>
      </c>
      <c r="D188" s="215" t="s">
        <v>146</v>
      </c>
      <c r="E188" s="216" t="s">
        <v>1606</v>
      </c>
      <c r="F188" s="217" t="s">
        <v>1523</v>
      </c>
      <c r="G188" s="218" t="s">
        <v>1521</v>
      </c>
      <c r="H188" s="219">
        <v>1</v>
      </c>
      <c r="I188" s="220"/>
      <c r="J188" s="221">
        <f>ROUND(I188*H188,2)</f>
        <v>0</v>
      </c>
      <c r="K188" s="217" t="s">
        <v>21</v>
      </c>
      <c r="L188" s="46"/>
      <c r="M188" s="222" t="s">
        <v>21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279</v>
      </c>
      <c r="AT188" s="226" t="s">
        <v>146</v>
      </c>
      <c r="AU188" s="226" t="s">
        <v>81</v>
      </c>
      <c r="AY188" s="19" t="s">
        <v>144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81</v>
      </c>
      <c r="BK188" s="227">
        <f>ROUND(I188*H188,2)</f>
        <v>0</v>
      </c>
      <c r="BL188" s="19" t="s">
        <v>279</v>
      </c>
      <c r="BM188" s="226" t="s">
        <v>968</v>
      </c>
    </row>
    <row r="189" spans="1:65" s="2" customFormat="1" ht="16.5" customHeight="1">
      <c r="A189" s="40"/>
      <c r="B189" s="41"/>
      <c r="C189" s="215" t="s">
        <v>970</v>
      </c>
      <c r="D189" s="215" t="s">
        <v>146</v>
      </c>
      <c r="E189" s="216" t="s">
        <v>1607</v>
      </c>
      <c r="F189" s="217" t="s">
        <v>1544</v>
      </c>
      <c r="G189" s="218" t="s">
        <v>1521</v>
      </c>
      <c r="H189" s="219">
        <v>1</v>
      </c>
      <c r="I189" s="220"/>
      <c r="J189" s="221">
        <f>ROUND(I189*H189,2)</f>
        <v>0</v>
      </c>
      <c r="K189" s="217" t="s">
        <v>21</v>
      </c>
      <c r="L189" s="46"/>
      <c r="M189" s="222" t="s">
        <v>21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279</v>
      </c>
      <c r="AT189" s="226" t="s">
        <v>146</v>
      </c>
      <c r="AU189" s="226" t="s">
        <v>81</v>
      </c>
      <c r="AY189" s="19" t="s">
        <v>144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81</v>
      </c>
      <c r="BK189" s="227">
        <f>ROUND(I189*H189,2)</f>
        <v>0</v>
      </c>
      <c r="BL189" s="19" t="s">
        <v>279</v>
      </c>
      <c r="BM189" s="226" t="s">
        <v>973</v>
      </c>
    </row>
    <row r="190" spans="1:63" s="12" customFormat="1" ht="25.9" customHeight="1">
      <c r="A190" s="12"/>
      <c r="B190" s="199"/>
      <c r="C190" s="200"/>
      <c r="D190" s="201" t="s">
        <v>72</v>
      </c>
      <c r="E190" s="202" t="s">
        <v>212</v>
      </c>
      <c r="F190" s="202" t="s">
        <v>1608</v>
      </c>
      <c r="G190" s="200"/>
      <c r="H190" s="200"/>
      <c r="I190" s="203"/>
      <c r="J190" s="204">
        <f>BK190</f>
        <v>0</v>
      </c>
      <c r="K190" s="200"/>
      <c r="L190" s="205"/>
      <c r="M190" s="206"/>
      <c r="N190" s="207"/>
      <c r="O190" s="207"/>
      <c r="P190" s="208">
        <f>SUM(P191:P197)</f>
        <v>0</v>
      </c>
      <c r="Q190" s="207"/>
      <c r="R190" s="208">
        <f>SUM(R191:R197)</f>
        <v>0</v>
      </c>
      <c r="S190" s="207"/>
      <c r="T190" s="209">
        <f>SUM(T191:T197)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0" t="s">
        <v>81</v>
      </c>
      <c r="AT190" s="211" t="s">
        <v>72</v>
      </c>
      <c r="AU190" s="211" t="s">
        <v>73</v>
      </c>
      <c r="AY190" s="210" t="s">
        <v>144</v>
      </c>
      <c r="BK190" s="212">
        <f>SUM(BK191:BK197)</f>
        <v>0</v>
      </c>
    </row>
    <row r="191" spans="1:65" s="2" customFormat="1" ht="16.5" customHeight="1">
      <c r="A191" s="40"/>
      <c r="B191" s="41"/>
      <c r="C191" s="215" t="s">
        <v>871</v>
      </c>
      <c r="D191" s="215" t="s">
        <v>146</v>
      </c>
      <c r="E191" s="216" t="s">
        <v>1609</v>
      </c>
      <c r="F191" s="217" t="s">
        <v>1534</v>
      </c>
      <c r="G191" s="218" t="s">
        <v>375</v>
      </c>
      <c r="H191" s="219">
        <v>3</v>
      </c>
      <c r="I191" s="220"/>
      <c r="J191" s="221">
        <f>ROUND(I191*H191,2)</f>
        <v>0</v>
      </c>
      <c r="K191" s="217" t="s">
        <v>21</v>
      </c>
      <c r="L191" s="46"/>
      <c r="M191" s="222" t="s">
        <v>21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279</v>
      </c>
      <c r="AT191" s="226" t="s">
        <v>146</v>
      </c>
      <c r="AU191" s="226" t="s">
        <v>81</v>
      </c>
      <c r="AY191" s="19" t="s">
        <v>144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81</v>
      </c>
      <c r="BK191" s="227">
        <f>ROUND(I191*H191,2)</f>
        <v>0</v>
      </c>
      <c r="BL191" s="19" t="s">
        <v>279</v>
      </c>
      <c r="BM191" s="226" t="s">
        <v>975</v>
      </c>
    </row>
    <row r="192" spans="1:65" s="2" customFormat="1" ht="16.5" customHeight="1">
      <c r="A192" s="40"/>
      <c r="B192" s="41"/>
      <c r="C192" s="215" t="s">
        <v>976</v>
      </c>
      <c r="D192" s="215" t="s">
        <v>146</v>
      </c>
      <c r="E192" s="216" t="s">
        <v>1610</v>
      </c>
      <c r="F192" s="217" t="s">
        <v>1536</v>
      </c>
      <c r="G192" s="218" t="s">
        <v>375</v>
      </c>
      <c r="H192" s="219">
        <v>1</v>
      </c>
      <c r="I192" s="220"/>
      <c r="J192" s="221">
        <f>ROUND(I192*H192,2)</f>
        <v>0</v>
      </c>
      <c r="K192" s="217" t="s">
        <v>21</v>
      </c>
      <c r="L192" s="46"/>
      <c r="M192" s="222" t="s">
        <v>21</v>
      </c>
      <c r="N192" s="223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279</v>
      </c>
      <c r="AT192" s="226" t="s">
        <v>146</v>
      </c>
      <c r="AU192" s="226" t="s">
        <v>81</v>
      </c>
      <c r="AY192" s="19" t="s">
        <v>144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81</v>
      </c>
      <c r="BK192" s="227">
        <f>ROUND(I192*H192,2)</f>
        <v>0</v>
      </c>
      <c r="BL192" s="19" t="s">
        <v>279</v>
      </c>
      <c r="BM192" s="226" t="s">
        <v>978</v>
      </c>
    </row>
    <row r="193" spans="1:65" s="2" customFormat="1" ht="16.5" customHeight="1">
      <c r="A193" s="40"/>
      <c r="B193" s="41"/>
      <c r="C193" s="215" t="s">
        <v>873</v>
      </c>
      <c r="D193" s="215" t="s">
        <v>146</v>
      </c>
      <c r="E193" s="216" t="s">
        <v>1611</v>
      </c>
      <c r="F193" s="217" t="s">
        <v>1538</v>
      </c>
      <c r="G193" s="218" t="s">
        <v>375</v>
      </c>
      <c r="H193" s="219">
        <v>3</v>
      </c>
      <c r="I193" s="220"/>
      <c r="J193" s="221">
        <f>ROUND(I193*H193,2)</f>
        <v>0</v>
      </c>
      <c r="K193" s="217" t="s">
        <v>21</v>
      </c>
      <c r="L193" s="46"/>
      <c r="M193" s="222" t="s">
        <v>21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279</v>
      </c>
      <c r="AT193" s="226" t="s">
        <v>146</v>
      </c>
      <c r="AU193" s="226" t="s">
        <v>81</v>
      </c>
      <c r="AY193" s="19" t="s">
        <v>144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81</v>
      </c>
      <c r="BK193" s="227">
        <f>ROUND(I193*H193,2)</f>
        <v>0</v>
      </c>
      <c r="BL193" s="19" t="s">
        <v>279</v>
      </c>
      <c r="BM193" s="226" t="s">
        <v>981</v>
      </c>
    </row>
    <row r="194" spans="1:65" s="2" customFormat="1" ht="16.5" customHeight="1">
      <c r="A194" s="40"/>
      <c r="B194" s="41"/>
      <c r="C194" s="215" t="s">
        <v>982</v>
      </c>
      <c r="D194" s="215" t="s">
        <v>146</v>
      </c>
      <c r="E194" s="216" t="s">
        <v>1612</v>
      </c>
      <c r="F194" s="217" t="s">
        <v>1540</v>
      </c>
      <c r="G194" s="218" t="s">
        <v>375</v>
      </c>
      <c r="H194" s="219">
        <v>10</v>
      </c>
      <c r="I194" s="220"/>
      <c r="J194" s="221">
        <f>ROUND(I194*H194,2)</f>
        <v>0</v>
      </c>
      <c r="K194" s="217" t="s">
        <v>21</v>
      </c>
      <c r="L194" s="46"/>
      <c r="M194" s="222" t="s">
        <v>21</v>
      </c>
      <c r="N194" s="223" t="s">
        <v>44</v>
      </c>
      <c r="O194" s="86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279</v>
      </c>
      <c r="AT194" s="226" t="s">
        <v>146</v>
      </c>
      <c r="AU194" s="226" t="s">
        <v>81</v>
      </c>
      <c r="AY194" s="19" t="s">
        <v>144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81</v>
      </c>
      <c r="BK194" s="227">
        <f>ROUND(I194*H194,2)</f>
        <v>0</v>
      </c>
      <c r="BL194" s="19" t="s">
        <v>279</v>
      </c>
      <c r="BM194" s="226" t="s">
        <v>984</v>
      </c>
    </row>
    <row r="195" spans="1:65" s="2" customFormat="1" ht="16.5" customHeight="1">
      <c r="A195" s="40"/>
      <c r="B195" s="41"/>
      <c r="C195" s="215" t="s">
        <v>875</v>
      </c>
      <c r="D195" s="215" t="s">
        <v>146</v>
      </c>
      <c r="E195" s="216" t="s">
        <v>1613</v>
      </c>
      <c r="F195" s="217" t="s">
        <v>1520</v>
      </c>
      <c r="G195" s="218" t="s">
        <v>1521</v>
      </c>
      <c r="H195" s="219">
        <v>1</v>
      </c>
      <c r="I195" s="220"/>
      <c r="J195" s="221">
        <f>ROUND(I195*H195,2)</f>
        <v>0</v>
      </c>
      <c r="K195" s="217" t="s">
        <v>21</v>
      </c>
      <c r="L195" s="46"/>
      <c r="M195" s="222" t="s">
        <v>21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279</v>
      </c>
      <c r="AT195" s="226" t="s">
        <v>146</v>
      </c>
      <c r="AU195" s="226" t="s">
        <v>81</v>
      </c>
      <c r="AY195" s="19" t="s">
        <v>144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81</v>
      </c>
      <c r="BK195" s="227">
        <f>ROUND(I195*H195,2)</f>
        <v>0</v>
      </c>
      <c r="BL195" s="19" t="s">
        <v>279</v>
      </c>
      <c r="BM195" s="226" t="s">
        <v>986</v>
      </c>
    </row>
    <row r="196" spans="1:65" s="2" customFormat="1" ht="16.5" customHeight="1">
      <c r="A196" s="40"/>
      <c r="B196" s="41"/>
      <c r="C196" s="215" t="s">
        <v>987</v>
      </c>
      <c r="D196" s="215" t="s">
        <v>146</v>
      </c>
      <c r="E196" s="216" t="s">
        <v>1614</v>
      </c>
      <c r="F196" s="217" t="s">
        <v>1523</v>
      </c>
      <c r="G196" s="218" t="s">
        <v>1521</v>
      </c>
      <c r="H196" s="219">
        <v>1</v>
      </c>
      <c r="I196" s="220"/>
      <c r="J196" s="221">
        <f>ROUND(I196*H196,2)</f>
        <v>0</v>
      </c>
      <c r="K196" s="217" t="s">
        <v>21</v>
      </c>
      <c r="L196" s="46"/>
      <c r="M196" s="222" t="s">
        <v>21</v>
      </c>
      <c r="N196" s="223" t="s">
        <v>44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279</v>
      </c>
      <c r="AT196" s="226" t="s">
        <v>146</v>
      </c>
      <c r="AU196" s="226" t="s">
        <v>81</v>
      </c>
      <c r="AY196" s="19" t="s">
        <v>144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81</v>
      </c>
      <c r="BK196" s="227">
        <f>ROUND(I196*H196,2)</f>
        <v>0</v>
      </c>
      <c r="BL196" s="19" t="s">
        <v>279</v>
      </c>
      <c r="BM196" s="226" t="s">
        <v>989</v>
      </c>
    </row>
    <row r="197" spans="1:65" s="2" customFormat="1" ht="16.5" customHeight="1">
      <c r="A197" s="40"/>
      <c r="B197" s="41"/>
      <c r="C197" s="215" t="s">
        <v>877</v>
      </c>
      <c r="D197" s="215" t="s">
        <v>146</v>
      </c>
      <c r="E197" s="216" t="s">
        <v>1615</v>
      </c>
      <c r="F197" s="217" t="s">
        <v>1544</v>
      </c>
      <c r="G197" s="218" t="s">
        <v>1521</v>
      </c>
      <c r="H197" s="219">
        <v>1</v>
      </c>
      <c r="I197" s="220"/>
      <c r="J197" s="221">
        <f>ROUND(I197*H197,2)</f>
        <v>0</v>
      </c>
      <c r="K197" s="217" t="s">
        <v>21</v>
      </c>
      <c r="L197" s="46"/>
      <c r="M197" s="222" t="s">
        <v>21</v>
      </c>
      <c r="N197" s="223" t="s">
        <v>44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279</v>
      </c>
      <c r="AT197" s="226" t="s">
        <v>146</v>
      </c>
      <c r="AU197" s="226" t="s">
        <v>81</v>
      </c>
      <c r="AY197" s="19" t="s">
        <v>144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81</v>
      </c>
      <c r="BK197" s="227">
        <f>ROUND(I197*H197,2)</f>
        <v>0</v>
      </c>
      <c r="BL197" s="19" t="s">
        <v>279</v>
      </c>
      <c r="BM197" s="226" t="s">
        <v>992</v>
      </c>
    </row>
    <row r="198" spans="1:63" s="12" customFormat="1" ht="25.9" customHeight="1">
      <c r="A198" s="12"/>
      <c r="B198" s="199"/>
      <c r="C198" s="200"/>
      <c r="D198" s="201" t="s">
        <v>72</v>
      </c>
      <c r="E198" s="202" t="s">
        <v>253</v>
      </c>
      <c r="F198" s="202" t="s">
        <v>1616</v>
      </c>
      <c r="G198" s="200"/>
      <c r="H198" s="200"/>
      <c r="I198" s="203"/>
      <c r="J198" s="204">
        <f>BK198</f>
        <v>0</v>
      </c>
      <c r="K198" s="200"/>
      <c r="L198" s="205"/>
      <c r="M198" s="206"/>
      <c r="N198" s="207"/>
      <c r="O198" s="207"/>
      <c r="P198" s="208">
        <f>SUM(P199:P205)</f>
        <v>0</v>
      </c>
      <c r="Q198" s="207"/>
      <c r="R198" s="208">
        <f>SUM(R199:R205)</f>
        <v>0</v>
      </c>
      <c r="S198" s="207"/>
      <c r="T198" s="209">
        <f>SUM(T199:T205)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0" t="s">
        <v>81</v>
      </c>
      <c r="AT198" s="211" t="s">
        <v>72</v>
      </c>
      <c r="AU198" s="211" t="s">
        <v>73</v>
      </c>
      <c r="AY198" s="210" t="s">
        <v>144</v>
      </c>
      <c r="BK198" s="212">
        <f>SUM(BK199:BK205)</f>
        <v>0</v>
      </c>
    </row>
    <row r="199" spans="1:65" s="2" customFormat="1" ht="16.5" customHeight="1">
      <c r="A199" s="40"/>
      <c r="B199" s="41"/>
      <c r="C199" s="215" t="s">
        <v>994</v>
      </c>
      <c r="D199" s="215" t="s">
        <v>146</v>
      </c>
      <c r="E199" s="216" t="s">
        <v>1617</v>
      </c>
      <c r="F199" s="217" t="s">
        <v>1555</v>
      </c>
      <c r="G199" s="218" t="s">
        <v>375</v>
      </c>
      <c r="H199" s="219">
        <v>1</v>
      </c>
      <c r="I199" s="220"/>
      <c r="J199" s="221">
        <f>ROUND(I199*H199,2)</f>
        <v>0</v>
      </c>
      <c r="K199" s="217" t="s">
        <v>21</v>
      </c>
      <c r="L199" s="46"/>
      <c r="M199" s="222" t="s">
        <v>21</v>
      </c>
      <c r="N199" s="223" t="s">
        <v>44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279</v>
      </c>
      <c r="AT199" s="226" t="s">
        <v>146</v>
      </c>
      <c r="AU199" s="226" t="s">
        <v>81</v>
      </c>
      <c r="AY199" s="19" t="s">
        <v>144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81</v>
      </c>
      <c r="BK199" s="227">
        <f>ROUND(I199*H199,2)</f>
        <v>0</v>
      </c>
      <c r="BL199" s="19" t="s">
        <v>279</v>
      </c>
      <c r="BM199" s="226" t="s">
        <v>996</v>
      </c>
    </row>
    <row r="200" spans="1:65" s="2" customFormat="1" ht="16.5" customHeight="1">
      <c r="A200" s="40"/>
      <c r="B200" s="41"/>
      <c r="C200" s="215" t="s">
        <v>879</v>
      </c>
      <c r="D200" s="215" t="s">
        <v>146</v>
      </c>
      <c r="E200" s="216" t="s">
        <v>1618</v>
      </c>
      <c r="F200" s="217" t="s">
        <v>1559</v>
      </c>
      <c r="G200" s="218" t="s">
        <v>375</v>
      </c>
      <c r="H200" s="219">
        <v>1</v>
      </c>
      <c r="I200" s="220"/>
      <c r="J200" s="221">
        <f>ROUND(I200*H200,2)</f>
        <v>0</v>
      </c>
      <c r="K200" s="217" t="s">
        <v>21</v>
      </c>
      <c r="L200" s="46"/>
      <c r="M200" s="222" t="s">
        <v>21</v>
      </c>
      <c r="N200" s="223" t="s">
        <v>44</v>
      </c>
      <c r="O200" s="86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279</v>
      </c>
      <c r="AT200" s="226" t="s">
        <v>146</v>
      </c>
      <c r="AU200" s="226" t="s">
        <v>81</v>
      </c>
      <c r="AY200" s="19" t="s">
        <v>144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81</v>
      </c>
      <c r="BK200" s="227">
        <f>ROUND(I200*H200,2)</f>
        <v>0</v>
      </c>
      <c r="BL200" s="19" t="s">
        <v>279</v>
      </c>
      <c r="BM200" s="226" t="s">
        <v>998</v>
      </c>
    </row>
    <row r="201" spans="1:65" s="2" customFormat="1" ht="16.5" customHeight="1">
      <c r="A201" s="40"/>
      <c r="B201" s="41"/>
      <c r="C201" s="215" t="s">
        <v>999</v>
      </c>
      <c r="D201" s="215" t="s">
        <v>146</v>
      </c>
      <c r="E201" s="216" t="s">
        <v>1619</v>
      </c>
      <c r="F201" s="217" t="s">
        <v>1538</v>
      </c>
      <c r="G201" s="218" t="s">
        <v>375</v>
      </c>
      <c r="H201" s="219">
        <v>1</v>
      </c>
      <c r="I201" s="220"/>
      <c r="J201" s="221">
        <f>ROUND(I201*H201,2)</f>
        <v>0</v>
      </c>
      <c r="K201" s="217" t="s">
        <v>21</v>
      </c>
      <c r="L201" s="46"/>
      <c r="M201" s="222" t="s">
        <v>21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279</v>
      </c>
      <c r="AT201" s="226" t="s">
        <v>146</v>
      </c>
      <c r="AU201" s="226" t="s">
        <v>81</v>
      </c>
      <c r="AY201" s="19" t="s">
        <v>144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81</v>
      </c>
      <c r="BK201" s="227">
        <f>ROUND(I201*H201,2)</f>
        <v>0</v>
      </c>
      <c r="BL201" s="19" t="s">
        <v>279</v>
      </c>
      <c r="BM201" s="226" t="s">
        <v>1001</v>
      </c>
    </row>
    <row r="202" spans="1:65" s="2" customFormat="1" ht="16.5" customHeight="1">
      <c r="A202" s="40"/>
      <c r="B202" s="41"/>
      <c r="C202" s="215" t="s">
        <v>881</v>
      </c>
      <c r="D202" s="215" t="s">
        <v>146</v>
      </c>
      <c r="E202" s="216" t="s">
        <v>1620</v>
      </c>
      <c r="F202" s="217" t="s">
        <v>1540</v>
      </c>
      <c r="G202" s="218" t="s">
        <v>375</v>
      </c>
      <c r="H202" s="219">
        <v>4</v>
      </c>
      <c r="I202" s="220"/>
      <c r="J202" s="221">
        <f>ROUND(I202*H202,2)</f>
        <v>0</v>
      </c>
      <c r="K202" s="217" t="s">
        <v>21</v>
      </c>
      <c r="L202" s="46"/>
      <c r="M202" s="222" t="s">
        <v>21</v>
      </c>
      <c r="N202" s="223" t="s">
        <v>44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279</v>
      </c>
      <c r="AT202" s="226" t="s">
        <v>146</v>
      </c>
      <c r="AU202" s="226" t="s">
        <v>81</v>
      </c>
      <c r="AY202" s="19" t="s">
        <v>144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81</v>
      </c>
      <c r="BK202" s="227">
        <f>ROUND(I202*H202,2)</f>
        <v>0</v>
      </c>
      <c r="BL202" s="19" t="s">
        <v>279</v>
      </c>
      <c r="BM202" s="226" t="s">
        <v>1003</v>
      </c>
    </row>
    <row r="203" spans="1:65" s="2" customFormat="1" ht="16.5" customHeight="1">
      <c r="A203" s="40"/>
      <c r="B203" s="41"/>
      <c r="C203" s="215" t="s">
        <v>1004</v>
      </c>
      <c r="D203" s="215" t="s">
        <v>146</v>
      </c>
      <c r="E203" s="216" t="s">
        <v>1621</v>
      </c>
      <c r="F203" s="217" t="s">
        <v>1520</v>
      </c>
      <c r="G203" s="218" t="s">
        <v>1521</v>
      </c>
      <c r="H203" s="219">
        <v>1</v>
      </c>
      <c r="I203" s="220"/>
      <c r="J203" s="221">
        <f>ROUND(I203*H203,2)</f>
        <v>0</v>
      </c>
      <c r="K203" s="217" t="s">
        <v>21</v>
      </c>
      <c r="L203" s="46"/>
      <c r="M203" s="222" t="s">
        <v>21</v>
      </c>
      <c r="N203" s="223" t="s">
        <v>44</v>
      </c>
      <c r="O203" s="86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279</v>
      </c>
      <c r="AT203" s="226" t="s">
        <v>146</v>
      </c>
      <c r="AU203" s="226" t="s">
        <v>81</v>
      </c>
      <c r="AY203" s="19" t="s">
        <v>144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81</v>
      </c>
      <c r="BK203" s="227">
        <f>ROUND(I203*H203,2)</f>
        <v>0</v>
      </c>
      <c r="BL203" s="19" t="s">
        <v>279</v>
      </c>
      <c r="BM203" s="226" t="s">
        <v>1006</v>
      </c>
    </row>
    <row r="204" spans="1:65" s="2" customFormat="1" ht="16.5" customHeight="1">
      <c r="A204" s="40"/>
      <c r="B204" s="41"/>
      <c r="C204" s="215" t="s">
        <v>883</v>
      </c>
      <c r="D204" s="215" t="s">
        <v>146</v>
      </c>
      <c r="E204" s="216" t="s">
        <v>1622</v>
      </c>
      <c r="F204" s="217" t="s">
        <v>1523</v>
      </c>
      <c r="G204" s="218" t="s">
        <v>1521</v>
      </c>
      <c r="H204" s="219">
        <v>1</v>
      </c>
      <c r="I204" s="220"/>
      <c r="J204" s="221">
        <f>ROUND(I204*H204,2)</f>
        <v>0</v>
      </c>
      <c r="K204" s="217" t="s">
        <v>21</v>
      </c>
      <c r="L204" s="46"/>
      <c r="M204" s="222" t="s">
        <v>21</v>
      </c>
      <c r="N204" s="223" t="s">
        <v>44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279</v>
      </c>
      <c r="AT204" s="226" t="s">
        <v>146</v>
      </c>
      <c r="AU204" s="226" t="s">
        <v>81</v>
      </c>
      <c r="AY204" s="19" t="s">
        <v>144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81</v>
      </c>
      <c r="BK204" s="227">
        <f>ROUND(I204*H204,2)</f>
        <v>0</v>
      </c>
      <c r="BL204" s="19" t="s">
        <v>279</v>
      </c>
      <c r="BM204" s="226" t="s">
        <v>1008</v>
      </c>
    </row>
    <row r="205" spans="1:65" s="2" customFormat="1" ht="16.5" customHeight="1">
      <c r="A205" s="40"/>
      <c r="B205" s="41"/>
      <c r="C205" s="215" t="s">
        <v>1009</v>
      </c>
      <c r="D205" s="215" t="s">
        <v>146</v>
      </c>
      <c r="E205" s="216" t="s">
        <v>1623</v>
      </c>
      <c r="F205" s="217" t="s">
        <v>1544</v>
      </c>
      <c r="G205" s="218" t="s">
        <v>1521</v>
      </c>
      <c r="H205" s="219">
        <v>1</v>
      </c>
      <c r="I205" s="220"/>
      <c r="J205" s="221">
        <f>ROUND(I205*H205,2)</f>
        <v>0</v>
      </c>
      <c r="K205" s="217" t="s">
        <v>21</v>
      </c>
      <c r="L205" s="46"/>
      <c r="M205" s="222" t="s">
        <v>21</v>
      </c>
      <c r="N205" s="223" t="s">
        <v>44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279</v>
      </c>
      <c r="AT205" s="226" t="s">
        <v>146</v>
      </c>
      <c r="AU205" s="226" t="s">
        <v>81</v>
      </c>
      <c r="AY205" s="19" t="s">
        <v>144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81</v>
      </c>
      <c r="BK205" s="227">
        <f>ROUND(I205*H205,2)</f>
        <v>0</v>
      </c>
      <c r="BL205" s="19" t="s">
        <v>279</v>
      </c>
      <c r="BM205" s="226" t="s">
        <v>1011</v>
      </c>
    </row>
    <row r="206" spans="1:63" s="12" customFormat="1" ht="25.9" customHeight="1">
      <c r="A206" s="12"/>
      <c r="B206" s="199"/>
      <c r="C206" s="200"/>
      <c r="D206" s="201" t="s">
        <v>72</v>
      </c>
      <c r="E206" s="202" t="s">
        <v>257</v>
      </c>
      <c r="F206" s="202" t="s">
        <v>1624</v>
      </c>
      <c r="G206" s="200"/>
      <c r="H206" s="200"/>
      <c r="I206" s="203"/>
      <c r="J206" s="204">
        <f>BK206</f>
        <v>0</v>
      </c>
      <c r="K206" s="200"/>
      <c r="L206" s="205"/>
      <c r="M206" s="206"/>
      <c r="N206" s="207"/>
      <c r="O206" s="207"/>
      <c r="P206" s="208">
        <f>SUM(P207:P215)</f>
        <v>0</v>
      </c>
      <c r="Q206" s="207"/>
      <c r="R206" s="208">
        <f>SUM(R207:R215)</f>
        <v>0</v>
      </c>
      <c r="S206" s="207"/>
      <c r="T206" s="209">
        <f>SUM(T207:T215)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0" t="s">
        <v>81</v>
      </c>
      <c r="AT206" s="211" t="s">
        <v>72</v>
      </c>
      <c r="AU206" s="211" t="s">
        <v>73</v>
      </c>
      <c r="AY206" s="210" t="s">
        <v>144</v>
      </c>
      <c r="BK206" s="212">
        <f>SUM(BK207:BK215)</f>
        <v>0</v>
      </c>
    </row>
    <row r="207" spans="1:65" s="2" customFormat="1" ht="16.5" customHeight="1">
      <c r="A207" s="40"/>
      <c r="B207" s="41"/>
      <c r="C207" s="215" t="s">
        <v>886</v>
      </c>
      <c r="D207" s="215" t="s">
        <v>146</v>
      </c>
      <c r="E207" s="216" t="s">
        <v>1625</v>
      </c>
      <c r="F207" s="217" t="s">
        <v>1534</v>
      </c>
      <c r="G207" s="218" t="s">
        <v>375</v>
      </c>
      <c r="H207" s="219">
        <v>3</v>
      </c>
      <c r="I207" s="220"/>
      <c r="J207" s="221">
        <f>ROUND(I207*H207,2)</f>
        <v>0</v>
      </c>
      <c r="K207" s="217" t="s">
        <v>21</v>
      </c>
      <c r="L207" s="46"/>
      <c r="M207" s="222" t="s">
        <v>21</v>
      </c>
      <c r="N207" s="223" t="s">
        <v>44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279</v>
      </c>
      <c r="AT207" s="226" t="s">
        <v>146</v>
      </c>
      <c r="AU207" s="226" t="s">
        <v>81</v>
      </c>
      <c r="AY207" s="19" t="s">
        <v>144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81</v>
      </c>
      <c r="BK207" s="227">
        <f>ROUND(I207*H207,2)</f>
        <v>0</v>
      </c>
      <c r="BL207" s="19" t="s">
        <v>279</v>
      </c>
      <c r="BM207" s="226" t="s">
        <v>1014</v>
      </c>
    </row>
    <row r="208" spans="1:65" s="2" customFormat="1" ht="16.5" customHeight="1">
      <c r="A208" s="40"/>
      <c r="B208" s="41"/>
      <c r="C208" s="215" t="s">
        <v>1015</v>
      </c>
      <c r="D208" s="215" t="s">
        <v>146</v>
      </c>
      <c r="E208" s="216" t="s">
        <v>1626</v>
      </c>
      <c r="F208" s="217" t="s">
        <v>1627</v>
      </c>
      <c r="G208" s="218" t="s">
        <v>375</v>
      </c>
      <c r="H208" s="219">
        <v>1</v>
      </c>
      <c r="I208" s="220"/>
      <c r="J208" s="221">
        <f>ROUND(I208*H208,2)</f>
        <v>0</v>
      </c>
      <c r="K208" s="217" t="s">
        <v>21</v>
      </c>
      <c r="L208" s="46"/>
      <c r="M208" s="222" t="s">
        <v>21</v>
      </c>
      <c r="N208" s="223" t="s">
        <v>44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279</v>
      </c>
      <c r="AT208" s="226" t="s">
        <v>146</v>
      </c>
      <c r="AU208" s="226" t="s">
        <v>81</v>
      </c>
      <c r="AY208" s="19" t="s">
        <v>144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81</v>
      </c>
      <c r="BK208" s="227">
        <f>ROUND(I208*H208,2)</f>
        <v>0</v>
      </c>
      <c r="BL208" s="19" t="s">
        <v>279</v>
      </c>
      <c r="BM208" s="226" t="s">
        <v>1017</v>
      </c>
    </row>
    <row r="209" spans="1:65" s="2" customFormat="1" ht="16.5" customHeight="1">
      <c r="A209" s="40"/>
      <c r="B209" s="41"/>
      <c r="C209" s="215" t="s">
        <v>888</v>
      </c>
      <c r="D209" s="215" t="s">
        <v>146</v>
      </c>
      <c r="E209" s="216" t="s">
        <v>1628</v>
      </c>
      <c r="F209" s="217" t="s">
        <v>1629</v>
      </c>
      <c r="G209" s="218" t="s">
        <v>375</v>
      </c>
      <c r="H209" s="219">
        <v>1</v>
      </c>
      <c r="I209" s="220"/>
      <c r="J209" s="221">
        <f>ROUND(I209*H209,2)</f>
        <v>0</v>
      </c>
      <c r="K209" s="217" t="s">
        <v>21</v>
      </c>
      <c r="L209" s="46"/>
      <c r="M209" s="222" t="s">
        <v>21</v>
      </c>
      <c r="N209" s="223" t="s">
        <v>44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279</v>
      </c>
      <c r="AT209" s="226" t="s">
        <v>146</v>
      </c>
      <c r="AU209" s="226" t="s">
        <v>81</v>
      </c>
      <c r="AY209" s="19" t="s">
        <v>144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81</v>
      </c>
      <c r="BK209" s="227">
        <f>ROUND(I209*H209,2)</f>
        <v>0</v>
      </c>
      <c r="BL209" s="19" t="s">
        <v>279</v>
      </c>
      <c r="BM209" s="226" t="s">
        <v>1019</v>
      </c>
    </row>
    <row r="210" spans="1:65" s="2" customFormat="1" ht="16.5" customHeight="1">
      <c r="A210" s="40"/>
      <c r="B210" s="41"/>
      <c r="C210" s="215" t="s">
        <v>1020</v>
      </c>
      <c r="D210" s="215" t="s">
        <v>146</v>
      </c>
      <c r="E210" s="216" t="s">
        <v>1630</v>
      </c>
      <c r="F210" s="217" t="s">
        <v>1536</v>
      </c>
      <c r="G210" s="218" t="s">
        <v>375</v>
      </c>
      <c r="H210" s="219">
        <v>1</v>
      </c>
      <c r="I210" s="220"/>
      <c r="J210" s="221">
        <f>ROUND(I210*H210,2)</f>
        <v>0</v>
      </c>
      <c r="K210" s="217" t="s">
        <v>21</v>
      </c>
      <c r="L210" s="46"/>
      <c r="M210" s="222" t="s">
        <v>21</v>
      </c>
      <c r="N210" s="223" t="s">
        <v>44</v>
      </c>
      <c r="O210" s="86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279</v>
      </c>
      <c r="AT210" s="226" t="s">
        <v>146</v>
      </c>
      <c r="AU210" s="226" t="s">
        <v>81</v>
      </c>
      <c r="AY210" s="19" t="s">
        <v>144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81</v>
      </c>
      <c r="BK210" s="227">
        <f>ROUND(I210*H210,2)</f>
        <v>0</v>
      </c>
      <c r="BL210" s="19" t="s">
        <v>279</v>
      </c>
      <c r="BM210" s="226" t="s">
        <v>1022</v>
      </c>
    </row>
    <row r="211" spans="1:65" s="2" customFormat="1" ht="16.5" customHeight="1">
      <c r="A211" s="40"/>
      <c r="B211" s="41"/>
      <c r="C211" s="215" t="s">
        <v>890</v>
      </c>
      <c r="D211" s="215" t="s">
        <v>146</v>
      </c>
      <c r="E211" s="216" t="s">
        <v>1631</v>
      </c>
      <c r="F211" s="217" t="s">
        <v>1538</v>
      </c>
      <c r="G211" s="218" t="s">
        <v>375</v>
      </c>
      <c r="H211" s="219">
        <v>9</v>
      </c>
      <c r="I211" s="220"/>
      <c r="J211" s="221">
        <f>ROUND(I211*H211,2)</f>
        <v>0</v>
      </c>
      <c r="K211" s="217" t="s">
        <v>21</v>
      </c>
      <c r="L211" s="46"/>
      <c r="M211" s="222" t="s">
        <v>21</v>
      </c>
      <c r="N211" s="223" t="s">
        <v>44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279</v>
      </c>
      <c r="AT211" s="226" t="s">
        <v>146</v>
      </c>
      <c r="AU211" s="226" t="s">
        <v>81</v>
      </c>
      <c r="AY211" s="19" t="s">
        <v>144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81</v>
      </c>
      <c r="BK211" s="227">
        <f>ROUND(I211*H211,2)</f>
        <v>0</v>
      </c>
      <c r="BL211" s="19" t="s">
        <v>279</v>
      </c>
      <c r="BM211" s="226" t="s">
        <v>1024</v>
      </c>
    </row>
    <row r="212" spans="1:65" s="2" customFormat="1" ht="16.5" customHeight="1">
      <c r="A212" s="40"/>
      <c r="B212" s="41"/>
      <c r="C212" s="215" t="s">
        <v>1025</v>
      </c>
      <c r="D212" s="215" t="s">
        <v>146</v>
      </c>
      <c r="E212" s="216" t="s">
        <v>1632</v>
      </c>
      <c r="F212" s="217" t="s">
        <v>1540</v>
      </c>
      <c r="G212" s="218" t="s">
        <v>375</v>
      </c>
      <c r="H212" s="219">
        <v>20</v>
      </c>
      <c r="I212" s="220"/>
      <c r="J212" s="221">
        <f>ROUND(I212*H212,2)</f>
        <v>0</v>
      </c>
      <c r="K212" s="217" t="s">
        <v>21</v>
      </c>
      <c r="L212" s="46"/>
      <c r="M212" s="222" t="s">
        <v>21</v>
      </c>
      <c r="N212" s="223" t="s">
        <v>44</v>
      </c>
      <c r="O212" s="86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279</v>
      </c>
      <c r="AT212" s="226" t="s">
        <v>146</v>
      </c>
      <c r="AU212" s="226" t="s">
        <v>81</v>
      </c>
      <c r="AY212" s="19" t="s">
        <v>144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81</v>
      </c>
      <c r="BK212" s="227">
        <f>ROUND(I212*H212,2)</f>
        <v>0</v>
      </c>
      <c r="BL212" s="19" t="s">
        <v>279</v>
      </c>
      <c r="BM212" s="226" t="s">
        <v>1027</v>
      </c>
    </row>
    <row r="213" spans="1:65" s="2" customFormat="1" ht="16.5" customHeight="1">
      <c r="A213" s="40"/>
      <c r="B213" s="41"/>
      <c r="C213" s="215" t="s">
        <v>892</v>
      </c>
      <c r="D213" s="215" t="s">
        <v>146</v>
      </c>
      <c r="E213" s="216" t="s">
        <v>1633</v>
      </c>
      <c r="F213" s="217" t="s">
        <v>1520</v>
      </c>
      <c r="G213" s="218" t="s">
        <v>1521</v>
      </c>
      <c r="H213" s="219">
        <v>1</v>
      </c>
      <c r="I213" s="220"/>
      <c r="J213" s="221">
        <f>ROUND(I213*H213,2)</f>
        <v>0</v>
      </c>
      <c r="K213" s="217" t="s">
        <v>21</v>
      </c>
      <c r="L213" s="46"/>
      <c r="M213" s="222" t="s">
        <v>21</v>
      </c>
      <c r="N213" s="223" t="s">
        <v>44</v>
      </c>
      <c r="O213" s="86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279</v>
      </c>
      <c r="AT213" s="226" t="s">
        <v>146</v>
      </c>
      <c r="AU213" s="226" t="s">
        <v>81</v>
      </c>
      <c r="AY213" s="19" t="s">
        <v>144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81</v>
      </c>
      <c r="BK213" s="227">
        <f>ROUND(I213*H213,2)</f>
        <v>0</v>
      </c>
      <c r="BL213" s="19" t="s">
        <v>279</v>
      </c>
      <c r="BM213" s="226" t="s">
        <v>1030</v>
      </c>
    </row>
    <row r="214" spans="1:65" s="2" customFormat="1" ht="16.5" customHeight="1">
      <c r="A214" s="40"/>
      <c r="B214" s="41"/>
      <c r="C214" s="215" t="s">
        <v>1031</v>
      </c>
      <c r="D214" s="215" t="s">
        <v>146</v>
      </c>
      <c r="E214" s="216" t="s">
        <v>1634</v>
      </c>
      <c r="F214" s="217" t="s">
        <v>1523</v>
      </c>
      <c r="G214" s="218" t="s">
        <v>1521</v>
      </c>
      <c r="H214" s="219">
        <v>1</v>
      </c>
      <c r="I214" s="220"/>
      <c r="J214" s="221">
        <f>ROUND(I214*H214,2)</f>
        <v>0</v>
      </c>
      <c r="K214" s="217" t="s">
        <v>21</v>
      </c>
      <c r="L214" s="46"/>
      <c r="M214" s="222" t="s">
        <v>21</v>
      </c>
      <c r="N214" s="223" t="s">
        <v>44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279</v>
      </c>
      <c r="AT214" s="226" t="s">
        <v>146</v>
      </c>
      <c r="AU214" s="226" t="s">
        <v>81</v>
      </c>
      <c r="AY214" s="19" t="s">
        <v>144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81</v>
      </c>
      <c r="BK214" s="227">
        <f>ROUND(I214*H214,2)</f>
        <v>0</v>
      </c>
      <c r="BL214" s="19" t="s">
        <v>279</v>
      </c>
      <c r="BM214" s="226" t="s">
        <v>1034</v>
      </c>
    </row>
    <row r="215" spans="1:65" s="2" customFormat="1" ht="16.5" customHeight="1">
      <c r="A215" s="40"/>
      <c r="B215" s="41"/>
      <c r="C215" s="215" t="s">
        <v>894</v>
      </c>
      <c r="D215" s="215" t="s">
        <v>146</v>
      </c>
      <c r="E215" s="216" t="s">
        <v>1635</v>
      </c>
      <c r="F215" s="217" t="s">
        <v>1544</v>
      </c>
      <c r="G215" s="218" t="s">
        <v>1521</v>
      </c>
      <c r="H215" s="219">
        <v>1</v>
      </c>
      <c r="I215" s="220"/>
      <c r="J215" s="221">
        <f>ROUND(I215*H215,2)</f>
        <v>0</v>
      </c>
      <c r="K215" s="217" t="s">
        <v>21</v>
      </c>
      <c r="L215" s="46"/>
      <c r="M215" s="295" t="s">
        <v>21</v>
      </c>
      <c r="N215" s="296" t="s">
        <v>44</v>
      </c>
      <c r="O215" s="293"/>
      <c r="P215" s="297">
        <f>O215*H215</f>
        <v>0</v>
      </c>
      <c r="Q215" s="297">
        <v>0</v>
      </c>
      <c r="R215" s="297">
        <f>Q215*H215</f>
        <v>0</v>
      </c>
      <c r="S215" s="297">
        <v>0</v>
      </c>
      <c r="T215" s="298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279</v>
      </c>
      <c r="AT215" s="226" t="s">
        <v>146</v>
      </c>
      <c r="AU215" s="226" t="s">
        <v>81</v>
      </c>
      <c r="AY215" s="19" t="s">
        <v>144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81</v>
      </c>
      <c r="BK215" s="227">
        <f>ROUND(I215*H215,2)</f>
        <v>0</v>
      </c>
      <c r="BL215" s="19" t="s">
        <v>279</v>
      </c>
      <c r="BM215" s="226" t="s">
        <v>1036</v>
      </c>
    </row>
    <row r="216" spans="1:31" s="2" customFormat="1" ht="6.95" customHeight="1">
      <c r="A216" s="40"/>
      <c r="B216" s="61"/>
      <c r="C216" s="62"/>
      <c r="D216" s="62"/>
      <c r="E216" s="62"/>
      <c r="F216" s="62"/>
      <c r="G216" s="62"/>
      <c r="H216" s="62"/>
      <c r="I216" s="62"/>
      <c r="J216" s="62"/>
      <c r="K216" s="62"/>
      <c r="L216" s="46"/>
      <c r="M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</row>
  </sheetData>
  <sheetProtection password="CC35" sheet="1" objects="1" scenarios="1" formatColumns="0" formatRows="0" autoFilter="0"/>
  <autoFilter ref="C96:K21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</row>
    <row r="4" spans="2:46" s="1" customFormat="1" ht="24.95" customHeight="1">
      <c r="B4" s="22"/>
      <c r="D4" s="143" t="s">
        <v>101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ŽŠ Liberec, Jabloňová - Protiradonová opatření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106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1636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21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49" t="str">
        <f>'Rekapitulace stavby'!AN8</f>
        <v>3. 6. 2022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21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27</v>
      </c>
      <c r="J20" s="135" t="s">
        <v>21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29</v>
      </c>
      <c r="J21" s="135" t="s">
        <v>21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27</v>
      </c>
      <c r="J23" s="135" t="s">
        <v>21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45" t="s">
        <v>29</v>
      </c>
      <c r="J24" s="135" t="s">
        <v>21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21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ROUND(J83,2)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ROUND((SUM(BE83:BE91)),2)</f>
        <v>0</v>
      </c>
      <c r="G33" s="40"/>
      <c r="H33" s="40"/>
      <c r="I33" s="160">
        <v>0.21</v>
      </c>
      <c r="J33" s="159">
        <f>ROUND(((SUM(BE83:BE91))*I33),2)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ROUND((SUM(BF83:BF91)),2)</f>
        <v>0</v>
      </c>
      <c r="G34" s="40"/>
      <c r="H34" s="40"/>
      <c r="I34" s="160">
        <v>0.15</v>
      </c>
      <c r="J34" s="159">
        <f>ROUND(((SUM(BF83:BF91))*I34),2)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ROUND((SUM(BG83:BG91)),2)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ROUND((SUM(BH83:BH91)),2)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ROUND((SUM(BI83:BI91)),2)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109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ŽŠ Liberec, Jabloňová - Protiradonová opatření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Liberec</v>
      </c>
      <c r="G52" s="42"/>
      <c r="H52" s="42"/>
      <c r="I52" s="34" t="s">
        <v>24</v>
      </c>
      <c r="J52" s="74" t="str">
        <f>IF(J12="","",J12)</f>
        <v>3. 6. 2022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Statutární město Liberec</v>
      </c>
      <c r="G54" s="42"/>
      <c r="H54" s="42"/>
      <c r="I54" s="34" t="s">
        <v>32</v>
      </c>
      <c r="J54" s="38" t="str">
        <f>E21</f>
        <v>Ing. Radovan Novotný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Propos Liberec s.r.o.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110</v>
      </c>
      <c r="D57" s="174"/>
      <c r="E57" s="174"/>
      <c r="F57" s="174"/>
      <c r="G57" s="174"/>
      <c r="H57" s="174"/>
      <c r="I57" s="174"/>
      <c r="J57" s="175" t="s">
        <v>111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112</v>
      </c>
    </row>
    <row r="60" spans="1:31" s="9" customFormat="1" ht="24.95" customHeight="1">
      <c r="A60" s="9"/>
      <c r="B60" s="177"/>
      <c r="C60" s="178"/>
      <c r="D60" s="179" t="s">
        <v>1636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1637</v>
      </c>
      <c r="E61" s="185"/>
      <c r="F61" s="185"/>
      <c r="G61" s="185"/>
      <c r="H61" s="185"/>
      <c r="I61" s="185"/>
      <c r="J61" s="186">
        <f>J85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1638</v>
      </c>
      <c r="E62" s="185"/>
      <c r="F62" s="185"/>
      <c r="G62" s="185"/>
      <c r="H62" s="185"/>
      <c r="I62" s="185"/>
      <c r="J62" s="186">
        <f>J87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1639</v>
      </c>
      <c r="E63" s="185"/>
      <c r="F63" s="185"/>
      <c r="G63" s="185"/>
      <c r="H63" s="185"/>
      <c r="I63" s="185"/>
      <c r="J63" s="186">
        <f>J90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129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72" t="str">
        <f>E7</f>
        <v>ŽŠ Liberec, Jabloňová - Protiradonová opatření</v>
      </c>
      <c r="F73" s="34"/>
      <c r="G73" s="34"/>
      <c r="H73" s="34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106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VRN - Vedlejší rozpočtové náklady</v>
      </c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F12</f>
        <v>Liberec</v>
      </c>
      <c r="G77" s="42"/>
      <c r="H77" s="42"/>
      <c r="I77" s="34" t="s">
        <v>24</v>
      </c>
      <c r="J77" s="74" t="str">
        <f>IF(J12="","",J12)</f>
        <v>3. 6. 2022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26</v>
      </c>
      <c r="D79" s="42"/>
      <c r="E79" s="42"/>
      <c r="F79" s="29" t="str">
        <f>E15</f>
        <v>Statutární město Liberec</v>
      </c>
      <c r="G79" s="42"/>
      <c r="H79" s="42"/>
      <c r="I79" s="34" t="s">
        <v>32</v>
      </c>
      <c r="J79" s="38" t="str">
        <f>E21</f>
        <v>Ing. Radovan Novotný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30</v>
      </c>
      <c r="D80" s="42"/>
      <c r="E80" s="42"/>
      <c r="F80" s="29" t="str">
        <f>IF(E18="","",E18)</f>
        <v>Vyplň údaj</v>
      </c>
      <c r="G80" s="42"/>
      <c r="H80" s="42"/>
      <c r="I80" s="34" t="s">
        <v>35</v>
      </c>
      <c r="J80" s="38" t="str">
        <f>E24</f>
        <v>Propos Liberec s.r.o.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8"/>
      <c r="B82" s="189"/>
      <c r="C82" s="190" t="s">
        <v>130</v>
      </c>
      <c r="D82" s="191" t="s">
        <v>58</v>
      </c>
      <c r="E82" s="191" t="s">
        <v>54</v>
      </c>
      <c r="F82" s="191" t="s">
        <v>55</v>
      </c>
      <c r="G82" s="191" t="s">
        <v>131</v>
      </c>
      <c r="H82" s="191" t="s">
        <v>132</v>
      </c>
      <c r="I82" s="191" t="s">
        <v>133</v>
      </c>
      <c r="J82" s="191" t="s">
        <v>111</v>
      </c>
      <c r="K82" s="192" t="s">
        <v>134</v>
      </c>
      <c r="L82" s="193"/>
      <c r="M82" s="94" t="s">
        <v>21</v>
      </c>
      <c r="N82" s="95" t="s">
        <v>43</v>
      </c>
      <c r="O82" s="95" t="s">
        <v>135</v>
      </c>
      <c r="P82" s="95" t="s">
        <v>136</v>
      </c>
      <c r="Q82" s="95" t="s">
        <v>137</v>
      </c>
      <c r="R82" s="95" t="s">
        <v>138</v>
      </c>
      <c r="S82" s="95" t="s">
        <v>139</v>
      </c>
      <c r="T82" s="96" t="s">
        <v>140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63" s="2" customFormat="1" ht="22.8" customHeight="1">
      <c r="A83" s="40"/>
      <c r="B83" s="41"/>
      <c r="C83" s="101" t="s">
        <v>141</v>
      </c>
      <c r="D83" s="42"/>
      <c r="E83" s="42"/>
      <c r="F83" s="42"/>
      <c r="G83" s="42"/>
      <c r="H83" s="42"/>
      <c r="I83" s="42"/>
      <c r="J83" s="194">
        <f>BK83</f>
        <v>0</v>
      </c>
      <c r="K83" s="42"/>
      <c r="L83" s="46"/>
      <c r="M83" s="97"/>
      <c r="N83" s="195"/>
      <c r="O83" s="98"/>
      <c r="P83" s="196">
        <f>P84</f>
        <v>0</v>
      </c>
      <c r="Q83" s="98"/>
      <c r="R83" s="196">
        <f>R84</f>
        <v>0</v>
      </c>
      <c r="S83" s="98"/>
      <c r="T83" s="197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72</v>
      </c>
      <c r="AU83" s="19" t="s">
        <v>112</v>
      </c>
      <c r="BK83" s="198">
        <f>BK84</f>
        <v>0</v>
      </c>
    </row>
    <row r="84" spans="1:63" s="12" customFormat="1" ht="25.9" customHeight="1">
      <c r="A84" s="12"/>
      <c r="B84" s="199"/>
      <c r="C84" s="200"/>
      <c r="D84" s="201" t="s">
        <v>72</v>
      </c>
      <c r="E84" s="202" t="s">
        <v>94</v>
      </c>
      <c r="F84" s="202" t="s">
        <v>95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P85+P87+P90</f>
        <v>0</v>
      </c>
      <c r="Q84" s="207"/>
      <c r="R84" s="208">
        <f>R85+R87+R90</f>
        <v>0</v>
      </c>
      <c r="S84" s="207"/>
      <c r="T84" s="209">
        <f>T85+T87+T90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182</v>
      </c>
      <c r="AT84" s="211" t="s">
        <v>72</v>
      </c>
      <c r="AU84" s="211" t="s">
        <v>73</v>
      </c>
      <c r="AY84" s="210" t="s">
        <v>144</v>
      </c>
      <c r="BK84" s="212">
        <f>BK85+BK87+BK90</f>
        <v>0</v>
      </c>
    </row>
    <row r="85" spans="1:63" s="12" customFormat="1" ht="22.8" customHeight="1">
      <c r="A85" s="12"/>
      <c r="B85" s="199"/>
      <c r="C85" s="200"/>
      <c r="D85" s="201" t="s">
        <v>72</v>
      </c>
      <c r="E85" s="213" t="s">
        <v>1640</v>
      </c>
      <c r="F85" s="213" t="s">
        <v>1641</v>
      </c>
      <c r="G85" s="200"/>
      <c r="H85" s="200"/>
      <c r="I85" s="203"/>
      <c r="J85" s="214">
        <f>BK85</f>
        <v>0</v>
      </c>
      <c r="K85" s="200"/>
      <c r="L85" s="205"/>
      <c r="M85" s="206"/>
      <c r="N85" s="207"/>
      <c r="O85" s="207"/>
      <c r="P85" s="208">
        <f>P86</f>
        <v>0</v>
      </c>
      <c r="Q85" s="207"/>
      <c r="R85" s="208">
        <f>R86</f>
        <v>0</v>
      </c>
      <c r="S85" s="207"/>
      <c r="T85" s="209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182</v>
      </c>
      <c r="AT85" s="211" t="s">
        <v>72</v>
      </c>
      <c r="AU85" s="211" t="s">
        <v>81</v>
      </c>
      <c r="AY85" s="210" t="s">
        <v>144</v>
      </c>
      <c r="BK85" s="212">
        <f>BK86</f>
        <v>0</v>
      </c>
    </row>
    <row r="86" spans="1:65" s="2" customFormat="1" ht="16.5" customHeight="1">
      <c r="A86" s="40"/>
      <c r="B86" s="41"/>
      <c r="C86" s="215" t="s">
        <v>81</v>
      </c>
      <c r="D86" s="215" t="s">
        <v>146</v>
      </c>
      <c r="E86" s="216" t="s">
        <v>1642</v>
      </c>
      <c r="F86" s="217" t="s">
        <v>1643</v>
      </c>
      <c r="G86" s="218" t="s">
        <v>705</v>
      </c>
      <c r="H86" s="219">
        <v>1</v>
      </c>
      <c r="I86" s="220"/>
      <c r="J86" s="221">
        <f>ROUND(I86*H86,2)</f>
        <v>0</v>
      </c>
      <c r="K86" s="217" t="s">
        <v>21</v>
      </c>
      <c r="L86" s="46"/>
      <c r="M86" s="222" t="s">
        <v>21</v>
      </c>
      <c r="N86" s="223" t="s">
        <v>44</v>
      </c>
      <c r="O86" s="86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1644</v>
      </c>
      <c r="AT86" s="226" t="s">
        <v>146</v>
      </c>
      <c r="AU86" s="226" t="s">
        <v>83</v>
      </c>
      <c r="AY86" s="19" t="s">
        <v>144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81</v>
      </c>
      <c r="BK86" s="227">
        <f>ROUND(I86*H86,2)</f>
        <v>0</v>
      </c>
      <c r="BL86" s="19" t="s">
        <v>1644</v>
      </c>
      <c r="BM86" s="226" t="s">
        <v>1645</v>
      </c>
    </row>
    <row r="87" spans="1:63" s="12" customFormat="1" ht="22.8" customHeight="1">
      <c r="A87" s="12"/>
      <c r="B87" s="199"/>
      <c r="C87" s="200"/>
      <c r="D87" s="201" t="s">
        <v>72</v>
      </c>
      <c r="E87" s="213" t="s">
        <v>1646</v>
      </c>
      <c r="F87" s="213" t="s">
        <v>1647</v>
      </c>
      <c r="G87" s="200"/>
      <c r="H87" s="200"/>
      <c r="I87" s="203"/>
      <c r="J87" s="214">
        <f>BK87</f>
        <v>0</v>
      </c>
      <c r="K87" s="200"/>
      <c r="L87" s="205"/>
      <c r="M87" s="206"/>
      <c r="N87" s="207"/>
      <c r="O87" s="207"/>
      <c r="P87" s="208">
        <f>SUM(P88:P89)</f>
        <v>0</v>
      </c>
      <c r="Q87" s="207"/>
      <c r="R87" s="208">
        <f>SUM(R88:R89)</f>
        <v>0</v>
      </c>
      <c r="S87" s="207"/>
      <c r="T87" s="209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182</v>
      </c>
      <c r="AT87" s="211" t="s">
        <v>72</v>
      </c>
      <c r="AU87" s="211" t="s">
        <v>81</v>
      </c>
      <c r="AY87" s="210" t="s">
        <v>144</v>
      </c>
      <c r="BK87" s="212">
        <f>SUM(BK88:BK89)</f>
        <v>0</v>
      </c>
    </row>
    <row r="88" spans="1:65" s="2" customFormat="1" ht="16.5" customHeight="1">
      <c r="A88" s="40"/>
      <c r="B88" s="41"/>
      <c r="C88" s="215" t="s">
        <v>83</v>
      </c>
      <c r="D88" s="215" t="s">
        <v>146</v>
      </c>
      <c r="E88" s="216" t="s">
        <v>1648</v>
      </c>
      <c r="F88" s="217" t="s">
        <v>1649</v>
      </c>
      <c r="G88" s="218" t="s">
        <v>705</v>
      </c>
      <c r="H88" s="219">
        <v>1</v>
      </c>
      <c r="I88" s="220"/>
      <c r="J88" s="221">
        <f>ROUND(I88*H88,2)</f>
        <v>0</v>
      </c>
      <c r="K88" s="217" t="s">
        <v>21</v>
      </c>
      <c r="L88" s="46"/>
      <c r="M88" s="222" t="s">
        <v>21</v>
      </c>
      <c r="N88" s="223" t="s">
        <v>44</v>
      </c>
      <c r="O88" s="86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1644</v>
      </c>
      <c r="AT88" s="226" t="s">
        <v>146</v>
      </c>
      <c r="AU88" s="226" t="s">
        <v>83</v>
      </c>
      <c r="AY88" s="19" t="s">
        <v>144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81</v>
      </c>
      <c r="BK88" s="227">
        <f>ROUND(I88*H88,2)</f>
        <v>0</v>
      </c>
      <c r="BL88" s="19" t="s">
        <v>1644</v>
      </c>
      <c r="BM88" s="226" t="s">
        <v>1650</v>
      </c>
    </row>
    <row r="89" spans="1:65" s="2" customFormat="1" ht="16.5" customHeight="1">
      <c r="A89" s="40"/>
      <c r="B89" s="41"/>
      <c r="C89" s="215" t="s">
        <v>167</v>
      </c>
      <c r="D89" s="215" t="s">
        <v>146</v>
      </c>
      <c r="E89" s="216" t="s">
        <v>1651</v>
      </c>
      <c r="F89" s="217" t="s">
        <v>1652</v>
      </c>
      <c r="G89" s="218" t="s">
        <v>705</v>
      </c>
      <c r="H89" s="219">
        <v>1</v>
      </c>
      <c r="I89" s="220"/>
      <c r="J89" s="221">
        <f>ROUND(I89*H89,2)</f>
        <v>0</v>
      </c>
      <c r="K89" s="217" t="s">
        <v>21</v>
      </c>
      <c r="L89" s="46"/>
      <c r="M89" s="222" t="s">
        <v>21</v>
      </c>
      <c r="N89" s="223" t="s">
        <v>44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1644</v>
      </c>
      <c r="AT89" s="226" t="s">
        <v>146</v>
      </c>
      <c r="AU89" s="226" t="s">
        <v>83</v>
      </c>
      <c r="AY89" s="19" t="s">
        <v>144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81</v>
      </c>
      <c r="BK89" s="227">
        <f>ROUND(I89*H89,2)</f>
        <v>0</v>
      </c>
      <c r="BL89" s="19" t="s">
        <v>1644</v>
      </c>
      <c r="BM89" s="226" t="s">
        <v>1653</v>
      </c>
    </row>
    <row r="90" spans="1:63" s="12" customFormat="1" ht="22.8" customHeight="1">
      <c r="A90" s="12"/>
      <c r="B90" s="199"/>
      <c r="C90" s="200"/>
      <c r="D90" s="201" t="s">
        <v>72</v>
      </c>
      <c r="E90" s="213" t="s">
        <v>1654</v>
      </c>
      <c r="F90" s="213" t="s">
        <v>1655</v>
      </c>
      <c r="G90" s="200"/>
      <c r="H90" s="200"/>
      <c r="I90" s="203"/>
      <c r="J90" s="214">
        <f>BK90</f>
        <v>0</v>
      </c>
      <c r="K90" s="200"/>
      <c r="L90" s="205"/>
      <c r="M90" s="206"/>
      <c r="N90" s="207"/>
      <c r="O90" s="207"/>
      <c r="P90" s="208">
        <f>P91</f>
        <v>0</v>
      </c>
      <c r="Q90" s="207"/>
      <c r="R90" s="208">
        <f>R91</f>
        <v>0</v>
      </c>
      <c r="S90" s="207"/>
      <c r="T90" s="20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182</v>
      </c>
      <c r="AT90" s="211" t="s">
        <v>72</v>
      </c>
      <c r="AU90" s="211" t="s">
        <v>81</v>
      </c>
      <c r="AY90" s="210" t="s">
        <v>144</v>
      </c>
      <c r="BK90" s="212">
        <f>BK91</f>
        <v>0</v>
      </c>
    </row>
    <row r="91" spans="1:65" s="2" customFormat="1" ht="16.5" customHeight="1">
      <c r="A91" s="40"/>
      <c r="B91" s="41"/>
      <c r="C91" s="215" t="s">
        <v>151</v>
      </c>
      <c r="D91" s="215" t="s">
        <v>146</v>
      </c>
      <c r="E91" s="216" t="s">
        <v>1656</v>
      </c>
      <c r="F91" s="217" t="s">
        <v>1657</v>
      </c>
      <c r="G91" s="218" t="s">
        <v>705</v>
      </c>
      <c r="H91" s="219">
        <v>1</v>
      </c>
      <c r="I91" s="220"/>
      <c r="J91" s="221">
        <f>ROUND(I91*H91,2)</f>
        <v>0</v>
      </c>
      <c r="K91" s="217" t="s">
        <v>21</v>
      </c>
      <c r="L91" s="46"/>
      <c r="M91" s="295" t="s">
        <v>21</v>
      </c>
      <c r="N91" s="296" t="s">
        <v>44</v>
      </c>
      <c r="O91" s="293"/>
      <c r="P91" s="297">
        <f>O91*H91</f>
        <v>0</v>
      </c>
      <c r="Q91" s="297">
        <v>0</v>
      </c>
      <c r="R91" s="297">
        <f>Q91*H91</f>
        <v>0</v>
      </c>
      <c r="S91" s="297">
        <v>0</v>
      </c>
      <c r="T91" s="298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1644</v>
      </c>
      <c r="AT91" s="226" t="s">
        <v>146</v>
      </c>
      <c r="AU91" s="226" t="s">
        <v>83</v>
      </c>
      <c r="AY91" s="19" t="s">
        <v>144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81</v>
      </c>
      <c r="BK91" s="227">
        <f>ROUND(I91*H91,2)</f>
        <v>0</v>
      </c>
      <c r="BL91" s="19" t="s">
        <v>1644</v>
      </c>
      <c r="BM91" s="226" t="s">
        <v>1658</v>
      </c>
    </row>
    <row r="92" spans="1:31" s="2" customFormat="1" ht="6.95" customHeight="1">
      <c r="A92" s="40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46"/>
      <c r="M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</sheetData>
  <sheetProtection password="CC35" sheet="1" objects="1" scenarios="1" formatColumns="0" formatRows="0" autoFilter="0"/>
  <autoFilter ref="C82:K9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1"/>
      <c r="C3" s="142"/>
      <c r="D3" s="142"/>
      <c r="E3" s="142"/>
      <c r="F3" s="142"/>
      <c r="G3" s="142"/>
      <c r="H3" s="22"/>
    </row>
    <row r="4" spans="2:8" s="1" customFormat="1" ht="24.95" customHeight="1">
      <c r="B4" s="22"/>
      <c r="C4" s="143" t="s">
        <v>1659</v>
      </c>
      <c r="H4" s="22"/>
    </row>
    <row r="5" spans="2:8" s="1" customFormat="1" ht="12" customHeight="1">
      <c r="B5" s="22"/>
      <c r="C5" s="299" t="s">
        <v>13</v>
      </c>
      <c r="D5" s="152" t="s">
        <v>14</v>
      </c>
      <c r="E5" s="1"/>
      <c r="F5" s="1"/>
      <c r="H5" s="22"/>
    </row>
    <row r="6" spans="2:8" s="1" customFormat="1" ht="36.95" customHeight="1">
      <c r="B6" s="22"/>
      <c r="C6" s="300" t="s">
        <v>16</v>
      </c>
      <c r="D6" s="301" t="s">
        <v>17</v>
      </c>
      <c r="E6" s="1"/>
      <c r="F6" s="1"/>
      <c r="H6" s="22"/>
    </row>
    <row r="7" spans="2:8" s="1" customFormat="1" ht="16.5" customHeight="1">
      <c r="B7" s="22"/>
      <c r="C7" s="145" t="s">
        <v>24</v>
      </c>
      <c r="D7" s="149" t="str">
        <f>'Rekapitulace stavby'!AN8</f>
        <v>3. 6. 2022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8"/>
      <c r="B9" s="302"/>
      <c r="C9" s="303" t="s">
        <v>54</v>
      </c>
      <c r="D9" s="304" t="s">
        <v>55</v>
      </c>
      <c r="E9" s="304" t="s">
        <v>131</v>
      </c>
      <c r="F9" s="305" t="s">
        <v>1660</v>
      </c>
      <c r="G9" s="188"/>
      <c r="H9" s="302"/>
    </row>
    <row r="10" spans="1:8" s="2" customFormat="1" ht="26.4" customHeight="1">
      <c r="A10" s="40"/>
      <c r="B10" s="46"/>
      <c r="C10" s="306" t="s">
        <v>1661</v>
      </c>
      <c r="D10" s="306" t="s">
        <v>79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7" t="s">
        <v>97</v>
      </c>
      <c r="D11" s="308" t="s">
        <v>21</v>
      </c>
      <c r="E11" s="309" t="s">
        <v>21</v>
      </c>
      <c r="F11" s="310">
        <v>0.54</v>
      </c>
      <c r="G11" s="40"/>
      <c r="H11" s="46"/>
    </row>
    <row r="12" spans="1:8" s="2" customFormat="1" ht="16.8" customHeight="1">
      <c r="A12" s="40"/>
      <c r="B12" s="46"/>
      <c r="C12" s="311" t="s">
        <v>21</v>
      </c>
      <c r="D12" s="311" t="s">
        <v>723</v>
      </c>
      <c r="E12" s="19" t="s">
        <v>21</v>
      </c>
      <c r="F12" s="312">
        <v>0</v>
      </c>
      <c r="G12" s="40"/>
      <c r="H12" s="46"/>
    </row>
    <row r="13" spans="1:8" s="2" customFormat="1" ht="16.8" customHeight="1">
      <c r="A13" s="40"/>
      <c r="B13" s="46"/>
      <c r="C13" s="311" t="s">
        <v>21</v>
      </c>
      <c r="D13" s="311" t="s">
        <v>156</v>
      </c>
      <c r="E13" s="19" t="s">
        <v>21</v>
      </c>
      <c r="F13" s="312">
        <v>0</v>
      </c>
      <c r="G13" s="40"/>
      <c r="H13" s="46"/>
    </row>
    <row r="14" spans="1:8" s="2" customFormat="1" ht="16.8" customHeight="1">
      <c r="A14" s="40"/>
      <c r="B14" s="46"/>
      <c r="C14" s="311" t="s">
        <v>21</v>
      </c>
      <c r="D14" s="311" t="s">
        <v>157</v>
      </c>
      <c r="E14" s="19" t="s">
        <v>21</v>
      </c>
      <c r="F14" s="312">
        <v>0</v>
      </c>
      <c r="G14" s="40"/>
      <c r="H14" s="46"/>
    </row>
    <row r="15" spans="1:8" s="2" customFormat="1" ht="16.8" customHeight="1">
      <c r="A15" s="40"/>
      <c r="B15" s="46"/>
      <c r="C15" s="311" t="s">
        <v>21</v>
      </c>
      <c r="D15" s="311" t="s">
        <v>724</v>
      </c>
      <c r="E15" s="19" t="s">
        <v>21</v>
      </c>
      <c r="F15" s="312">
        <v>0.54</v>
      </c>
      <c r="G15" s="40"/>
      <c r="H15" s="46"/>
    </row>
    <row r="16" spans="1:8" s="2" customFormat="1" ht="16.8" customHeight="1">
      <c r="A16" s="40"/>
      <c r="B16" s="46"/>
      <c r="C16" s="311" t="s">
        <v>97</v>
      </c>
      <c r="D16" s="311" t="s">
        <v>725</v>
      </c>
      <c r="E16" s="19" t="s">
        <v>21</v>
      </c>
      <c r="F16" s="312">
        <v>0.54</v>
      </c>
      <c r="G16" s="40"/>
      <c r="H16" s="46"/>
    </row>
    <row r="17" spans="1:8" s="2" customFormat="1" ht="16.8" customHeight="1">
      <c r="A17" s="40"/>
      <c r="B17" s="46"/>
      <c r="C17" s="313" t="s">
        <v>1662</v>
      </c>
      <c r="D17" s="40"/>
      <c r="E17" s="40"/>
      <c r="F17" s="40"/>
      <c r="G17" s="40"/>
      <c r="H17" s="46"/>
    </row>
    <row r="18" spans="1:8" s="2" customFormat="1" ht="12">
      <c r="A18" s="40"/>
      <c r="B18" s="46"/>
      <c r="C18" s="311" t="s">
        <v>720</v>
      </c>
      <c r="D18" s="311" t="s">
        <v>1663</v>
      </c>
      <c r="E18" s="19" t="s">
        <v>177</v>
      </c>
      <c r="F18" s="312">
        <v>0.54</v>
      </c>
      <c r="G18" s="40"/>
      <c r="H18" s="46"/>
    </row>
    <row r="19" spans="1:8" s="2" customFormat="1" ht="16.8" customHeight="1">
      <c r="A19" s="40"/>
      <c r="B19" s="46"/>
      <c r="C19" s="311" t="s">
        <v>710</v>
      </c>
      <c r="D19" s="311" t="s">
        <v>711</v>
      </c>
      <c r="E19" s="19" t="s">
        <v>177</v>
      </c>
      <c r="F19" s="312">
        <v>0.54</v>
      </c>
      <c r="G19" s="40"/>
      <c r="H19" s="46"/>
    </row>
    <row r="20" spans="1:8" s="2" customFormat="1" ht="16.8" customHeight="1">
      <c r="A20" s="40"/>
      <c r="B20" s="46"/>
      <c r="C20" s="311" t="s">
        <v>715</v>
      </c>
      <c r="D20" s="311" t="s">
        <v>716</v>
      </c>
      <c r="E20" s="19" t="s">
        <v>177</v>
      </c>
      <c r="F20" s="312">
        <v>0.54</v>
      </c>
      <c r="G20" s="40"/>
      <c r="H20" s="46"/>
    </row>
    <row r="21" spans="1:8" s="2" customFormat="1" ht="16.8" customHeight="1">
      <c r="A21" s="40"/>
      <c r="B21" s="46"/>
      <c r="C21" s="311" t="s">
        <v>727</v>
      </c>
      <c r="D21" s="311" t="s">
        <v>728</v>
      </c>
      <c r="E21" s="19" t="s">
        <v>177</v>
      </c>
      <c r="F21" s="312">
        <v>0.594</v>
      </c>
      <c r="G21" s="40"/>
      <c r="H21" s="46"/>
    </row>
    <row r="22" spans="1:8" s="2" customFormat="1" ht="16.8" customHeight="1">
      <c r="A22" s="40"/>
      <c r="B22" s="46"/>
      <c r="C22" s="307" t="s">
        <v>1664</v>
      </c>
      <c r="D22" s="308" t="s">
        <v>21</v>
      </c>
      <c r="E22" s="309" t="s">
        <v>21</v>
      </c>
      <c r="F22" s="310">
        <v>9.135</v>
      </c>
      <c r="G22" s="40"/>
      <c r="H22" s="46"/>
    </row>
    <row r="23" spans="1:8" s="2" customFormat="1" ht="16.8" customHeight="1">
      <c r="A23" s="40"/>
      <c r="B23" s="46"/>
      <c r="C23" s="311" t="s">
        <v>21</v>
      </c>
      <c r="D23" s="311" t="s">
        <v>1665</v>
      </c>
      <c r="E23" s="19" t="s">
        <v>21</v>
      </c>
      <c r="F23" s="312">
        <v>0</v>
      </c>
      <c r="G23" s="40"/>
      <c r="H23" s="46"/>
    </row>
    <row r="24" spans="1:8" s="2" customFormat="1" ht="16.8" customHeight="1">
      <c r="A24" s="40"/>
      <c r="B24" s="46"/>
      <c r="C24" s="311" t="s">
        <v>21</v>
      </c>
      <c r="D24" s="311" t="s">
        <v>1666</v>
      </c>
      <c r="E24" s="19" t="s">
        <v>21</v>
      </c>
      <c r="F24" s="312">
        <v>4.835</v>
      </c>
      <c r="G24" s="40"/>
      <c r="H24" s="46"/>
    </row>
    <row r="25" spans="1:8" s="2" customFormat="1" ht="16.8" customHeight="1">
      <c r="A25" s="40"/>
      <c r="B25" s="46"/>
      <c r="C25" s="311" t="s">
        <v>21</v>
      </c>
      <c r="D25" s="311" t="s">
        <v>21</v>
      </c>
      <c r="E25" s="19" t="s">
        <v>21</v>
      </c>
      <c r="F25" s="312">
        <v>0</v>
      </c>
      <c r="G25" s="40"/>
      <c r="H25" s="46"/>
    </row>
    <row r="26" spans="1:8" s="2" customFormat="1" ht="16.8" customHeight="1">
      <c r="A26" s="40"/>
      <c r="B26" s="46"/>
      <c r="C26" s="311" t="s">
        <v>21</v>
      </c>
      <c r="D26" s="311" t="s">
        <v>1667</v>
      </c>
      <c r="E26" s="19" t="s">
        <v>21</v>
      </c>
      <c r="F26" s="312">
        <v>0</v>
      </c>
      <c r="G26" s="40"/>
      <c r="H26" s="46"/>
    </row>
    <row r="27" spans="1:8" s="2" customFormat="1" ht="16.8" customHeight="1">
      <c r="A27" s="40"/>
      <c r="B27" s="46"/>
      <c r="C27" s="311" t="s">
        <v>21</v>
      </c>
      <c r="D27" s="311" t="s">
        <v>1668</v>
      </c>
      <c r="E27" s="19" t="s">
        <v>21</v>
      </c>
      <c r="F27" s="312">
        <v>0</v>
      </c>
      <c r="G27" s="40"/>
      <c r="H27" s="46"/>
    </row>
    <row r="28" spans="1:8" s="2" customFormat="1" ht="16.8" customHeight="1">
      <c r="A28" s="40"/>
      <c r="B28" s="46"/>
      <c r="C28" s="311" t="s">
        <v>21</v>
      </c>
      <c r="D28" s="311" t="s">
        <v>1669</v>
      </c>
      <c r="E28" s="19" t="s">
        <v>21</v>
      </c>
      <c r="F28" s="312">
        <v>2.5</v>
      </c>
      <c r="G28" s="40"/>
      <c r="H28" s="46"/>
    </row>
    <row r="29" spans="1:8" s="2" customFormat="1" ht="16.8" customHeight="1">
      <c r="A29" s="40"/>
      <c r="B29" s="46"/>
      <c r="C29" s="311" t="s">
        <v>21</v>
      </c>
      <c r="D29" s="311" t="s">
        <v>1670</v>
      </c>
      <c r="E29" s="19" t="s">
        <v>21</v>
      </c>
      <c r="F29" s="312">
        <v>0</v>
      </c>
      <c r="G29" s="40"/>
      <c r="H29" s="46"/>
    </row>
    <row r="30" spans="1:8" s="2" customFormat="1" ht="16.8" customHeight="1">
      <c r="A30" s="40"/>
      <c r="B30" s="46"/>
      <c r="C30" s="311" t="s">
        <v>21</v>
      </c>
      <c r="D30" s="311" t="s">
        <v>1671</v>
      </c>
      <c r="E30" s="19" t="s">
        <v>21</v>
      </c>
      <c r="F30" s="312">
        <v>1.8</v>
      </c>
      <c r="G30" s="40"/>
      <c r="H30" s="46"/>
    </row>
    <row r="31" spans="1:8" s="2" customFormat="1" ht="16.8" customHeight="1">
      <c r="A31" s="40"/>
      <c r="B31" s="46"/>
      <c r="C31" s="311" t="s">
        <v>21</v>
      </c>
      <c r="D31" s="311" t="s">
        <v>21</v>
      </c>
      <c r="E31" s="19" t="s">
        <v>21</v>
      </c>
      <c r="F31" s="312">
        <v>0</v>
      </c>
      <c r="G31" s="40"/>
      <c r="H31" s="46"/>
    </row>
    <row r="32" spans="1:8" s="2" customFormat="1" ht="16.8" customHeight="1">
      <c r="A32" s="40"/>
      <c r="B32" s="46"/>
      <c r="C32" s="311" t="s">
        <v>21</v>
      </c>
      <c r="D32" s="311" t="s">
        <v>21</v>
      </c>
      <c r="E32" s="19" t="s">
        <v>21</v>
      </c>
      <c r="F32" s="312">
        <v>0</v>
      </c>
      <c r="G32" s="40"/>
      <c r="H32" s="46"/>
    </row>
    <row r="33" spans="1:8" s="2" customFormat="1" ht="16.8" customHeight="1">
      <c r="A33" s="40"/>
      <c r="B33" s="46"/>
      <c r="C33" s="311" t="s">
        <v>21</v>
      </c>
      <c r="D33" s="311" t="s">
        <v>21</v>
      </c>
      <c r="E33" s="19" t="s">
        <v>21</v>
      </c>
      <c r="F33" s="312">
        <v>0</v>
      </c>
      <c r="G33" s="40"/>
      <c r="H33" s="46"/>
    </row>
    <row r="34" spans="1:8" s="2" customFormat="1" ht="16.8" customHeight="1">
      <c r="A34" s="40"/>
      <c r="B34" s="46"/>
      <c r="C34" s="311" t="s">
        <v>21</v>
      </c>
      <c r="D34" s="311" t="s">
        <v>21</v>
      </c>
      <c r="E34" s="19" t="s">
        <v>21</v>
      </c>
      <c r="F34" s="312">
        <v>0</v>
      </c>
      <c r="G34" s="40"/>
      <c r="H34" s="46"/>
    </row>
    <row r="35" spans="1:8" s="2" customFormat="1" ht="16.8" customHeight="1">
      <c r="A35" s="40"/>
      <c r="B35" s="46"/>
      <c r="C35" s="311" t="s">
        <v>1664</v>
      </c>
      <c r="D35" s="311" t="s">
        <v>725</v>
      </c>
      <c r="E35" s="19" t="s">
        <v>21</v>
      </c>
      <c r="F35" s="312">
        <v>9.135</v>
      </c>
      <c r="G35" s="40"/>
      <c r="H35" s="46"/>
    </row>
    <row r="36" spans="1:8" s="2" customFormat="1" ht="16.8" customHeight="1">
      <c r="A36" s="40"/>
      <c r="B36" s="46"/>
      <c r="C36" s="307" t="s">
        <v>1672</v>
      </c>
      <c r="D36" s="308" t="s">
        <v>21</v>
      </c>
      <c r="E36" s="309" t="s">
        <v>21</v>
      </c>
      <c r="F36" s="310">
        <v>0</v>
      </c>
      <c r="G36" s="40"/>
      <c r="H36" s="46"/>
    </row>
    <row r="37" spans="1:8" s="2" customFormat="1" ht="16.8" customHeight="1">
      <c r="A37" s="40"/>
      <c r="B37" s="46"/>
      <c r="C37" s="307" t="s">
        <v>1673</v>
      </c>
      <c r="D37" s="308" t="s">
        <v>21</v>
      </c>
      <c r="E37" s="309" t="s">
        <v>21</v>
      </c>
      <c r="F37" s="310">
        <v>45.033</v>
      </c>
      <c r="G37" s="40"/>
      <c r="H37" s="46"/>
    </row>
    <row r="38" spans="1:8" s="2" customFormat="1" ht="16.8" customHeight="1">
      <c r="A38" s="40"/>
      <c r="B38" s="46"/>
      <c r="C38" s="307" t="s">
        <v>102</v>
      </c>
      <c r="D38" s="308" t="s">
        <v>21</v>
      </c>
      <c r="E38" s="309" t="s">
        <v>21</v>
      </c>
      <c r="F38" s="310">
        <v>320.538</v>
      </c>
      <c r="G38" s="40"/>
      <c r="H38" s="46"/>
    </row>
    <row r="39" spans="1:8" s="2" customFormat="1" ht="16.8" customHeight="1">
      <c r="A39" s="40"/>
      <c r="B39" s="46"/>
      <c r="C39" s="311" t="s">
        <v>21</v>
      </c>
      <c r="D39" s="311" t="s">
        <v>584</v>
      </c>
      <c r="E39" s="19" t="s">
        <v>21</v>
      </c>
      <c r="F39" s="312">
        <v>320.538</v>
      </c>
      <c r="G39" s="40"/>
      <c r="H39" s="46"/>
    </row>
    <row r="40" spans="1:8" s="2" customFormat="1" ht="16.8" customHeight="1">
      <c r="A40" s="40"/>
      <c r="B40" s="46"/>
      <c r="C40" s="311" t="s">
        <v>21</v>
      </c>
      <c r="D40" s="311" t="s">
        <v>21</v>
      </c>
      <c r="E40" s="19" t="s">
        <v>21</v>
      </c>
      <c r="F40" s="312">
        <v>0</v>
      </c>
      <c r="G40" s="40"/>
      <c r="H40" s="46"/>
    </row>
    <row r="41" spans="1:8" s="2" customFormat="1" ht="16.8" customHeight="1">
      <c r="A41" s="40"/>
      <c r="B41" s="46"/>
      <c r="C41" s="311" t="s">
        <v>102</v>
      </c>
      <c r="D41" s="311" t="s">
        <v>159</v>
      </c>
      <c r="E41" s="19" t="s">
        <v>21</v>
      </c>
      <c r="F41" s="312">
        <v>320.538</v>
      </c>
      <c r="G41" s="40"/>
      <c r="H41" s="46"/>
    </row>
    <row r="42" spans="1:8" s="2" customFormat="1" ht="16.8" customHeight="1">
      <c r="A42" s="40"/>
      <c r="B42" s="46"/>
      <c r="C42" s="313" t="s">
        <v>1662</v>
      </c>
      <c r="D42" s="40"/>
      <c r="E42" s="40"/>
      <c r="F42" s="40"/>
      <c r="G42" s="40"/>
      <c r="H42" s="46"/>
    </row>
    <row r="43" spans="1:8" s="2" customFormat="1" ht="16.8" customHeight="1">
      <c r="A43" s="40"/>
      <c r="B43" s="46"/>
      <c r="C43" s="311" t="s">
        <v>580</v>
      </c>
      <c r="D43" s="311" t="s">
        <v>581</v>
      </c>
      <c r="E43" s="19" t="s">
        <v>177</v>
      </c>
      <c r="F43" s="312">
        <v>320.538</v>
      </c>
      <c r="G43" s="40"/>
      <c r="H43" s="46"/>
    </row>
    <row r="44" spans="1:8" s="2" customFormat="1" ht="16.8" customHeight="1">
      <c r="A44" s="40"/>
      <c r="B44" s="46"/>
      <c r="C44" s="311" t="s">
        <v>766</v>
      </c>
      <c r="D44" s="311" t="s">
        <v>767</v>
      </c>
      <c r="E44" s="19" t="s">
        <v>177</v>
      </c>
      <c r="F44" s="312">
        <v>344.384</v>
      </c>
      <c r="G44" s="40"/>
      <c r="H44" s="46"/>
    </row>
    <row r="45" spans="1:8" s="2" customFormat="1" ht="16.8" customHeight="1">
      <c r="A45" s="40"/>
      <c r="B45" s="46"/>
      <c r="C45" s="307" t="s">
        <v>104</v>
      </c>
      <c r="D45" s="308" t="s">
        <v>21</v>
      </c>
      <c r="E45" s="309" t="s">
        <v>21</v>
      </c>
      <c r="F45" s="310">
        <v>2.565</v>
      </c>
      <c r="G45" s="40"/>
      <c r="H45" s="46"/>
    </row>
    <row r="46" spans="1:8" s="2" customFormat="1" ht="16.8" customHeight="1">
      <c r="A46" s="40"/>
      <c r="B46" s="46"/>
      <c r="C46" s="311" t="s">
        <v>21</v>
      </c>
      <c r="D46" s="311" t="s">
        <v>105</v>
      </c>
      <c r="E46" s="19" t="s">
        <v>21</v>
      </c>
      <c r="F46" s="312">
        <v>2.565</v>
      </c>
      <c r="G46" s="40"/>
      <c r="H46" s="46"/>
    </row>
    <row r="47" spans="1:8" s="2" customFormat="1" ht="16.8" customHeight="1">
      <c r="A47" s="40"/>
      <c r="B47" s="46"/>
      <c r="C47" s="311" t="s">
        <v>21</v>
      </c>
      <c r="D47" s="311" t="s">
        <v>21</v>
      </c>
      <c r="E47" s="19" t="s">
        <v>21</v>
      </c>
      <c r="F47" s="312">
        <v>0</v>
      </c>
      <c r="G47" s="40"/>
      <c r="H47" s="46"/>
    </row>
    <row r="48" spans="1:8" s="2" customFormat="1" ht="16.8" customHeight="1">
      <c r="A48" s="40"/>
      <c r="B48" s="46"/>
      <c r="C48" s="311" t="s">
        <v>104</v>
      </c>
      <c r="D48" s="311" t="s">
        <v>159</v>
      </c>
      <c r="E48" s="19" t="s">
        <v>21</v>
      </c>
      <c r="F48" s="312">
        <v>2.565</v>
      </c>
      <c r="G48" s="40"/>
      <c r="H48" s="46"/>
    </row>
    <row r="49" spans="1:8" s="2" customFormat="1" ht="16.8" customHeight="1">
      <c r="A49" s="40"/>
      <c r="B49" s="46"/>
      <c r="C49" s="313" t="s">
        <v>1662</v>
      </c>
      <c r="D49" s="40"/>
      <c r="E49" s="40"/>
      <c r="F49" s="40"/>
      <c r="G49" s="40"/>
      <c r="H49" s="46"/>
    </row>
    <row r="50" spans="1:8" s="2" customFormat="1" ht="16.8" customHeight="1">
      <c r="A50" s="40"/>
      <c r="B50" s="46"/>
      <c r="C50" s="311" t="s">
        <v>569</v>
      </c>
      <c r="D50" s="311" t="s">
        <v>1674</v>
      </c>
      <c r="E50" s="19" t="s">
        <v>177</v>
      </c>
      <c r="F50" s="312">
        <v>2.565</v>
      </c>
      <c r="G50" s="40"/>
      <c r="H50" s="46"/>
    </row>
    <row r="51" spans="1:8" s="2" customFormat="1" ht="16.8" customHeight="1">
      <c r="A51" s="40"/>
      <c r="B51" s="46"/>
      <c r="C51" s="311" t="s">
        <v>766</v>
      </c>
      <c r="D51" s="311" t="s">
        <v>767</v>
      </c>
      <c r="E51" s="19" t="s">
        <v>177</v>
      </c>
      <c r="F51" s="312">
        <v>344.384</v>
      </c>
      <c r="G51" s="40"/>
      <c r="H51" s="46"/>
    </row>
    <row r="52" spans="1:8" s="2" customFormat="1" ht="16.8" customHeight="1">
      <c r="A52" s="40"/>
      <c r="B52" s="46"/>
      <c r="C52" s="307" t="s">
        <v>1675</v>
      </c>
      <c r="D52" s="308" t="s">
        <v>21</v>
      </c>
      <c r="E52" s="309" t="s">
        <v>21</v>
      </c>
      <c r="F52" s="310">
        <v>0.54</v>
      </c>
      <c r="G52" s="40"/>
      <c r="H52" s="46"/>
    </row>
    <row r="53" spans="1:8" s="2" customFormat="1" ht="16.8" customHeight="1">
      <c r="A53" s="40"/>
      <c r="B53" s="46"/>
      <c r="C53" s="311" t="s">
        <v>21</v>
      </c>
      <c r="D53" s="311" t="s">
        <v>156</v>
      </c>
      <c r="E53" s="19" t="s">
        <v>21</v>
      </c>
      <c r="F53" s="312">
        <v>0</v>
      </c>
      <c r="G53" s="40"/>
      <c r="H53" s="46"/>
    </row>
    <row r="54" spans="1:8" s="2" customFormat="1" ht="16.8" customHeight="1">
      <c r="A54" s="40"/>
      <c r="B54" s="46"/>
      <c r="C54" s="311" t="s">
        <v>21</v>
      </c>
      <c r="D54" s="311" t="s">
        <v>157</v>
      </c>
      <c r="E54" s="19" t="s">
        <v>21</v>
      </c>
      <c r="F54" s="312">
        <v>0</v>
      </c>
      <c r="G54" s="40"/>
      <c r="H54" s="46"/>
    </row>
    <row r="55" spans="1:8" s="2" customFormat="1" ht="16.8" customHeight="1">
      <c r="A55" s="40"/>
      <c r="B55" s="46"/>
      <c r="C55" s="311" t="s">
        <v>21</v>
      </c>
      <c r="D55" s="311" t="s">
        <v>268</v>
      </c>
      <c r="E55" s="19" t="s">
        <v>21</v>
      </c>
      <c r="F55" s="312">
        <v>0.54</v>
      </c>
      <c r="G55" s="40"/>
      <c r="H55" s="46"/>
    </row>
    <row r="56" spans="1:8" s="2" customFormat="1" ht="16.8" customHeight="1">
      <c r="A56" s="40"/>
      <c r="B56" s="46"/>
      <c r="C56" s="311" t="s">
        <v>21</v>
      </c>
      <c r="D56" s="311" t="s">
        <v>21</v>
      </c>
      <c r="E56" s="19" t="s">
        <v>21</v>
      </c>
      <c r="F56" s="312">
        <v>0</v>
      </c>
      <c r="G56" s="40"/>
      <c r="H56" s="46"/>
    </row>
    <row r="57" spans="1:8" s="2" customFormat="1" ht="16.8" customHeight="1">
      <c r="A57" s="40"/>
      <c r="B57" s="46"/>
      <c r="C57" s="311" t="s">
        <v>21</v>
      </c>
      <c r="D57" s="311" t="s">
        <v>21</v>
      </c>
      <c r="E57" s="19" t="s">
        <v>21</v>
      </c>
      <c r="F57" s="312">
        <v>0</v>
      </c>
      <c r="G57" s="40"/>
      <c r="H57" s="46"/>
    </row>
    <row r="58" spans="1:8" s="2" customFormat="1" ht="16.8" customHeight="1">
      <c r="A58" s="40"/>
      <c r="B58" s="46"/>
      <c r="C58" s="311" t="s">
        <v>1675</v>
      </c>
      <c r="D58" s="311" t="s">
        <v>725</v>
      </c>
      <c r="E58" s="19" t="s">
        <v>21</v>
      </c>
      <c r="F58" s="312">
        <v>0.54</v>
      </c>
      <c r="G58" s="40"/>
      <c r="H58" s="46"/>
    </row>
    <row r="59" spans="1:8" s="2" customFormat="1" ht="16.8" customHeight="1">
      <c r="A59" s="40"/>
      <c r="B59" s="46"/>
      <c r="C59" s="307" t="s">
        <v>1676</v>
      </c>
      <c r="D59" s="308" t="s">
        <v>21</v>
      </c>
      <c r="E59" s="309" t="s">
        <v>21</v>
      </c>
      <c r="F59" s="310">
        <v>4.67</v>
      </c>
      <c r="G59" s="40"/>
      <c r="H59" s="46"/>
    </row>
    <row r="60" spans="1:8" s="2" customFormat="1" ht="16.8" customHeight="1">
      <c r="A60" s="40"/>
      <c r="B60" s="46"/>
      <c r="C60" s="307" t="s">
        <v>99</v>
      </c>
      <c r="D60" s="308" t="s">
        <v>21</v>
      </c>
      <c r="E60" s="309" t="s">
        <v>21</v>
      </c>
      <c r="F60" s="310">
        <v>11.08</v>
      </c>
      <c r="G60" s="40"/>
      <c r="H60" s="46"/>
    </row>
    <row r="61" spans="1:8" s="2" customFormat="1" ht="16.8" customHeight="1">
      <c r="A61" s="40"/>
      <c r="B61" s="46"/>
      <c r="C61" s="311" t="s">
        <v>21</v>
      </c>
      <c r="D61" s="311" t="s">
        <v>746</v>
      </c>
      <c r="E61" s="19" t="s">
        <v>21</v>
      </c>
      <c r="F61" s="312">
        <v>0</v>
      </c>
      <c r="G61" s="40"/>
      <c r="H61" s="46"/>
    </row>
    <row r="62" spans="1:8" s="2" customFormat="1" ht="16.8" customHeight="1">
      <c r="A62" s="40"/>
      <c r="B62" s="46"/>
      <c r="C62" s="311" t="s">
        <v>21</v>
      </c>
      <c r="D62" s="311" t="s">
        <v>364</v>
      </c>
      <c r="E62" s="19" t="s">
        <v>21</v>
      </c>
      <c r="F62" s="312">
        <v>0</v>
      </c>
      <c r="G62" s="40"/>
      <c r="H62" s="46"/>
    </row>
    <row r="63" spans="1:8" s="2" customFormat="1" ht="16.8" customHeight="1">
      <c r="A63" s="40"/>
      <c r="B63" s="46"/>
      <c r="C63" s="311" t="s">
        <v>21</v>
      </c>
      <c r="D63" s="311" t="s">
        <v>747</v>
      </c>
      <c r="E63" s="19" t="s">
        <v>21</v>
      </c>
      <c r="F63" s="312">
        <v>2.4</v>
      </c>
      <c r="G63" s="40"/>
      <c r="H63" s="46"/>
    </row>
    <row r="64" spans="1:8" s="2" customFormat="1" ht="16.8" customHeight="1">
      <c r="A64" s="40"/>
      <c r="B64" s="46"/>
      <c r="C64" s="311" t="s">
        <v>21</v>
      </c>
      <c r="D64" s="311" t="s">
        <v>748</v>
      </c>
      <c r="E64" s="19" t="s">
        <v>21</v>
      </c>
      <c r="F64" s="312">
        <v>0</v>
      </c>
      <c r="G64" s="40"/>
      <c r="H64" s="46"/>
    </row>
    <row r="65" spans="1:8" s="2" customFormat="1" ht="16.8" customHeight="1">
      <c r="A65" s="40"/>
      <c r="B65" s="46"/>
      <c r="C65" s="311" t="s">
        <v>21</v>
      </c>
      <c r="D65" s="311" t="s">
        <v>749</v>
      </c>
      <c r="E65" s="19" t="s">
        <v>21</v>
      </c>
      <c r="F65" s="312">
        <v>1.57</v>
      </c>
      <c r="G65" s="40"/>
      <c r="H65" s="46"/>
    </row>
    <row r="66" spans="1:8" s="2" customFormat="1" ht="16.8" customHeight="1">
      <c r="A66" s="40"/>
      <c r="B66" s="46"/>
      <c r="C66" s="311" t="s">
        <v>21</v>
      </c>
      <c r="D66" s="311" t="s">
        <v>750</v>
      </c>
      <c r="E66" s="19" t="s">
        <v>21</v>
      </c>
      <c r="F66" s="312">
        <v>0</v>
      </c>
      <c r="G66" s="40"/>
      <c r="H66" s="46"/>
    </row>
    <row r="67" spans="1:8" s="2" customFormat="1" ht="16.8" customHeight="1">
      <c r="A67" s="40"/>
      <c r="B67" s="46"/>
      <c r="C67" s="311" t="s">
        <v>21</v>
      </c>
      <c r="D67" s="311" t="s">
        <v>749</v>
      </c>
      <c r="E67" s="19" t="s">
        <v>21</v>
      </c>
      <c r="F67" s="312">
        <v>1.57</v>
      </c>
      <c r="G67" s="40"/>
      <c r="H67" s="46"/>
    </row>
    <row r="68" spans="1:8" s="2" customFormat="1" ht="16.8" customHeight="1">
      <c r="A68" s="40"/>
      <c r="B68" s="46"/>
      <c r="C68" s="311" t="s">
        <v>21</v>
      </c>
      <c r="D68" s="311" t="s">
        <v>21</v>
      </c>
      <c r="E68" s="19" t="s">
        <v>21</v>
      </c>
      <c r="F68" s="312">
        <v>0</v>
      </c>
      <c r="G68" s="40"/>
      <c r="H68" s="46"/>
    </row>
    <row r="69" spans="1:8" s="2" customFormat="1" ht="16.8" customHeight="1">
      <c r="A69" s="40"/>
      <c r="B69" s="46"/>
      <c r="C69" s="311" t="s">
        <v>21</v>
      </c>
      <c r="D69" s="311" t="s">
        <v>369</v>
      </c>
      <c r="E69" s="19" t="s">
        <v>21</v>
      </c>
      <c r="F69" s="312">
        <v>0</v>
      </c>
      <c r="G69" s="40"/>
      <c r="H69" s="46"/>
    </row>
    <row r="70" spans="1:8" s="2" customFormat="1" ht="16.8" customHeight="1">
      <c r="A70" s="40"/>
      <c r="B70" s="46"/>
      <c r="C70" s="311" t="s">
        <v>21</v>
      </c>
      <c r="D70" s="311" t="s">
        <v>747</v>
      </c>
      <c r="E70" s="19" t="s">
        <v>21</v>
      </c>
      <c r="F70" s="312">
        <v>2.4</v>
      </c>
      <c r="G70" s="40"/>
      <c r="H70" s="46"/>
    </row>
    <row r="71" spans="1:8" s="2" customFormat="1" ht="16.8" customHeight="1">
      <c r="A71" s="40"/>
      <c r="B71" s="46"/>
      <c r="C71" s="311" t="s">
        <v>21</v>
      </c>
      <c r="D71" s="311" t="s">
        <v>751</v>
      </c>
      <c r="E71" s="19" t="s">
        <v>21</v>
      </c>
      <c r="F71" s="312">
        <v>0</v>
      </c>
      <c r="G71" s="40"/>
      <c r="H71" s="46"/>
    </row>
    <row r="72" spans="1:8" s="2" customFormat="1" ht="16.8" customHeight="1">
      <c r="A72" s="40"/>
      <c r="B72" s="46"/>
      <c r="C72" s="311" t="s">
        <v>21</v>
      </c>
      <c r="D72" s="311" t="s">
        <v>749</v>
      </c>
      <c r="E72" s="19" t="s">
        <v>21</v>
      </c>
      <c r="F72" s="312">
        <v>1.57</v>
      </c>
      <c r="G72" s="40"/>
      <c r="H72" s="46"/>
    </row>
    <row r="73" spans="1:8" s="2" customFormat="1" ht="16.8" customHeight="1">
      <c r="A73" s="40"/>
      <c r="B73" s="46"/>
      <c r="C73" s="311" t="s">
        <v>21</v>
      </c>
      <c r="D73" s="311" t="s">
        <v>752</v>
      </c>
      <c r="E73" s="19" t="s">
        <v>21</v>
      </c>
      <c r="F73" s="312">
        <v>0</v>
      </c>
      <c r="G73" s="40"/>
      <c r="H73" s="46"/>
    </row>
    <row r="74" spans="1:8" s="2" customFormat="1" ht="16.8" customHeight="1">
      <c r="A74" s="40"/>
      <c r="B74" s="46"/>
      <c r="C74" s="311" t="s">
        <v>21</v>
      </c>
      <c r="D74" s="311" t="s">
        <v>749</v>
      </c>
      <c r="E74" s="19" t="s">
        <v>21</v>
      </c>
      <c r="F74" s="312">
        <v>1.57</v>
      </c>
      <c r="G74" s="40"/>
      <c r="H74" s="46"/>
    </row>
    <row r="75" spans="1:8" s="2" customFormat="1" ht="16.8" customHeight="1">
      <c r="A75" s="40"/>
      <c r="B75" s="46"/>
      <c r="C75" s="311" t="s">
        <v>21</v>
      </c>
      <c r="D75" s="311" t="s">
        <v>21</v>
      </c>
      <c r="E75" s="19" t="s">
        <v>21</v>
      </c>
      <c r="F75" s="312">
        <v>0</v>
      </c>
      <c r="G75" s="40"/>
      <c r="H75" s="46"/>
    </row>
    <row r="76" spans="1:8" s="2" customFormat="1" ht="16.8" customHeight="1">
      <c r="A76" s="40"/>
      <c r="B76" s="46"/>
      <c r="C76" s="311" t="s">
        <v>21</v>
      </c>
      <c r="D76" s="311" t="s">
        <v>21</v>
      </c>
      <c r="E76" s="19" t="s">
        <v>21</v>
      </c>
      <c r="F76" s="312">
        <v>0</v>
      </c>
      <c r="G76" s="40"/>
      <c r="H76" s="46"/>
    </row>
    <row r="77" spans="1:8" s="2" customFormat="1" ht="16.8" customHeight="1">
      <c r="A77" s="40"/>
      <c r="B77" s="46"/>
      <c r="C77" s="311" t="s">
        <v>99</v>
      </c>
      <c r="D77" s="311" t="s">
        <v>725</v>
      </c>
      <c r="E77" s="19" t="s">
        <v>21</v>
      </c>
      <c r="F77" s="312">
        <v>11.08</v>
      </c>
      <c r="G77" s="40"/>
      <c r="H77" s="46"/>
    </row>
    <row r="78" spans="1:8" s="2" customFormat="1" ht="16.8" customHeight="1">
      <c r="A78" s="40"/>
      <c r="B78" s="46"/>
      <c r="C78" s="313" t="s">
        <v>1662</v>
      </c>
      <c r="D78" s="40"/>
      <c r="E78" s="40"/>
      <c r="F78" s="40"/>
      <c r="G78" s="40"/>
      <c r="H78" s="46"/>
    </row>
    <row r="79" spans="1:8" s="2" customFormat="1" ht="12">
      <c r="A79" s="40"/>
      <c r="B79" s="46"/>
      <c r="C79" s="311" t="s">
        <v>743</v>
      </c>
      <c r="D79" s="311" t="s">
        <v>744</v>
      </c>
      <c r="E79" s="19" t="s">
        <v>177</v>
      </c>
      <c r="F79" s="312">
        <v>11.08</v>
      </c>
      <c r="G79" s="40"/>
      <c r="H79" s="46"/>
    </row>
    <row r="80" spans="1:8" s="2" customFormat="1" ht="16.8" customHeight="1">
      <c r="A80" s="40"/>
      <c r="B80" s="46"/>
      <c r="C80" s="311" t="s">
        <v>734</v>
      </c>
      <c r="D80" s="311" t="s">
        <v>735</v>
      </c>
      <c r="E80" s="19" t="s">
        <v>177</v>
      </c>
      <c r="F80" s="312">
        <v>11.08</v>
      </c>
      <c r="G80" s="40"/>
      <c r="H80" s="46"/>
    </row>
    <row r="81" spans="1:8" s="2" customFormat="1" ht="16.8" customHeight="1">
      <c r="A81" s="40"/>
      <c r="B81" s="46"/>
      <c r="C81" s="311" t="s">
        <v>739</v>
      </c>
      <c r="D81" s="311" t="s">
        <v>740</v>
      </c>
      <c r="E81" s="19" t="s">
        <v>177</v>
      </c>
      <c r="F81" s="312">
        <v>11.08</v>
      </c>
      <c r="G81" s="40"/>
      <c r="H81" s="46"/>
    </row>
    <row r="82" spans="1:8" s="2" customFormat="1" ht="16.8" customHeight="1">
      <c r="A82" s="40"/>
      <c r="B82" s="46"/>
      <c r="C82" s="311" t="s">
        <v>766</v>
      </c>
      <c r="D82" s="311" t="s">
        <v>767</v>
      </c>
      <c r="E82" s="19" t="s">
        <v>177</v>
      </c>
      <c r="F82" s="312">
        <v>344.384</v>
      </c>
      <c r="G82" s="40"/>
      <c r="H82" s="46"/>
    </row>
    <row r="83" spans="1:8" s="2" customFormat="1" ht="16.8" customHeight="1">
      <c r="A83" s="40"/>
      <c r="B83" s="46"/>
      <c r="C83" s="311" t="s">
        <v>754</v>
      </c>
      <c r="D83" s="311" t="s">
        <v>755</v>
      </c>
      <c r="E83" s="19" t="s">
        <v>177</v>
      </c>
      <c r="F83" s="312">
        <v>12.188</v>
      </c>
      <c r="G83" s="40"/>
      <c r="H83" s="46"/>
    </row>
    <row r="84" spans="1:8" s="2" customFormat="1" ht="7.4" customHeight="1">
      <c r="A84" s="40"/>
      <c r="B84" s="168"/>
      <c r="C84" s="169"/>
      <c r="D84" s="169"/>
      <c r="E84" s="169"/>
      <c r="F84" s="169"/>
      <c r="G84" s="169"/>
      <c r="H84" s="46"/>
    </row>
    <row r="85" spans="1:8" s="2" customFormat="1" ht="12">
      <c r="A85" s="40"/>
      <c r="B85" s="40"/>
      <c r="C85" s="40"/>
      <c r="D85" s="40"/>
      <c r="E85" s="40"/>
      <c r="F85" s="40"/>
      <c r="G85" s="40"/>
      <c r="H85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4" customWidth="1"/>
    <col min="2" max="2" width="1.7109375" style="314" customWidth="1"/>
    <col min="3" max="4" width="5.00390625" style="314" customWidth="1"/>
    <col min="5" max="5" width="11.7109375" style="314" customWidth="1"/>
    <col min="6" max="6" width="9.140625" style="314" customWidth="1"/>
    <col min="7" max="7" width="5.00390625" style="314" customWidth="1"/>
    <col min="8" max="8" width="77.8515625" style="314" customWidth="1"/>
    <col min="9" max="10" width="20.00390625" style="314" customWidth="1"/>
    <col min="11" max="11" width="1.7109375" style="314" customWidth="1"/>
  </cols>
  <sheetData>
    <row r="1" s="1" customFormat="1" ht="37.5" customHeight="1"/>
    <row r="2" spans="2:11" s="1" customFormat="1" ht="7.5" customHeight="1">
      <c r="B2" s="315"/>
      <c r="C2" s="316"/>
      <c r="D2" s="316"/>
      <c r="E2" s="316"/>
      <c r="F2" s="316"/>
      <c r="G2" s="316"/>
      <c r="H2" s="316"/>
      <c r="I2" s="316"/>
      <c r="J2" s="316"/>
      <c r="K2" s="317"/>
    </row>
    <row r="3" spans="2:11" s="17" customFormat="1" ht="45" customHeight="1">
      <c r="B3" s="318"/>
      <c r="C3" s="319" t="s">
        <v>1677</v>
      </c>
      <c r="D3" s="319"/>
      <c r="E3" s="319"/>
      <c r="F3" s="319"/>
      <c r="G3" s="319"/>
      <c r="H3" s="319"/>
      <c r="I3" s="319"/>
      <c r="J3" s="319"/>
      <c r="K3" s="320"/>
    </row>
    <row r="4" spans="2:11" s="1" customFormat="1" ht="25.5" customHeight="1">
      <c r="B4" s="321"/>
      <c r="C4" s="322" t="s">
        <v>1678</v>
      </c>
      <c r="D4" s="322"/>
      <c r="E4" s="322"/>
      <c r="F4" s="322"/>
      <c r="G4" s="322"/>
      <c r="H4" s="322"/>
      <c r="I4" s="322"/>
      <c r="J4" s="322"/>
      <c r="K4" s="323"/>
    </row>
    <row r="5" spans="2:11" s="1" customFormat="1" ht="5.25" customHeight="1">
      <c r="B5" s="321"/>
      <c r="C5" s="324"/>
      <c r="D5" s="324"/>
      <c r="E5" s="324"/>
      <c r="F5" s="324"/>
      <c r="G5" s="324"/>
      <c r="H5" s="324"/>
      <c r="I5" s="324"/>
      <c r="J5" s="324"/>
      <c r="K5" s="323"/>
    </row>
    <row r="6" spans="2:11" s="1" customFormat="1" ht="15" customHeight="1">
      <c r="B6" s="321"/>
      <c r="C6" s="325" t="s">
        <v>1679</v>
      </c>
      <c r="D6" s="325"/>
      <c r="E6" s="325"/>
      <c r="F6" s="325"/>
      <c r="G6" s="325"/>
      <c r="H6" s="325"/>
      <c r="I6" s="325"/>
      <c r="J6" s="325"/>
      <c r="K6" s="323"/>
    </row>
    <row r="7" spans="2:11" s="1" customFormat="1" ht="15" customHeight="1">
      <c r="B7" s="326"/>
      <c r="C7" s="325" t="s">
        <v>1680</v>
      </c>
      <c r="D7" s="325"/>
      <c r="E7" s="325"/>
      <c r="F7" s="325"/>
      <c r="G7" s="325"/>
      <c r="H7" s="325"/>
      <c r="I7" s="325"/>
      <c r="J7" s="325"/>
      <c r="K7" s="323"/>
    </row>
    <row r="8" spans="2:11" s="1" customFormat="1" ht="12.75" customHeight="1">
      <c r="B8" s="326"/>
      <c r="C8" s="325"/>
      <c r="D8" s="325"/>
      <c r="E8" s="325"/>
      <c r="F8" s="325"/>
      <c r="G8" s="325"/>
      <c r="H8" s="325"/>
      <c r="I8" s="325"/>
      <c r="J8" s="325"/>
      <c r="K8" s="323"/>
    </row>
    <row r="9" spans="2:11" s="1" customFormat="1" ht="15" customHeight="1">
      <c r="B9" s="326"/>
      <c r="C9" s="325" t="s">
        <v>1681</v>
      </c>
      <c r="D9" s="325"/>
      <c r="E9" s="325"/>
      <c r="F9" s="325"/>
      <c r="G9" s="325"/>
      <c r="H9" s="325"/>
      <c r="I9" s="325"/>
      <c r="J9" s="325"/>
      <c r="K9" s="323"/>
    </row>
    <row r="10" spans="2:11" s="1" customFormat="1" ht="15" customHeight="1">
      <c r="B10" s="326"/>
      <c r="C10" s="325"/>
      <c r="D10" s="325" t="s">
        <v>1682</v>
      </c>
      <c r="E10" s="325"/>
      <c r="F10" s="325"/>
      <c r="G10" s="325"/>
      <c r="H10" s="325"/>
      <c r="I10" s="325"/>
      <c r="J10" s="325"/>
      <c r="K10" s="323"/>
    </row>
    <row r="11" spans="2:11" s="1" customFormat="1" ht="15" customHeight="1">
      <c r="B11" s="326"/>
      <c r="C11" s="327"/>
      <c r="D11" s="325" t="s">
        <v>1683</v>
      </c>
      <c r="E11" s="325"/>
      <c r="F11" s="325"/>
      <c r="G11" s="325"/>
      <c r="H11" s="325"/>
      <c r="I11" s="325"/>
      <c r="J11" s="325"/>
      <c r="K11" s="323"/>
    </row>
    <row r="12" spans="2:11" s="1" customFormat="1" ht="15" customHeight="1">
      <c r="B12" s="326"/>
      <c r="C12" s="327"/>
      <c r="D12" s="325"/>
      <c r="E12" s="325"/>
      <c r="F12" s="325"/>
      <c r="G12" s="325"/>
      <c r="H12" s="325"/>
      <c r="I12" s="325"/>
      <c r="J12" s="325"/>
      <c r="K12" s="323"/>
    </row>
    <row r="13" spans="2:11" s="1" customFormat="1" ht="15" customHeight="1">
      <c r="B13" s="326"/>
      <c r="C13" s="327"/>
      <c r="D13" s="328" t="s">
        <v>1684</v>
      </c>
      <c r="E13" s="325"/>
      <c r="F13" s="325"/>
      <c r="G13" s="325"/>
      <c r="H13" s="325"/>
      <c r="I13" s="325"/>
      <c r="J13" s="325"/>
      <c r="K13" s="323"/>
    </row>
    <row r="14" spans="2:11" s="1" customFormat="1" ht="12.75" customHeight="1">
      <c r="B14" s="326"/>
      <c r="C14" s="327"/>
      <c r="D14" s="327"/>
      <c r="E14" s="327"/>
      <c r="F14" s="327"/>
      <c r="G14" s="327"/>
      <c r="H14" s="327"/>
      <c r="I14" s="327"/>
      <c r="J14" s="327"/>
      <c r="K14" s="323"/>
    </row>
    <row r="15" spans="2:11" s="1" customFormat="1" ht="15" customHeight="1">
      <c r="B15" s="326"/>
      <c r="C15" s="327"/>
      <c r="D15" s="325" t="s">
        <v>1685</v>
      </c>
      <c r="E15" s="325"/>
      <c r="F15" s="325"/>
      <c r="G15" s="325"/>
      <c r="H15" s="325"/>
      <c r="I15" s="325"/>
      <c r="J15" s="325"/>
      <c r="K15" s="323"/>
    </row>
    <row r="16" spans="2:11" s="1" customFormat="1" ht="15" customHeight="1">
      <c r="B16" s="326"/>
      <c r="C16" s="327"/>
      <c r="D16" s="325" t="s">
        <v>1686</v>
      </c>
      <c r="E16" s="325"/>
      <c r="F16" s="325"/>
      <c r="G16" s="325"/>
      <c r="H16" s="325"/>
      <c r="I16" s="325"/>
      <c r="J16" s="325"/>
      <c r="K16" s="323"/>
    </row>
    <row r="17" spans="2:11" s="1" customFormat="1" ht="15" customHeight="1">
      <c r="B17" s="326"/>
      <c r="C17" s="327"/>
      <c r="D17" s="325" t="s">
        <v>1687</v>
      </c>
      <c r="E17" s="325"/>
      <c r="F17" s="325"/>
      <c r="G17" s="325"/>
      <c r="H17" s="325"/>
      <c r="I17" s="325"/>
      <c r="J17" s="325"/>
      <c r="K17" s="323"/>
    </row>
    <row r="18" spans="2:11" s="1" customFormat="1" ht="15" customHeight="1">
      <c r="B18" s="326"/>
      <c r="C18" s="327"/>
      <c r="D18" s="327"/>
      <c r="E18" s="329" t="s">
        <v>80</v>
      </c>
      <c r="F18" s="325" t="s">
        <v>1688</v>
      </c>
      <c r="G18" s="325"/>
      <c r="H18" s="325"/>
      <c r="I18" s="325"/>
      <c r="J18" s="325"/>
      <c r="K18" s="323"/>
    </row>
    <row r="19" spans="2:11" s="1" customFormat="1" ht="15" customHeight="1">
      <c r="B19" s="326"/>
      <c r="C19" s="327"/>
      <c r="D19" s="327"/>
      <c r="E19" s="329" t="s">
        <v>1689</v>
      </c>
      <c r="F19" s="325" t="s">
        <v>1690</v>
      </c>
      <c r="G19" s="325"/>
      <c r="H19" s="325"/>
      <c r="I19" s="325"/>
      <c r="J19" s="325"/>
      <c r="K19" s="323"/>
    </row>
    <row r="20" spans="2:11" s="1" customFormat="1" ht="15" customHeight="1">
      <c r="B20" s="326"/>
      <c r="C20" s="327"/>
      <c r="D20" s="327"/>
      <c r="E20" s="329" t="s">
        <v>1691</v>
      </c>
      <c r="F20" s="325" t="s">
        <v>1692</v>
      </c>
      <c r="G20" s="325"/>
      <c r="H20" s="325"/>
      <c r="I20" s="325"/>
      <c r="J20" s="325"/>
      <c r="K20" s="323"/>
    </row>
    <row r="21" spans="2:11" s="1" customFormat="1" ht="15" customHeight="1">
      <c r="B21" s="326"/>
      <c r="C21" s="327"/>
      <c r="D21" s="327"/>
      <c r="E21" s="329" t="s">
        <v>1693</v>
      </c>
      <c r="F21" s="325" t="s">
        <v>1694</v>
      </c>
      <c r="G21" s="325"/>
      <c r="H21" s="325"/>
      <c r="I21" s="325"/>
      <c r="J21" s="325"/>
      <c r="K21" s="323"/>
    </row>
    <row r="22" spans="2:11" s="1" customFormat="1" ht="15" customHeight="1">
      <c r="B22" s="326"/>
      <c r="C22" s="327"/>
      <c r="D22" s="327"/>
      <c r="E22" s="329" t="s">
        <v>1695</v>
      </c>
      <c r="F22" s="325" t="s">
        <v>1696</v>
      </c>
      <c r="G22" s="325"/>
      <c r="H22" s="325"/>
      <c r="I22" s="325"/>
      <c r="J22" s="325"/>
      <c r="K22" s="323"/>
    </row>
    <row r="23" spans="2:11" s="1" customFormat="1" ht="15" customHeight="1">
      <c r="B23" s="326"/>
      <c r="C23" s="327"/>
      <c r="D23" s="327"/>
      <c r="E23" s="329" t="s">
        <v>89</v>
      </c>
      <c r="F23" s="325" t="s">
        <v>1697</v>
      </c>
      <c r="G23" s="325"/>
      <c r="H23" s="325"/>
      <c r="I23" s="325"/>
      <c r="J23" s="325"/>
      <c r="K23" s="323"/>
    </row>
    <row r="24" spans="2:11" s="1" customFormat="1" ht="12.75" customHeight="1">
      <c r="B24" s="326"/>
      <c r="C24" s="327"/>
      <c r="D24" s="327"/>
      <c r="E24" s="327"/>
      <c r="F24" s="327"/>
      <c r="G24" s="327"/>
      <c r="H24" s="327"/>
      <c r="I24" s="327"/>
      <c r="J24" s="327"/>
      <c r="K24" s="323"/>
    </row>
    <row r="25" spans="2:11" s="1" customFormat="1" ht="15" customHeight="1">
      <c r="B25" s="326"/>
      <c r="C25" s="325" t="s">
        <v>1698</v>
      </c>
      <c r="D25" s="325"/>
      <c r="E25" s="325"/>
      <c r="F25" s="325"/>
      <c r="G25" s="325"/>
      <c r="H25" s="325"/>
      <c r="I25" s="325"/>
      <c r="J25" s="325"/>
      <c r="K25" s="323"/>
    </row>
    <row r="26" spans="2:11" s="1" customFormat="1" ht="15" customHeight="1">
      <c r="B26" s="326"/>
      <c r="C26" s="325" t="s">
        <v>1699</v>
      </c>
      <c r="D26" s="325"/>
      <c r="E26" s="325"/>
      <c r="F26" s="325"/>
      <c r="G26" s="325"/>
      <c r="H26" s="325"/>
      <c r="I26" s="325"/>
      <c r="J26" s="325"/>
      <c r="K26" s="323"/>
    </row>
    <row r="27" spans="2:11" s="1" customFormat="1" ht="15" customHeight="1">
      <c r="B27" s="326"/>
      <c r="C27" s="325"/>
      <c r="D27" s="325" t="s">
        <v>1700</v>
      </c>
      <c r="E27" s="325"/>
      <c r="F27" s="325"/>
      <c r="G27" s="325"/>
      <c r="H27" s="325"/>
      <c r="I27" s="325"/>
      <c r="J27" s="325"/>
      <c r="K27" s="323"/>
    </row>
    <row r="28" spans="2:11" s="1" customFormat="1" ht="15" customHeight="1">
      <c r="B28" s="326"/>
      <c r="C28" s="327"/>
      <c r="D28" s="325" t="s">
        <v>1701</v>
      </c>
      <c r="E28" s="325"/>
      <c r="F28" s="325"/>
      <c r="G28" s="325"/>
      <c r="H28" s="325"/>
      <c r="I28" s="325"/>
      <c r="J28" s="325"/>
      <c r="K28" s="323"/>
    </row>
    <row r="29" spans="2:11" s="1" customFormat="1" ht="12.75" customHeight="1">
      <c r="B29" s="326"/>
      <c r="C29" s="327"/>
      <c r="D29" s="327"/>
      <c r="E29" s="327"/>
      <c r="F29" s="327"/>
      <c r="G29" s="327"/>
      <c r="H29" s="327"/>
      <c r="I29" s="327"/>
      <c r="J29" s="327"/>
      <c r="K29" s="323"/>
    </row>
    <row r="30" spans="2:11" s="1" customFormat="1" ht="15" customHeight="1">
      <c r="B30" s="326"/>
      <c r="C30" s="327"/>
      <c r="D30" s="325" t="s">
        <v>1702</v>
      </c>
      <c r="E30" s="325"/>
      <c r="F30" s="325"/>
      <c r="G30" s="325"/>
      <c r="H30" s="325"/>
      <c r="I30" s="325"/>
      <c r="J30" s="325"/>
      <c r="K30" s="323"/>
    </row>
    <row r="31" spans="2:11" s="1" customFormat="1" ht="15" customHeight="1">
      <c r="B31" s="326"/>
      <c r="C31" s="327"/>
      <c r="D31" s="325" t="s">
        <v>1703</v>
      </c>
      <c r="E31" s="325"/>
      <c r="F31" s="325"/>
      <c r="G31" s="325"/>
      <c r="H31" s="325"/>
      <c r="I31" s="325"/>
      <c r="J31" s="325"/>
      <c r="K31" s="323"/>
    </row>
    <row r="32" spans="2:11" s="1" customFormat="1" ht="12.75" customHeight="1">
      <c r="B32" s="326"/>
      <c r="C32" s="327"/>
      <c r="D32" s="327"/>
      <c r="E32" s="327"/>
      <c r="F32" s="327"/>
      <c r="G32" s="327"/>
      <c r="H32" s="327"/>
      <c r="I32" s="327"/>
      <c r="J32" s="327"/>
      <c r="K32" s="323"/>
    </row>
    <row r="33" spans="2:11" s="1" customFormat="1" ht="15" customHeight="1">
      <c r="B33" s="326"/>
      <c r="C33" s="327"/>
      <c r="D33" s="325" t="s">
        <v>1704</v>
      </c>
      <c r="E33" s="325"/>
      <c r="F33" s="325"/>
      <c r="G33" s="325"/>
      <c r="H33" s="325"/>
      <c r="I33" s="325"/>
      <c r="J33" s="325"/>
      <c r="K33" s="323"/>
    </row>
    <row r="34" spans="2:11" s="1" customFormat="1" ht="15" customHeight="1">
      <c r="B34" s="326"/>
      <c r="C34" s="327"/>
      <c r="D34" s="325" t="s">
        <v>1705</v>
      </c>
      <c r="E34" s="325"/>
      <c r="F34" s="325"/>
      <c r="G34" s="325"/>
      <c r="H34" s="325"/>
      <c r="I34" s="325"/>
      <c r="J34" s="325"/>
      <c r="K34" s="323"/>
    </row>
    <row r="35" spans="2:11" s="1" customFormat="1" ht="15" customHeight="1">
      <c r="B35" s="326"/>
      <c r="C35" s="327"/>
      <c r="D35" s="325" t="s">
        <v>1706</v>
      </c>
      <c r="E35" s="325"/>
      <c r="F35" s="325"/>
      <c r="G35" s="325"/>
      <c r="H35" s="325"/>
      <c r="I35" s="325"/>
      <c r="J35" s="325"/>
      <c r="K35" s="323"/>
    </row>
    <row r="36" spans="2:11" s="1" customFormat="1" ht="15" customHeight="1">
      <c r="B36" s="326"/>
      <c r="C36" s="327"/>
      <c r="D36" s="325"/>
      <c r="E36" s="328" t="s">
        <v>130</v>
      </c>
      <c r="F36" s="325"/>
      <c r="G36" s="325" t="s">
        <v>1707</v>
      </c>
      <c r="H36" s="325"/>
      <c r="I36" s="325"/>
      <c r="J36" s="325"/>
      <c r="K36" s="323"/>
    </row>
    <row r="37" spans="2:11" s="1" customFormat="1" ht="30.75" customHeight="1">
      <c r="B37" s="326"/>
      <c r="C37" s="327"/>
      <c r="D37" s="325"/>
      <c r="E37" s="328" t="s">
        <v>1708</v>
      </c>
      <c r="F37" s="325"/>
      <c r="G37" s="325" t="s">
        <v>1709</v>
      </c>
      <c r="H37" s="325"/>
      <c r="I37" s="325"/>
      <c r="J37" s="325"/>
      <c r="K37" s="323"/>
    </row>
    <row r="38" spans="2:11" s="1" customFormat="1" ht="15" customHeight="1">
      <c r="B38" s="326"/>
      <c r="C38" s="327"/>
      <c r="D38" s="325"/>
      <c r="E38" s="328" t="s">
        <v>54</v>
      </c>
      <c r="F38" s="325"/>
      <c r="G38" s="325" t="s">
        <v>1710</v>
      </c>
      <c r="H38" s="325"/>
      <c r="I38" s="325"/>
      <c r="J38" s="325"/>
      <c r="K38" s="323"/>
    </row>
    <row r="39" spans="2:11" s="1" customFormat="1" ht="15" customHeight="1">
      <c r="B39" s="326"/>
      <c r="C39" s="327"/>
      <c r="D39" s="325"/>
      <c r="E39" s="328" t="s">
        <v>55</v>
      </c>
      <c r="F39" s="325"/>
      <c r="G39" s="325" t="s">
        <v>1711</v>
      </c>
      <c r="H39" s="325"/>
      <c r="I39" s="325"/>
      <c r="J39" s="325"/>
      <c r="K39" s="323"/>
    </row>
    <row r="40" spans="2:11" s="1" customFormat="1" ht="15" customHeight="1">
      <c r="B40" s="326"/>
      <c r="C40" s="327"/>
      <c r="D40" s="325"/>
      <c r="E40" s="328" t="s">
        <v>131</v>
      </c>
      <c r="F40" s="325"/>
      <c r="G40" s="325" t="s">
        <v>1712</v>
      </c>
      <c r="H40" s="325"/>
      <c r="I40" s="325"/>
      <c r="J40" s="325"/>
      <c r="K40" s="323"/>
    </row>
    <row r="41" spans="2:11" s="1" customFormat="1" ht="15" customHeight="1">
      <c r="B41" s="326"/>
      <c r="C41" s="327"/>
      <c r="D41" s="325"/>
      <c r="E41" s="328" t="s">
        <v>132</v>
      </c>
      <c r="F41" s="325"/>
      <c r="G41" s="325" t="s">
        <v>1713</v>
      </c>
      <c r="H41" s="325"/>
      <c r="I41" s="325"/>
      <c r="J41" s="325"/>
      <c r="K41" s="323"/>
    </row>
    <row r="42" spans="2:11" s="1" customFormat="1" ht="15" customHeight="1">
      <c r="B42" s="326"/>
      <c r="C42" s="327"/>
      <c r="D42" s="325"/>
      <c r="E42" s="328" t="s">
        <v>1714</v>
      </c>
      <c r="F42" s="325"/>
      <c r="G42" s="325" t="s">
        <v>1715</v>
      </c>
      <c r="H42" s="325"/>
      <c r="I42" s="325"/>
      <c r="J42" s="325"/>
      <c r="K42" s="323"/>
    </row>
    <row r="43" spans="2:11" s="1" customFormat="1" ht="15" customHeight="1">
      <c r="B43" s="326"/>
      <c r="C43" s="327"/>
      <c r="D43" s="325"/>
      <c r="E43" s="328"/>
      <c r="F43" s="325"/>
      <c r="G43" s="325" t="s">
        <v>1716</v>
      </c>
      <c r="H43" s="325"/>
      <c r="I43" s="325"/>
      <c r="J43" s="325"/>
      <c r="K43" s="323"/>
    </row>
    <row r="44" spans="2:11" s="1" customFormat="1" ht="15" customHeight="1">
      <c r="B44" s="326"/>
      <c r="C44" s="327"/>
      <c r="D44" s="325"/>
      <c r="E44" s="328" t="s">
        <v>1717</v>
      </c>
      <c r="F44" s="325"/>
      <c r="G44" s="325" t="s">
        <v>1718</v>
      </c>
      <c r="H44" s="325"/>
      <c r="I44" s="325"/>
      <c r="J44" s="325"/>
      <c r="K44" s="323"/>
    </row>
    <row r="45" spans="2:11" s="1" customFormat="1" ht="15" customHeight="1">
      <c r="B45" s="326"/>
      <c r="C45" s="327"/>
      <c r="D45" s="325"/>
      <c r="E45" s="328" t="s">
        <v>134</v>
      </c>
      <c r="F45" s="325"/>
      <c r="G45" s="325" t="s">
        <v>1719</v>
      </c>
      <c r="H45" s="325"/>
      <c r="I45" s="325"/>
      <c r="J45" s="325"/>
      <c r="K45" s="323"/>
    </row>
    <row r="46" spans="2:11" s="1" customFormat="1" ht="12.75" customHeight="1">
      <c r="B46" s="326"/>
      <c r="C46" s="327"/>
      <c r="D46" s="325"/>
      <c r="E46" s="325"/>
      <c r="F46" s="325"/>
      <c r="G46" s="325"/>
      <c r="H46" s="325"/>
      <c r="I46" s="325"/>
      <c r="J46" s="325"/>
      <c r="K46" s="323"/>
    </row>
    <row r="47" spans="2:11" s="1" customFormat="1" ht="15" customHeight="1">
      <c r="B47" s="326"/>
      <c r="C47" s="327"/>
      <c r="D47" s="325" t="s">
        <v>1720</v>
      </c>
      <c r="E47" s="325"/>
      <c r="F47" s="325"/>
      <c r="G47" s="325"/>
      <c r="H47" s="325"/>
      <c r="I47" s="325"/>
      <c r="J47" s="325"/>
      <c r="K47" s="323"/>
    </row>
    <row r="48" spans="2:11" s="1" customFormat="1" ht="15" customHeight="1">
      <c r="B48" s="326"/>
      <c r="C48" s="327"/>
      <c r="D48" s="327"/>
      <c r="E48" s="325" t="s">
        <v>1721</v>
      </c>
      <c r="F48" s="325"/>
      <c r="G48" s="325"/>
      <c r="H48" s="325"/>
      <c r="I48" s="325"/>
      <c r="J48" s="325"/>
      <c r="K48" s="323"/>
    </row>
    <row r="49" spans="2:11" s="1" customFormat="1" ht="15" customHeight="1">
      <c r="B49" s="326"/>
      <c r="C49" s="327"/>
      <c r="D49" s="327"/>
      <c r="E49" s="325" t="s">
        <v>1722</v>
      </c>
      <c r="F49" s="325"/>
      <c r="G49" s="325"/>
      <c r="H49" s="325"/>
      <c r="I49" s="325"/>
      <c r="J49" s="325"/>
      <c r="K49" s="323"/>
    </row>
    <row r="50" spans="2:11" s="1" customFormat="1" ht="15" customHeight="1">
      <c r="B50" s="326"/>
      <c r="C50" s="327"/>
      <c r="D50" s="327"/>
      <c r="E50" s="325" t="s">
        <v>1723</v>
      </c>
      <c r="F50" s="325"/>
      <c r="G50" s="325"/>
      <c r="H50" s="325"/>
      <c r="I50" s="325"/>
      <c r="J50" s="325"/>
      <c r="K50" s="323"/>
    </row>
    <row r="51" spans="2:11" s="1" customFormat="1" ht="15" customHeight="1">
      <c r="B51" s="326"/>
      <c r="C51" s="327"/>
      <c r="D51" s="325" t="s">
        <v>1724</v>
      </c>
      <c r="E51" s="325"/>
      <c r="F51" s="325"/>
      <c r="G51" s="325"/>
      <c r="H51" s="325"/>
      <c r="I51" s="325"/>
      <c r="J51" s="325"/>
      <c r="K51" s="323"/>
    </row>
    <row r="52" spans="2:11" s="1" customFormat="1" ht="25.5" customHeight="1">
      <c r="B52" s="321"/>
      <c r="C52" s="322" t="s">
        <v>1725</v>
      </c>
      <c r="D52" s="322"/>
      <c r="E52" s="322"/>
      <c r="F52" s="322"/>
      <c r="G52" s="322"/>
      <c r="H52" s="322"/>
      <c r="I52" s="322"/>
      <c r="J52" s="322"/>
      <c r="K52" s="323"/>
    </row>
    <row r="53" spans="2:11" s="1" customFormat="1" ht="5.25" customHeight="1">
      <c r="B53" s="321"/>
      <c r="C53" s="324"/>
      <c r="D53" s="324"/>
      <c r="E53" s="324"/>
      <c r="F53" s="324"/>
      <c r="G53" s="324"/>
      <c r="H53" s="324"/>
      <c r="I53" s="324"/>
      <c r="J53" s="324"/>
      <c r="K53" s="323"/>
    </row>
    <row r="54" spans="2:11" s="1" customFormat="1" ht="15" customHeight="1">
      <c r="B54" s="321"/>
      <c r="C54" s="325" t="s">
        <v>1726</v>
      </c>
      <c r="D54" s="325"/>
      <c r="E54" s="325"/>
      <c r="F54" s="325"/>
      <c r="G54" s="325"/>
      <c r="H54" s="325"/>
      <c r="I54" s="325"/>
      <c r="J54" s="325"/>
      <c r="K54" s="323"/>
    </row>
    <row r="55" spans="2:11" s="1" customFormat="1" ht="15" customHeight="1">
      <c r="B55" s="321"/>
      <c r="C55" s="325" t="s">
        <v>1727</v>
      </c>
      <c r="D55" s="325"/>
      <c r="E55" s="325"/>
      <c r="F55" s="325"/>
      <c r="G55" s="325"/>
      <c r="H55" s="325"/>
      <c r="I55" s="325"/>
      <c r="J55" s="325"/>
      <c r="K55" s="323"/>
    </row>
    <row r="56" spans="2:11" s="1" customFormat="1" ht="12.75" customHeight="1">
      <c r="B56" s="321"/>
      <c r="C56" s="325"/>
      <c r="D56" s="325"/>
      <c r="E56" s="325"/>
      <c r="F56" s="325"/>
      <c r="G56" s="325"/>
      <c r="H56" s="325"/>
      <c r="I56" s="325"/>
      <c r="J56" s="325"/>
      <c r="K56" s="323"/>
    </row>
    <row r="57" spans="2:11" s="1" customFormat="1" ht="15" customHeight="1">
      <c r="B57" s="321"/>
      <c r="C57" s="325" t="s">
        <v>1728</v>
      </c>
      <c r="D57" s="325"/>
      <c r="E57" s="325"/>
      <c r="F57" s="325"/>
      <c r="G57" s="325"/>
      <c r="H57" s="325"/>
      <c r="I57" s="325"/>
      <c r="J57" s="325"/>
      <c r="K57" s="323"/>
    </row>
    <row r="58" spans="2:11" s="1" customFormat="1" ht="15" customHeight="1">
      <c r="B58" s="321"/>
      <c r="C58" s="327"/>
      <c r="D58" s="325" t="s">
        <v>1729</v>
      </c>
      <c r="E58" s="325"/>
      <c r="F58" s="325"/>
      <c r="G58" s="325"/>
      <c r="H58" s="325"/>
      <c r="I58" s="325"/>
      <c r="J58" s="325"/>
      <c r="K58" s="323"/>
    </row>
    <row r="59" spans="2:11" s="1" customFormat="1" ht="15" customHeight="1">
      <c r="B59" s="321"/>
      <c r="C59" s="327"/>
      <c r="D59" s="325" t="s">
        <v>1730</v>
      </c>
      <c r="E59" s="325"/>
      <c r="F59" s="325"/>
      <c r="G59" s="325"/>
      <c r="H59" s="325"/>
      <c r="I59" s="325"/>
      <c r="J59" s="325"/>
      <c r="K59" s="323"/>
    </row>
    <row r="60" spans="2:11" s="1" customFormat="1" ht="15" customHeight="1">
      <c r="B60" s="321"/>
      <c r="C60" s="327"/>
      <c r="D60" s="325" t="s">
        <v>1731</v>
      </c>
      <c r="E60" s="325"/>
      <c r="F60" s="325"/>
      <c r="G60" s="325"/>
      <c r="H60" s="325"/>
      <c r="I60" s="325"/>
      <c r="J60" s="325"/>
      <c r="K60" s="323"/>
    </row>
    <row r="61" spans="2:11" s="1" customFormat="1" ht="15" customHeight="1">
      <c r="B61" s="321"/>
      <c r="C61" s="327"/>
      <c r="D61" s="325" t="s">
        <v>1732</v>
      </c>
      <c r="E61" s="325"/>
      <c r="F61" s="325"/>
      <c r="G61" s="325"/>
      <c r="H61" s="325"/>
      <c r="I61" s="325"/>
      <c r="J61" s="325"/>
      <c r="K61" s="323"/>
    </row>
    <row r="62" spans="2:11" s="1" customFormat="1" ht="15" customHeight="1">
      <c r="B62" s="321"/>
      <c r="C62" s="327"/>
      <c r="D62" s="330" t="s">
        <v>1733</v>
      </c>
      <c r="E62" s="330"/>
      <c r="F62" s="330"/>
      <c r="G62" s="330"/>
      <c r="H62" s="330"/>
      <c r="I62" s="330"/>
      <c r="J62" s="330"/>
      <c r="K62" s="323"/>
    </row>
    <row r="63" spans="2:11" s="1" customFormat="1" ht="15" customHeight="1">
      <c r="B63" s="321"/>
      <c r="C63" s="327"/>
      <c r="D63" s="325" t="s">
        <v>1734</v>
      </c>
      <c r="E63" s="325"/>
      <c r="F63" s="325"/>
      <c r="G63" s="325"/>
      <c r="H63" s="325"/>
      <c r="I63" s="325"/>
      <c r="J63" s="325"/>
      <c r="K63" s="323"/>
    </row>
    <row r="64" spans="2:11" s="1" customFormat="1" ht="12.75" customHeight="1">
      <c r="B64" s="321"/>
      <c r="C64" s="327"/>
      <c r="D64" s="327"/>
      <c r="E64" s="331"/>
      <c r="F64" s="327"/>
      <c r="G64" s="327"/>
      <c r="H64" s="327"/>
      <c r="I64" s="327"/>
      <c r="J64" s="327"/>
      <c r="K64" s="323"/>
    </row>
    <row r="65" spans="2:11" s="1" customFormat="1" ht="15" customHeight="1">
      <c r="B65" s="321"/>
      <c r="C65" s="327"/>
      <c r="D65" s="325" t="s">
        <v>1735</v>
      </c>
      <c r="E65" s="325"/>
      <c r="F65" s="325"/>
      <c r="G65" s="325"/>
      <c r="H65" s="325"/>
      <c r="I65" s="325"/>
      <c r="J65" s="325"/>
      <c r="K65" s="323"/>
    </row>
    <row r="66" spans="2:11" s="1" customFormat="1" ht="15" customHeight="1">
      <c r="B66" s="321"/>
      <c r="C66" s="327"/>
      <c r="D66" s="330" t="s">
        <v>1736</v>
      </c>
      <c r="E66" s="330"/>
      <c r="F66" s="330"/>
      <c r="G66" s="330"/>
      <c r="H66" s="330"/>
      <c r="I66" s="330"/>
      <c r="J66" s="330"/>
      <c r="K66" s="323"/>
    </row>
    <row r="67" spans="2:11" s="1" customFormat="1" ht="15" customHeight="1">
      <c r="B67" s="321"/>
      <c r="C67" s="327"/>
      <c r="D67" s="325" t="s">
        <v>1737</v>
      </c>
      <c r="E67" s="325"/>
      <c r="F67" s="325"/>
      <c r="G67" s="325"/>
      <c r="H67" s="325"/>
      <c r="I67" s="325"/>
      <c r="J67" s="325"/>
      <c r="K67" s="323"/>
    </row>
    <row r="68" spans="2:11" s="1" customFormat="1" ht="15" customHeight="1">
      <c r="B68" s="321"/>
      <c r="C68" s="327"/>
      <c r="D68" s="325" t="s">
        <v>1738</v>
      </c>
      <c r="E68" s="325"/>
      <c r="F68" s="325"/>
      <c r="G68" s="325"/>
      <c r="H68" s="325"/>
      <c r="I68" s="325"/>
      <c r="J68" s="325"/>
      <c r="K68" s="323"/>
    </row>
    <row r="69" spans="2:11" s="1" customFormat="1" ht="15" customHeight="1">
      <c r="B69" s="321"/>
      <c r="C69" s="327"/>
      <c r="D69" s="325" t="s">
        <v>1739</v>
      </c>
      <c r="E69" s="325"/>
      <c r="F69" s="325"/>
      <c r="G69" s="325"/>
      <c r="H69" s="325"/>
      <c r="I69" s="325"/>
      <c r="J69" s="325"/>
      <c r="K69" s="323"/>
    </row>
    <row r="70" spans="2:11" s="1" customFormat="1" ht="15" customHeight="1">
      <c r="B70" s="321"/>
      <c r="C70" s="327"/>
      <c r="D70" s="325" t="s">
        <v>1740</v>
      </c>
      <c r="E70" s="325"/>
      <c r="F70" s="325"/>
      <c r="G70" s="325"/>
      <c r="H70" s="325"/>
      <c r="I70" s="325"/>
      <c r="J70" s="325"/>
      <c r="K70" s="323"/>
    </row>
    <row r="71" spans="2:11" s="1" customFormat="1" ht="12.75" customHeight="1">
      <c r="B71" s="332"/>
      <c r="C71" s="333"/>
      <c r="D71" s="333"/>
      <c r="E71" s="333"/>
      <c r="F71" s="333"/>
      <c r="G71" s="333"/>
      <c r="H71" s="333"/>
      <c r="I71" s="333"/>
      <c r="J71" s="333"/>
      <c r="K71" s="334"/>
    </row>
    <row r="72" spans="2:11" s="1" customFormat="1" ht="18.75" customHeight="1">
      <c r="B72" s="335"/>
      <c r="C72" s="335"/>
      <c r="D72" s="335"/>
      <c r="E72" s="335"/>
      <c r="F72" s="335"/>
      <c r="G72" s="335"/>
      <c r="H72" s="335"/>
      <c r="I72" s="335"/>
      <c r="J72" s="335"/>
      <c r="K72" s="336"/>
    </row>
    <row r="73" spans="2:11" s="1" customFormat="1" ht="18.75" customHeight="1">
      <c r="B73" s="336"/>
      <c r="C73" s="336"/>
      <c r="D73" s="336"/>
      <c r="E73" s="336"/>
      <c r="F73" s="336"/>
      <c r="G73" s="336"/>
      <c r="H73" s="336"/>
      <c r="I73" s="336"/>
      <c r="J73" s="336"/>
      <c r="K73" s="336"/>
    </row>
    <row r="74" spans="2:11" s="1" customFormat="1" ht="7.5" customHeight="1">
      <c r="B74" s="337"/>
      <c r="C74" s="338"/>
      <c r="D74" s="338"/>
      <c r="E74" s="338"/>
      <c r="F74" s="338"/>
      <c r="G74" s="338"/>
      <c r="H74" s="338"/>
      <c r="I74" s="338"/>
      <c r="J74" s="338"/>
      <c r="K74" s="339"/>
    </row>
    <row r="75" spans="2:11" s="1" customFormat="1" ht="45" customHeight="1">
      <c r="B75" s="340"/>
      <c r="C75" s="341" t="s">
        <v>1741</v>
      </c>
      <c r="D75" s="341"/>
      <c r="E75" s="341"/>
      <c r="F75" s="341"/>
      <c r="G75" s="341"/>
      <c r="H75" s="341"/>
      <c r="I75" s="341"/>
      <c r="J75" s="341"/>
      <c r="K75" s="342"/>
    </row>
    <row r="76" spans="2:11" s="1" customFormat="1" ht="17.25" customHeight="1">
      <c r="B76" s="340"/>
      <c r="C76" s="343" t="s">
        <v>1742</v>
      </c>
      <c r="D76" s="343"/>
      <c r="E76" s="343"/>
      <c r="F76" s="343" t="s">
        <v>1743</v>
      </c>
      <c r="G76" s="344"/>
      <c r="H76" s="343" t="s">
        <v>55</v>
      </c>
      <c r="I76" s="343" t="s">
        <v>58</v>
      </c>
      <c r="J76" s="343" t="s">
        <v>1744</v>
      </c>
      <c r="K76" s="342"/>
    </row>
    <row r="77" spans="2:11" s="1" customFormat="1" ht="17.25" customHeight="1">
      <c r="B77" s="340"/>
      <c r="C77" s="345" t="s">
        <v>1745</v>
      </c>
      <c r="D77" s="345"/>
      <c r="E77" s="345"/>
      <c r="F77" s="346" t="s">
        <v>1746</v>
      </c>
      <c r="G77" s="347"/>
      <c r="H77" s="345"/>
      <c r="I77" s="345"/>
      <c r="J77" s="345" t="s">
        <v>1747</v>
      </c>
      <c r="K77" s="342"/>
    </row>
    <row r="78" spans="2:11" s="1" customFormat="1" ht="5.25" customHeight="1">
      <c r="B78" s="340"/>
      <c r="C78" s="348"/>
      <c r="D78" s="348"/>
      <c r="E78" s="348"/>
      <c r="F78" s="348"/>
      <c r="G78" s="349"/>
      <c r="H78" s="348"/>
      <c r="I78" s="348"/>
      <c r="J78" s="348"/>
      <c r="K78" s="342"/>
    </row>
    <row r="79" spans="2:11" s="1" customFormat="1" ht="15" customHeight="1">
      <c r="B79" s="340"/>
      <c r="C79" s="328" t="s">
        <v>54</v>
      </c>
      <c r="D79" s="350"/>
      <c r="E79" s="350"/>
      <c r="F79" s="351" t="s">
        <v>1748</v>
      </c>
      <c r="G79" s="352"/>
      <c r="H79" s="328" t="s">
        <v>1749</v>
      </c>
      <c r="I79" s="328" t="s">
        <v>1750</v>
      </c>
      <c r="J79" s="328">
        <v>20</v>
      </c>
      <c r="K79" s="342"/>
    </row>
    <row r="80" spans="2:11" s="1" customFormat="1" ht="15" customHeight="1">
      <c r="B80" s="340"/>
      <c r="C80" s="328" t="s">
        <v>1751</v>
      </c>
      <c r="D80" s="328"/>
      <c r="E80" s="328"/>
      <c r="F80" s="351" t="s">
        <v>1748</v>
      </c>
      <c r="G80" s="352"/>
      <c r="H80" s="328" t="s">
        <v>1752</v>
      </c>
      <c r="I80" s="328" t="s">
        <v>1750</v>
      </c>
      <c r="J80" s="328">
        <v>120</v>
      </c>
      <c r="K80" s="342"/>
    </row>
    <row r="81" spans="2:11" s="1" customFormat="1" ht="15" customHeight="1">
      <c r="B81" s="353"/>
      <c r="C81" s="328" t="s">
        <v>1753</v>
      </c>
      <c r="D81" s="328"/>
      <c r="E81" s="328"/>
      <c r="F81" s="351" t="s">
        <v>1754</v>
      </c>
      <c r="G81" s="352"/>
      <c r="H81" s="328" t="s">
        <v>1755</v>
      </c>
      <c r="I81" s="328" t="s">
        <v>1750</v>
      </c>
      <c r="J81" s="328">
        <v>50</v>
      </c>
      <c r="K81" s="342"/>
    </row>
    <row r="82" spans="2:11" s="1" customFormat="1" ht="15" customHeight="1">
      <c r="B82" s="353"/>
      <c r="C82" s="328" t="s">
        <v>1756</v>
      </c>
      <c r="D82" s="328"/>
      <c r="E82" s="328"/>
      <c r="F82" s="351" t="s">
        <v>1748</v>
      </c>
      <c r="G82" s="352"/>
      <c r="H82" s="328" t="s">
        <v>1757</v>
      </c>
      <c r="I82" s="328" t="s">
        <v>1758</v>
      </c>
      <c r="J82" s="328"/>
      <c r="K82" s="342"/>
    </row>
    <row r="83" spans="2:11" s="1" customFormat="1" ht="15" customHeight="1">
      <c r="B83" s="353"/>
      <c r="C83" s="354" t="s">
        <v>1759</v>
      </c>
      <c r="D83" s="354"/>
      <c r="E83" s="354"/>
      <c r="F83" s="355" t="s">
        <v>1754</v>
      </c>
      <c r="G83" s="354"/>
      <c r="H83" s="354" t="s">
        <v>1760</v>
      </c>
      <c r="I83" s="354" t="s">
        <v>1750</v>
      </c>
      <c r="J83" s="354">
        <v>15</v>
      </c>
      <c r="K83" s="342"/>
    </row>
    <row r="84" spans="2:11" s="1" customFormat="1" ht="15" customHeight="1">
      <c r="B84" s="353"/>
      <c r="C84" s="354" t="s">
        <v>1761</v>
      </c>
      <c r="D84" s="354"/>
      <c r="E84" s="354"/>
      <c r="F84" s="355" t="s">
        <v>1754</v>
      </c>
      <c r="G84" s="354"/>
      <c r="H84" s="354" t="s">
        <v>1762</v>
      </c>
      <c r="I84" s="354" t="s">
        <v>1750</v>
      </c>
      <c r="J84" s="354">
        <v>15</v>
      </c>
      <c r="K84" s="342"/>
    </row>
    <row r="85" spans="2:11" s="1" customFormat="1" ht="15" customHeight="1">
      <c r="B85" s="353"/>
      <c r="C85" s="354" t="s">
        <v>1763</v>
      </c>
      <c r="D85" s="354"/>
      <c r="E85" s="354"/>
      <c r="F85" s="355" t="s">
        <v>1754</v>
      </c>
      <c r="G85" s="354"/>
      <c r="H85" s="354" t="s">
        <v>1764</v>
      </c>
      <c r="I85" s="354" t="s">
        <v>1750</v>
      </c>
      <c r="J85" s="354">
        <v>20</v>
      </c>
      <c r="K85" s="342"/>
    </row>
    <row r="86" spans="2:11" s="1" customFormat="1" ht="15" customHeight="1">
      <c r="B86" s="353"/>
      <c r="C86" s="354" t="s">
        <v>1765</v>
      </c>
      <c r="D86" s="354"/>
      <c r="E86" s="354"/>
      <c r="F86" s="355" t="s">
        <v>1754</v>
      </c>
      <c r="G86" s="354"/>
      <c r="H86" s="354" t="s">
        <v>1766</v>
      </c>
      <c r="I86" s="354" t="s">
        <v>1750</v>
      </c>
      <c r="J86" s="354">
        <v>20</v>
      </c>
      <c r="K86" s="342"/>
    </row>
    <row r="87" spans="2:11" s="1" customFormat="1" ht="15" customHeight="1">
      <c r="B87" s="353"/>
      <c r="C87" s="328" t="s">
        <v>1767</v>
      </c>
      <c r="D87" s="328"/>
      <c r="E87" s="328"/>
      <c r="F87" s="351" t="s">
        <v>1754</v>
      </c>
      <c r="G87" s="352"/>
      <c r="H87" s="328" t="s">
        <v>1768</v>
      </c>
      <c r="I87" s="328" t="s">
        <v>1750</v>
      </c>
      <c r="J87" s="328">
        <v>50</v>
      </c>
      <c r="K87" s="342"/>
    </row>
    <row r="88" spans="2:11" s="1" customFormat="1" ht="15" customHeight="1">
      <c r="B88" s="353"/>
      <c r="C88" s="328" t="s">
        <v>1769</v>
      </c>
      <c r="D88" s="328"/>
      <c r="E88" s="328"/>
      <c r="F88" s="351" t="s">
        <v>1754</v>
      </c>
      <c r="G88" s="352"/>
      <c r="H88" s="328" t="s">
        <v>1770</v>
      </c>
      <c r="I88" s="328" t="s">
        <v>1750</v>
      </c>
      <c r="J88" s="328">
        <v>20</v>
      </c>
      <c r="K88" s="342"/>
    </row>
    <row r="89" spans="2:11" s="1" customFormat="1" ht="15" customHeight="1">
      <c r="B89" s="353"/>
      <c r="C89" s="328" t="s">
        <v>1771</v>
      </c>
      <c r="D89" s="328"/>
      <c r="E89" s="328"/>
      <c r="F89" s="351" t="s">
        <v>1754</v>
      </c>
      <c r="G89" s="352"/>
      <c r="H89" s="328" t="s">
        <v>1772</v>
      </c>
      <c r="I89" s="328" t="s">
        <v>1750</v>
      </c>
      <c r="J89" s="328">
        <v>20</v>
      </c>
      <c r="K89" s="342"/>
    </row>
    <row r="90" spans="2:11" s="1" customFormat="1" ht="15" customHeight="1">
      <c r="B90" s="353"/>
      <c r="C90" s="328" t="s">
        <v>1773</v>
      </c>
      <c r="D90" s="328"/>
      <c r="E90" s="328"/>
      <c r="F90" s="351" t="s">
        <v>1754</v>
      </c>
      <c r="G90" s="352"/>
      <c r="H90" s="328" t="s">
        <v>1774</v>
      </c>
      <c r="I90" s="328" t="s">
        <v>1750</v>
      </c>
      <c r="J90" s="328">
        <v>50</v>
      </c>
      <c r="K90" s="342"/>
    </row>
    <row r="91" spans="2:11" s="1" customFormat="1" ht="15" customHeight="1">
      <c r="B91" s="353"/>
      <c r="C91" s="328" t="s">
        <v>1775</v>
      </c>
      <c r="D91" s="328"/>
      <c r="E91" s="328"/>
      <c r="F91" s="351" t="s">
        <v>1754</v>
      </c>
      <c r="G91" s="352"/>
      <c r="H91" s="328" t="s">
        <v>1775</v>
      </c>
      <c r="I91" s="328" t="s">
        <v>1750</v>
      </c>
      <c r="J91" s="328">
        <v>50</v>
      </c>
      <c r="K91" s="342"/>
    </row>
    <row r="92" spans="2:11" s="1" customFormat="1" ht="15" customHeight="1">
      <c r="B92" s="353"/>
      <c r="C92" s="328" t="s">
        <v>1776</v>
      </c>
      <c r="D92" s="328"/>
      <c r="E92" s="328"/>
      <c r="F92" s="351" t="s">
        <v>1754</v>
      </c>
      <c r="G92" s="352"/>
      <c r="H92" s="328" t="s">
        <v>1777</v>
      </c>
      <c r="I92" s="328" t="s">
        <v>1750</v>
      </c>
      <c r="J92" s="328">
        <v>255</v>
      </c>
      <c r="K92" s="342"/>
    </row>
    <row r="93" spans="2:11" s="1" customFormat="1" ht="15" customHeight="1">
      <c r="B93" s="353"/>
      <c r="C93" s="328" t="s">
        <v>1778</v>
      </c>
      <c r="D93" s="328"/>
      <c r="E93" s="328"/>
      <c r="F93" s="351" t="s">
        <v>1748</v>
      </c>
      <c r="G93" s="352"/>
      <c r="H93" s="328" t="s">
        <v>1779</v>
      </c>
      <c r="I93" s="328" t="s">
        <v>1780</v>
      </c>
      <c r="J93" s="328"/>
      <c r="K93" s="342"/>
    </row>
    <row r="94" spans="2:11" s="1" customFormat="1" ht="15" customHeight="1">
      <c r="B94" s="353"/>
      <c r="C94" s="328" t="s">
        <v>1781</v>
      </c>
      <c r="D94" s="328"/>
      <c r="E94" s="328"/>
      <c r="F94" s="351" t="s">
        <v>1748</v>
      </c>
      <c r="G94" s="352"/>
      <c r="H94" s="328" t="s">
        <v>1782</v>
      </c>
      <c r="I94" s="328" t="s">
        <v>1783</v>
      </c>
      <c r="J94" s="328"/>
      <c r="K94" s="342"/>
    </row>
    <row r="95" spans="2:11" s="1" customFormat="1" ht="15" customHeight="1">
      <c r="B95" s="353"/>
      <c r="C95" s="328" t="s">
        <v>1784</v>
      </c>
      <c r="D95" s="328"/>
      <c r="E95" s="328"/>
      <c r="F95" s="351" t="s">
        <v>1748</v>
      </c>
      <c r="G95" s="352"/>
      <c r="H95" s="328" t="s">
        <v>1784</v>
      </c>
      <c r="I95" s="328" t="s">
        <v>1783</v>
      </c>
      <c r="J95" s="328"/>
      <c r="K95" s="342"/>
    </row>
    <row r="96" spans="2:11" s="1" customFormat="1" ht="15" customHeight="1">
      <c r="B96" s="353"/>
      <c r="C96" s="328" t="s">
        <v>39</v>
      </c>
      <c r="D96" s="328"/>
      <c r="E96" s="328"/>
      <c r="F96" s="351" t="s">
        <v>1748</v>
      </c>
      <c r="G96" s="352"/>
      <c r="H96" s="328" t="s">
        <v>1785</v>
      </c>
      <c r="I96" s="328" t="s">
        <v>1783</v>
      </c>
      <c r="J96" s="328"/>
      <c r="K96" s="342"/>
    </row>
    <row r="97" spans="2:11" s="1" customFormat="1" ht="15" customHeight="1">
      <c r="B97" s="353"/>
      <c r="C97" s="328" t="s">
        <v>49</v>
      </c>
      <c r="D97" s="328"/>
      <c r="E97" s="328"/>
      <c r="F97" s="351" t="s">
        <v>1748</v>
      </c>
      <c r="G97" s="352"/>
      <c r="H97" s="328" t="s">
        <v>1786</v>
      </c>
      <c r="I97" s="328" t="s">
        <v>1783</v>
      </c>
      <c r="J97" s="328"/>
      <c r="K97" s="342"/>
    </row>
    <row r="98" spans="2:11" s="1" customFormat="1" ht="15" customHeight="1">
      <c r="B98" s="356"/>
      <c r="C98" s="357"/>
      <c r="D98" s="357"/>
      <c r="E98" s="357"/>
      <c r="F98" s="357"/>
      <c r="G98" s="357"/>
      <c r="H98" s="357"/>
      <c r="I98" s="357"/>
      <c r="J98" s="357"/>
      <c r="K98" s="358"/>
    </row>
    <row r="99" spans="2:11" s="1" customFormat="1" ht="18.75" customHeight="1">
      <c r="B99" s="359"/>
      <c r="C99" s="360"/>
      <c r="D99" s="360"/>
      <c r="E99" s="360"/>
      <c r="F99" s="360"/>
      <c r="G99" s="360"/>
      <c r="H99" s="360"/>
      <c r="I99" s="360"/>
      <c r="J99" s="360"/>
      <c r="K99" s="359"/>
    </row>
    <row r="100" spans="2:11" s="1" customFormat="1" ht="18.75" customHeight="1"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</row>
    <row r="101" spans="2:11" s="1" customFormat="1" ht="7.5" customHeight="1">
      <c r="B101" s="337"/>
      <c r="C101" s="338"/>
      <c r="D101" s="338"/>
      <c r="E101" s="338"/>
      <c r="F101" s="338"/>
      <c r="G101" s="338"/>
      <c r="H101" s="338"/>
      <c r="I101" s="338"/>
      <c r="J101" s="338"/>
      <c r="K101" s="339"/>
    </row>
    <row r="102" spans="2:11" s="1" customFormat="1" ht="45" customHeight="1">
      <c r="B102" s="340"/>
      <c r="C102" s="341" t="s">
        <v>1787</v>
      </c>
      <c r="D102" s="341"/>
      <c r="E102" s="341"/>
      <c r="F102" s="341"/>
      <c r="G102" s="341"/>
      <c r="H102" s="341"/>
      <c r="I102" s="341"/>
      <c r="J102" s="341"/>
      <c r="K102" s="342"/>
    </row>
    <row r="103" spans="2:11" s="1" customFormat="1" ht="17.25" customHeight="1">
      <c r="B103" s="340"/>
      <c r="C103" s="343" t="s">
        <v>1742</v>
      </c>
      <c r="D103" s="343"/>
      <c r="E103" s="343"/>
      <c r="F103" s="343" t="s">
        <v>1743</v>
      </c>
      <c r="G103" s="344"/>
      <c r="H103" s="343" t="s">
        <v>55</v>
      </c>
      <c r="I103" s="343" t="s">
        <v>58</v>
      </c>
      <c r="J103" s="343" t="s">
        <v>1744</v>
      </c>
      <c r="K103" s="342"/>
    </row>
    <row r="104" spans="2:11" s="1" customFormat="1" ht="17.25" customHeight="1">
      <c r="B104" s="340"/>
      <c r="C104" s="345" t="s">
        <v>1745</v>
      </c>
      <c r="D104" s="345"/>
      <c r="E104" s="345"/>
      <c r="F104" s="346" t="s">
        <v>1746</v>
      </c>
      <c r="G104" s="347"/>
      <c r="H104" s="345"/>
      <c r="I104" s="345"/>
      <c r="J104" s="345" t="s">
        <v>1747</v>
      </c>
      <c r="K104" s="342"/>
    </row>
    <row r="105" spans="2:11" s="1" customFormat="1" ht="5.25" customHeight="1">
      <c r="B105" s="340"/>
      <c r="C105" s="343"/>
      <c r="D105" s="343"/>
      <c r="E105" s="343"/>
      <c r="F105" s="343"/>
      <c r="G105" s="361"/>
      <c r="H105" s="343"/>
      <c r="I105" s="343"/>
      <c r="J105" s="343"/>
      <c r="K105" s="342"/>
    </row>
    <row r="106" spans="2:11" s="1" customFormat="1" ht="15" customHeight="1">
      <c r="B106" s="340"/>
      <c r="C106" s="328" t="s">
        <v>54</v>
      </c>
      <c r="D106" s="350"/>
      <c r="E106" s="350"/>
      <c r="F106" s="351" t="s">
        <v>1748</v>
      </c>
      <c r="G106" s="328"/>
      <c r="H106" s="328" t="s">
        <v>1788</v>
      </c>
      <c r="I106" s="328" t="s">
        <v>1750</v>
      </c>
      <c r="J106" s="328">
        <v>20</v>
      </c>
      <c r="K106" s="342"/>
    </row>
    <row r="107" spans="2:11" s="1" customFormat="1" ht="15" customHeight="1">
      <c r="B107" s="340"/>
      <c r="C107" s="328" t="s">
        <v>1751</v>
      </c>
      <c r="D107" s="328"/>
      <c r="E107" s="328"/>
      <c r="F107" s="351" t="s">
        <v>1748</v>
      </c>
      <c r="G107" s="328"/>
      <c r="H107" s="328" t="s">
        <v>1788</v>
      </c>
      <c r="I107" s="328" t="s">
        <v>1750</v>
      </c>
      <c r="J107" s="328">
        <v>120</v>
      </c>
      <c r="K107" s="342"/>
    </row>
    <row r="108" spans="2:11" s="1" customFormat="1" ht="15" customHeight="1">
      <c r="B108" s="353"/>
      <c r="C108" s="328" t="s">
        <v>1753</v>
      </c>
      <c r="D108" s="328"/>
      <c r="E108" s="328"/>
      <c r="F108" s="351" t="s">
        <v>1754</v>
      </c>
      <c r="G108" s="328"/>
      <c r="H108" s="328" t="s">
        <v>1788</v>
      </c>
      <c r="I108" s="328" t="s">
        <v>1750</v>
      </c>
      <c r="J108" s="328">
        <v>50</v>
      </c>
      <c r="K108" s="342"/>
    </row>
    <row r="109" spans="2:11" s="1" customFormat="1" ht="15" customHeight="1">
      <c r="B109" s="353"/>
      <c r="C109" s="328" t="s">
        <v>1756</v>
      </c>
      <c r="D109" s="328"/>
      <c r="E109" s="328"/>
      <c r="F109" s="351" t="s">
        <v>1748</v>
      </c>
      <c r="G109" s="328"/>
      <c r="H109" s="328" t="s">
        <v>1788</v>
      </c>
      <c r="I109" s="328" t="s">
        <v>1758</v>
      </c>
      <c r="J109" s="328"/>
      <c r="K109" s="342"/>
    </row>
    <row r="110" spans="2:11" s="1" customFormat="1" ht="15" customHeight="1">
      <c r="B110" s="353"/>
      <c r="C110" s="328" t="s">
        <v>1767</v>
      </c>
      <c r="D110" s="328"/>
      <c r="E110" s="328"/>
      <c r="F110" s="351" t="s">
        <v>1754</v>
      </c>
      <c r="G110" s="328"/>
      <c r="H110" s="328" t="s">
        <v>1788</v>
      </c>
      <c r="I110" s="328" t="s">
        <v>1750</v>
      </c>
      <c r="J110" s="328">
        <v>50</v>
      </c>
      <c r="K110" s="342"/>
    </row>
    <row r="111" spans="2:11" s="1" customFormat="1" ht="15" customHeight="1">
      <c r="B111" s="353"/>
      <c r="C111" s="328" t="s">
        <v>1775</v>
      </c>
      <c r="D111" s="328"/>
      <c r="E111" s="328"/>
      <c r="F111" s="351" t="s">
        <v>1754</v>
      </c>
      <c r="G111" s="328"/>
      <c r="H111" s="328" t="s">
        <v>1788</v>
      </c>
      <c r="I111" s="328" t="s">
        <v>1750</v>
      </c>
      <c r="J111" s="328">
        <v>50</v>
      </c>
      <c r="K111" s="342"/>
    </row>
    <row r="112" spans="2:11" s="1" customFormat="1" ht="15" customHeight="1">
      <c r="B112" s="353"/>
      <c r="C112" s="328" t="s">
        <v>1773</v>
      </c>
      <c r="D112" s="328"/>
      <c r="E112" s="328"/>
      <c r="F112" s="351" t="s">
        <v>1754</v>
      </c>
      <c r="G112" s="328"/>
      <c r="H112" s="328" t="s">
        <v>1788</v>
      </c>
      <c r="I112" s="328" t="s">
        <v>1750</v>
      </c>
      <c r="J112" s="328">
        <v>50</v>
      </c>
      <c r="K112" s="342"/>
    </row>
    <row r="113" spans="2:11" s="1" customFormat="1" ht="15" customHeight="1">
      <c r="B113" s="353"/>
      <c r="C113" s="328" t="s">
        <v>54</v>
      </c>
      <c r="D113" s="328"/>
      <c r="E113" s="328"/>
      <c r="F113" s="351" t="s">
        <v>1748</v>
      </c>
      <c r="G113" s="328"/>
      <c r="H113" s="328" t="s">
        <v>1789</v>
      </c>
      <c r="I113" s="328" t="s">
        <v>1750</v>
      </c>
      <c r="J113" s="328">
        <v>20</v>
      </c>
      <c r="K113" s="342"/>
    </row>
    <row r="114" spans="2:11" s="1" customFormat="1" ht="15" customHeight="1">
      <c r="B114" s="353"/>
      <c r="C114" s="328" t="s">
        <v>1790</v>
      </c>
      <c r="D114" s="328"/>
      <c r="E114" s="328"/>
      <c r="F114" s="351" t="s">
        <v>1748</v>
      </c>
      <c r="G114" s="328"/>
      <c r="H114" s="328" t="s">
        <v>1791</v>
      </c>
      <c r="I114" s="328" t="s">
        <v>1750</v>
      </c>
      <c r="J114" s="328">
        <v>120</v>
      </c>
      <c r="K114" s="342"/>
    </row>
    <row r="115" spans="2:11" s="1" customFormat="1" ht="15" customHeight="1">
      <c r="B115" s="353"/>
      <c r="C115" s="328" t="s">
        <v>39</v>
      </c>
      <c r="D115" s="328"/>
      <c r="E115" s="328"/>
      <c r="F115" s="351" t="s">
        <v>1748</v>
      </c>
      <c r="G115" s="328"/>
      <c r="H115" s="328" t="s">
        <v>1792</v>
      </c>
      <c r="I115" s="328" t="s">
        <v>1783</v>
      </c>
      <c r="J115" s="328"/>
      <c r="K115" s="342"/>
    </row>
    <row r="116" spans="2:11" s="1" customFormat="1" ht="15" customHeight="1">
      <c r="B116" s="353"/>
      <c r="C116" s="328" t="s">
        <v>49</v>
      </c>
      <c r="D116" s="328"/>
      <c r="E116" s="328"/>
      <c r="F116" s="351" t="s">
        <v>1748</v>
      </c>
      <c r="G116" s="328"/>
      <c r="H116" s="328" t="s">
        <v>1793</v>
      </c>
      <c r="I116" s="328" t="s">
        <v>1783</v>
      </c>
      <c r="J116" s="328"/>
      <c r="K116" s="342"/>
    </row>
    <row r="117" spans="2:11" s="1" customFormat="1" ht="15" customHeight="1">
      <c r="B117" s="353"/>
      <c r="C117" s="328" t="s">
        <v>58</v>
      </c>
      <c r="D117" s="328"/>
      <c r="E117" s="328"/>
      <c r="F117" s="351" t="s">
        <v>1748</v>
      </c>
      <c r="G117" s="328"/>
      <c r="H117" s="328" t="s">
        <v>1794</v>
      </c>
      <c r="I117" s="328" t="s">
        <v>1795</v>
      </c>
      <c r="J117" s="328"/>
      <c r="K117" s="342"/>
    </row>
    <row r="118" spans="2:11" s="1" customFormat="1" ht="15" customHeight="1">
      <c r="B118" s="356"/>
      <c r="C118" s="362"/>
      <c r="D118" s="362"/>
      <c r="E118" s="362"/>
      <c r="F118" s="362"/>
      <c r="G118" s="362"/>
      <c r="H118" s="362"/>
      <c r="I118" s="362"/>
      <c r="J118" s="362"/>
      <c r="K118" s="358"/>
    </row>
    <row r="119" spans="2:11" s="1" customFormat="1" ht="18.75" customHeight="1">
      <c r="B119" s="363"/>
      <c r="C119" s="364"/>
      <c r="D119" s="364"/>
      <c r="E119" s="364"/>
      <c r="F119" s="365"/>
      <c r="G119" s="364"/>
      <c r="H119" s="364"/>
      <c r="I119" s="364"/>
      <c r="J119" s="364"/>
      <c r="K119" s="363"/>
    </row>
    <row r="120" spans="2:11" s="1" customFormat="1" ht="18.75" customHeight="1"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</row>
    <row r="121" spans="2:11" s="1" customFormat="1" ht="7.5" customHeight="1">
      <c r="B121" s="366"/>
      <c r="C121" s="367"/>
      <c r="D121" s="367"/>
      <c r="E121" s="367"/>
      <c r="F121" s="367"/>
      <c r="G121" s="367"/>
      <c r="H121" s="367"/>
      <c r="I121" s="367"/>
      <c r="J121" s="367"/>
      <c r="K121" s="368"/>
    </row>
    <row r="122" spans="2:11" s="1" customFormat="1" ht="45" customHeight="1">
      <c r="B122" s="369"/>
      <c r="C122" s="319" t="s">
        <v>1796</v>
      </c>
      <c r="D122" s="319"/>
      <c r="E122" s="319"/>
      <c r="F122" s="319"/>
      <c r="G122" s="319"/>
      <c r="H122" s="319"/>
      <c r="I122" s="319"/>
      <c r="J122" s="319"/>
      <c r="K122" s="370"/>
    </row>
    <row r="123" spans="2:11" s="1" customFormat="1" ht="17.25" customHeight="1">
      <c r="B123" s="371"/>
      <c r="C123" s="343" t="s">
        <v>1742</v>
      </c>
      <c r="D123" s="343"/>
      <c r="E123" s="343"/>
      <c r="F123" s="343" t="s">
        <v>1743</v>
      </c>
      <c r="G123" s="344"/>
      <c r="H123" s="343" t="s">
        <v>55</v>
      </c>
      <c r="I123" s="343" t="s">
        <v>58</v>
      </c>
      <c r="J123" s="343" t="s">
        <v>1744</v>
      </c>
      <c r="K123" s="372"/>
    </row>
    <row r="124" spans="2:11" s="1" customFormat="1" ht="17.25" customHeight="1">
      <c r="B124" s="371"/>
      <c r="C124" s="345" t="s">
        <v>1745</v>
      </c>
      <c r="D124" s="345"/>
      <c r="E124" s="345"/>
      <c r="F124" s="346" t="s">
        <v>1746</v>
      </c>
      <c r="G124" s="347"/>
      <c r="H124" s="345"/>
      <c r="I124" s="345"/>
      <c r="J124" s="345" t="s">
        <v>1747</v>
      </c>
      <c r="K124" s="372"/>
    </row>
    <row r="125" spans="2:11" s="1" customFormat="1" ht="5.25" customHeight="1">
      <c r="B125" s="373"/>
      <c r="C125" s="348"/>
      <c r="D125" s="348"/>
      <c r="E125" s="348"/>
      <c r="F125" s="348"/>
      <c r="G125" s="374"/>
      <c r="H125" s="348"/>
      <c r="I125" s="348"/>
      <c r="J125" s="348"/>
      <c r="K125" s="375"/>
    </row>
    <row r="126" spans="2:11" s="1" customFormat="1" ht="15" customHeight="1">
      <c r="B126" s="373"/>
      <c r="C126" s="328" t="s">
        <v>1751</v>
      </c>
      <c r="D126" s="350"/>
      <c r="E126" s="350"/>
      <c r="F126" s="351" t="s">
        <v>1748</v>
      </c>
      <c r="G126" s="328"/>
      <c r="H126" s="328" t="s">
        <v>1788</v>
      </c>
      <c r="I126" s="328" t="s">
        <v>1750</v>
      </c>
      <c r="J126" s="328">
        <v>120</v>
      </c>
      <c r="K126" s="376"/>
    </row>
    <row r="127" spans="2:11" s="1" customFormat="1" ht="15" customHeight="1">
      <c r="B127" s="373"/>
      <c r="C127" s="328" t="s">
        <v>1797</v>
      </c>
      <c r="D127" s="328"/>
      <c r="E127" s="328"/>
      <c r="F127" s="351" t="s">
        <v>1748</v>
      </c>
      <c r="G127" s="328"/>
      <c r="H127" s="328" t="s">
        <v>1798</v>
      </c>
      <c r="I127" s="328" t="s">
        <v>1750</v>
      </c>
      <c r="J127" s="328" t="s">
        <v>1799</v>
      </c>
      <c r="K127" s="376"/>
    </row>
    <row r="128" spans="2:11" s="1" customFormat="1" ht="15" customHeight="1">
      <c r="B128" s="373"/>
      <c r="C128" s="328" t="s">
        <v>89</v>
      </c>
      <c r="D128" s="328"/>
      <c r="E128" s="328"/>
      <c r="F128" s="351" t="s">
        <v>1748</v>
      </c>
      <c r="G128" s="328"/>
      <c r="H128" s="328" t="s">
        <v>1800</v>
      </c>
      <c r="I128" s="328" t="s">
        <v>1750</v>
      </c>
      <c r="J128" s="328" t="s">
        <v>1799</v>
      </c>
      <c r="K128" s="376"/>
    </row>
    <row r="129" spans="2:11" s="1" customFormat="1" ht="15" customHeight="1">
      <c r="B129" s="373"/>
      <c r="C129" s="328" t="s">
        <v>1759</v>
      </c>
      <c r="D129" s="328"/>
      <c r="E129" s="328"/>
      <c r="F129" s="351" t="s">
        <v>1754</v>
      </c>
      <c r="G129" s="328"/>
      <c r="H129" s="328" t="s">
        <v>1760</v>
      </c>
      <c r="I129" s="328" t="s">
        <v>1750</v>
      </c>
      <c r="J129" s="328">
        <v>15</v>
      </c>
      <c r="K129" s="376"/>
    </row>
    <row r="130" spans="2:11" s="1" customFormat="1" ht="15" customHeight="1">
      <c r="B130" s="373"/>
      <c r="C130" s="354" t="s">
        <v>1761</v>
      </c>
      <c r="D130" s="354"/>
      <c r="E130" s="354"/>
      <c r="F130" s="355" t="s">
        <v>1754</v>
      </c>
      <c r="G130" s="354"/>
      <c r="H130" s="354" t="s">
        <v>1762</v>
      </c>
      <c r="I130" s="354" t="s">
        <v>1750</v>
      </c>
      <c r="J130" s="354">
        <v>15</v>
      </c>
      <c r="K130" s="376"/>
    </row>
    <row r="131" spans="2:11" s="1" customFormat="1" ht="15" customHeight="1">
      <c r="B131" s="373"/>
      <c r="C131" s="354" t="s">
        <v>1763</v>
      </c>
      <c r="D131" s="354"/>
      <c r="E131" s="354"/>
      <c r="F131" s="355" t="s">
        <v>1754</v>
      </c>
      <c r="G131" s="354"/>
      <c r="H131" s="354" t="s">
        <v>1764</v>
      </c>
      <c r="I131" s="354" t="s">
        <v>1750</v>
      </c>
      <c r="J131" s="354">
        <v>20</v>
      </c>
      <c r="K131" s="376"/>
    </row>
    <row r="132" spans="2:11" s="1" customFormat="1" ht="15" customHeight="1">
      <c r="B132" s="373"/>
      <c r="C132" s="354" t="s">
        <v>1765</v>
      </c>
      <c r="D132" s="354"/>
      <c r="E132" s="354"/>
      <c r="F132" s="355" t="s">
        <v>1754</v>
      </c>
      <c r="G132" s="354"/>
      <c r="H132" s="354" t="s">
        <v>1766</v>
      </c>
      <c r="I132" s="354" t="s">
        <v>1750</v>
      </c>
      <c r="J132" s="354">
        <v>20</v>
      </c>
      <c r="K132" s="376"/>
    </row>
    <row r="133" spans="2:11" s="1" customFormat="1" ht="15" customHeight="1">
      <c r="B133" s="373"/>
      <c r="C133" s="328" t="s">
        <v>1753</v>
      </c>
      <c r="D133" s="328"/>
      <c r="E133" s="328"/>
      <c r="F133" s="351" t="s">
        <v>1754</v>
      </c>
      <c r="G133" s="328"/>
      <c r="H133" s="328" t="s">
        <v>1788</v>
      </c>
      <c r="I133" s="328" t="s">
        <v>1750</v>
      </c>
      <c r="J133" s="328">
        <v>50</v>
      </c>
      <c r="K133" s="376"/>
    </row>
    <row r="134" spans="2:11" s="1" customFormat="1" ht="15" customHeight="1">
      <c r="B134" s="373"/>
      <c r="C134" s="328" t="s">
        <v>1767</v>
      </c>
      <c r="D134" s="328"/>
      <c r="E134" s="328"/>
      <c r="F134" s="351" t="s">
        <v>1754</v>
      </c>
      <c r="G134" s="328"/>
      <c r="H134" s="328" t="s">
        <v>1788</v>
      </c>
      <c r="I134" s="328" t="s">
        <v>1750</v>
      </c>
      <c r="J134" s="328">
        <v>50</v>
      </c>
      <c r="K134" s="376"/>
    </row>
    <row r="135" spans="2:11" s="1" customFormat="1" ht="15" customHeight="1">
      <c r="B135" s="373"/>
      <c r="C135" s="328" t="s">
        <v>1773</v>
      </c>
      <c r="D135" s="328"/>
      <c r="E135" s="328"/>
      <c r="F135" s="351" t="s">
        <v>1754</v>
      </c>
      <c r="G135" s="328"/>
      <c r="H135" s="328" t="s">
        <v>1788</v>
      </c>
      <c r="I135" s="328" t="s">
        <v>1750</v>
      </c>
      <c r="J135" s="328">
        <v>50</v>
      </c>
      <c r="K135" s="376"/>
    </row>
    <row r="136" spans="2:11" s="1" customFormat="1" ht="15" customHeight="1">
      <c r="B136" s="373"/>
      <c r="C136" s="328" t="s">
        <v>1775</v>
      </c>
      <c r="D136" s="328"/>
      <c r="E136" s="328"/>
      <c r="F136" s="351" t="s">
        <v>1754</v>
      </c>
      <c r="G136" s="328"/>
      <c r="H136" s="328" t="s">
        <v>1788</v>
      </c>
      <c r="I136" s="328" t="s">
        <v>1750</v>
      </c>
      <c r="J136" s="328">
        <v>50</v>
      </c>
      <c r="K136" s="376"/>
    </row>
    <row r="137" spans="2:11" s="1" customFormat="1" ht="15" customHeight="1">
      <c r="B137" s="373"/>
      <c r="C137" s="328" t="s">
        <v>1776</v>
      </c>
      <c r="D137" s="328"/>
      <c r="E137" s="328"/>
      <c r="F137" s="351" t="s">
        <v>1754</v>
      </c>
      <c r="G137" s="328"/>
      <c r="H137" s="328" t="s">
        <v>1801</v>
      </c>
      <c r="I137" s="328" t="s">
        <v>1750</v>
      </c>
      <c r="J137" s="328">
        <v>255</v>
      </c>
      <c r="K137" s="376"/>
    </row>
    <row r="138" spans="2:11" s="1" customFormat="1" ht="15" customHeight="1">
      <c r="B138" s="373"/>
      <c r="C138" s="328" t="s">
        <v>1778</v>
      </c>
      <c r="D138" s="328"/>
      <c r="E138" s="328"/>
      <c r="F138" s="351" t="s">
        <v>1748</v>
      </c>
      <c r="G138" s="328"/>
      <c r="H138" s="328" t="s">
        <v>1802</v>
      </c>
      <c r="I138" s="328" t="s">
        <v>1780</v>
      </c>
      <c r="J138" s="328"/>
      <c r="K138" s="376"/>
    </row>
    <row r="139" spans="2:11" s="1" customFormat="1" ht="15" customHeight="1">
      <c r="B139" s="373"/>
      <c r="C139" s="328" t="s">
        <v>1781</v>
      </c>
      <c r="D139" s="328"/>
      <c r="E139" s="328"/>
      <c r="F139" s="351" t="s">
        <v>1748</v>
      </c>
      <c r="G139" s="328"/>
      <c r="H139" s="328" t="s">
        <v>1803</v>
      </c>
      <c r="I139" s="328" t="s">
        <v>1783</v>
      </c>
      <c r="J139" s="328"/>
      <c r="K139" s="376"/>
    </row>
    <row r="140" spans="2:11" s="1" customFormat="1" ht="15" customHeight="1">
      <c r="B140" s="373"/>
      <c r="C140" s="328" t="s">
        <v>1784</v>
      </c>
      <c r="D140" s="328"/>
      <c r="E140" s="328"/>
      <c r="F140" s="351" t="s">
        <v>1748</v>
      </c>
      <c r="G140" s="328"/>
      <c r="H140" s="328" t="s">
        <v>1784</v>
      </c>
      <c r="I140" s="328" t="s">
        <v>1783</v>
      </c>
      <c r="J140" s="328"/>
      <c r="K140" s="376"/>
    </row>
    <row r="141" spans="2:11" s="1" customFormat="1" ht="15" customHeight="1">
      <c r="B141" s="373"/>
      <c r="C141" s="328" t="s">
        <v>39</v>
      </c>
      <c r="D141" s="328"/>
      <c r="E141" s="328"/>
      <c r="F141" s="351" t="s">
        <v>1748</v>
      </c>
      <c r="G141" s="328"/>
      <c r="H141" s="328" t="s">
        <v>1804</v>
      </c>
      <c r="I141" s="328" t="s">
        <v>1783</v>
      </c>
      <c r="J141" s="328"/>
      <c r="K141" s="376"/>
    </row>
    <row r="142" spans="2:11" s="1" customFormat="1" ht="15" customHeight="1">
      <c r="B142" s="373"/>
      <c r="C142" s="328" t="s">
        <v>1805</v>
      </c>
      <c r="D142" s="328"/>
      <c r="E142" s="328"/>
      <c r="F142" s="351" t="s">
        <v>1748</v>
      </c>
      <c r="G142" s="328"/>
      <c r="H142" s="328" t="s">
        <v>1806</v>
      </c>
      <c r="I142" s="328" t="s">
        <v>1783</v>
      </c>
      <c r="J142" s="328"/>
      <c r="K142" s="376"/>
    </row>
    <row r="143" spans="2:11" s="1" customFormat="1" ht="15" customHeight="1">
      <c r="B143" s="377"/>
      <c r="C143" s="378"/>
      <c r="D143" s="378"/>
      <c r="E143" s="378"/>
      <c r="F143" s="378"/>
      <c r="G143" s="378"/>
      <c r="H143" s="378"/>
      <c r="I143" s="378"/>
      <c r="J143" s="378"/>
      <c r="K143" s="379"/>
    </row>
    <row r="144" spans="2:11" s="1" customFormat="1" ht="18.75" customHeight="1">
      <c r="B144" s="364"/>
      <c r="C144" s="364"/>
      <c r="D144" s="364"/>
      <c r="E144" s="364"/>
      <c r="F144" s="365"/>
      <c r="G144" s="364"/>
      <c r="H144" s="364"/>
      <c r="I144" s="364"/>
      <c r="J144" s="364"/>
      <c r="K144" s="364"/>
    </row>
    <row r="145" spans="2:11" s="1" customFormat="1" ht="18.75" customHeight="1"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</row>
    <row r="146" spans="2:11" s="1" customFormat="1" ht="7.5" customHeight="1">
      <c r="B146" s="337"/>
      <c r="C146" s="338"/>
      <c r="D146" s="338"/>
      <c r="E146" s="338"/>
      <c r="F146" s="338"/>
      <c r="G146" s="338"/>
      <c r="H146" s="338"/>
      <c r="I146" s="338"/>
      <c r="J146" s="338"/>
      <c r="K146" s="339"/>
    </row>
    <row r="147" spans="2:11" s="1" customFormat="1" ht="45" customHeight="1">
      <c r="B147" s="340"/>
      <c r="C147" s="341" t="s">
        <v>1807</v>
      </c>
      <c r="D147" s="341"/>
      <c r="E147" s="341"/>
      <c r="F147" s="341"/>
      <c r="G147" s="341"/>
      <c r="H147" s="341"/>
      <c r="I147" s="341"/>
      <c r="J147" s="341"/>
      <c r="K147" s="342"/>
    </row>
    <row r="148" spans="2:11" s="1" customFormat="1" ht="17.25" customHeight="1">
      <c r="B148" s="340"/>
      <c r="C148" s="343" t="s">
        <v>1742</v>
      </c>
      <c r="D148" s="343"/>
      <c r="E148" s="343"/>
      <c r="F148" s="343" t="s">
        <v>1743</v>
      </c>
      <c r="G148" s="344"/>
      <c r="H148" s="343" t="s">
        <v>55</v>
      </c>
      <c r="I148" s="343" t="s">
        <v>58</v>
      </c>
      <c r="J148" s="343" t="s">
        <v>1744</v>
      </c>
      <c r="K148" s="342"/>
    </row>
    <row r="149" spans="2:11" s="1" customFormat="1" ht="17.25" customHeight="1">
      <c r="B149" s="340"/>
      <c r="C149" s="345" t="s">
        <v>1745</v>
      </c>
      <c r="D149" s="345"/>
      <c r="E149" s="345"/>
      <c r="F149" s="346" t="s">
        <v>1746</v>
      </c>
      <c r="G149" s="347"/>
      <c r="H149" s="345"/>
      <c r="I149" s="345"/>
      <c r="J149" s="345" t="s">
        <v>1747</v>
      </c>
      <c r="K149" s="342"/>
    </row>
    <row r="150" spans="2:11" s="1" customFormat="1" ht="5.25" customHeight="1">
      <c r="B150" s="353"/>
      <c r="C150" s="348"/>
      <c r="D150" s="348"/>
      <c r="E150" s="348"/>
      <c r="F150" s="348"/>
      <c r="G150" s="349"/>
      <c r="H150" s="348"/>
      <c r="I150" s="348"/>
      <c r="J150" s="348"/>
      <c r="K150" s="376"/>
    </row>
    <row r="151" spans="2:11" s="1" customFormat="1" ht="15" customHeight="1">
      <c r="B151" s="353"/>
      <c r="C151" s="380" t="s">
        <v>1751</v>
      </c>
      <c r="D151" s="328"/>
      <c r="E151" s="328"/>
      <c r="F151" s="381" t="s">
        <v>1748</v>
      </c>
      <c r="G151" s="328"/>
      <c r="H151" s="380" t="s">
        <v>1788</v>
      </c>
      <c r="I151" s="380" t="s">
        <v>1750</v>
      </c>
      <c r="J151" s="380">
        <v>120</v>
      </c>
      <c r="K151" s="376"/>
    </row>
    <row r="152" spans="2:11" s="1" customFormat="1" ht="15" customHeight="1">
      <c r="B152" s="353"/>
      <c r="C152" s="380" t="s">
        <v>1797</v>
      </c>
      <c r="D152" s="328"/>
      <c r="E152" s="328"/>
      <c r="F152" s="381" t="s">
        <v>1748</v>
      </c>
      <c r="G152" s="328"/>
      <c r="H152" s="380" t="s">
        <v>1808</v>
      </c>
      <c r="I152" s="380" t="s">
        <v>1750</v>
      </c>
      <c r="J152" s="380" t="s">
        <v>1799</v>
      </c>
      <c r="K152" s="376"/>
    </row>
    <row r="153" spans="2:11" s="1" customFormat="1" ht="15" customHeight="1">
      <c r="B153" s="353"/>
      <c r="C153" s="380" t="s">
        <v>89</v>
      </c>
      <c r="D153" s="328"/>
      <c r="E153" s="328"/>
      <c r="F153" s="381" t="s">
        <v>1748</v>
      </c>
      <c r="G153" s="328"/>
      <c r="H153" s="380" t="s">
        <v>1809</v>
      </c>
      <c r="I153" s="380" t="s">
        <v>1750</v>
      </c>
      <c r="J153" s="380" t="s">
        <v>1799</v>
      </c>
      <c r="K153" s="376"/>
    </row>
    <row r="154" spans="2:11" s="1" customFormat="1" ht="15" customHeight="1">
      <c r="B154" s="353"/>
      <c r="C154" s="380" t="s">
        <v>1753</v>
      </c>
      <c r="D154" s="328"/>
      <c r="E154" s="328"/>
      <c r="F154" s="381" t="s">
        <v>1754</v>
      </c>
      <c r="G154" s="328"/>
      <c r="H154" s="380" t="s">
        <v>1788</v>
      </c>
      <c r="I154" s="380" t="s">
        <v>1750</v>
      </c>
      <c r="J154" s="380">
        <v>50</v>
      </c>
      <c r="K154" s="376"/>
    </row>
    <row r="155" spans="2:11" s="1" customFormat="1" ht="15" customHeight="1">
      <c r="B155" s="353"/>
      <c r="C155" s="380" t="s">
        <v>1756</v>
      </c>
      <c r="D155" s="328"/>
      <c r="E155" s="328"/>
      <c r="F155" s="381" t="s">
        <v>1748</v>
      </c>
      <c r="G155" s="328"/>
      <c r="H155" s="380" t="s">
        <v>1788</v>
      </c>
      <c r="I155" s="380" t="s">
        <v>1758</v>
      </c>
      <c r="J155" s="380"/>
      <c r="K155" s="376"/>
    </row>
    <row r="156" spans="2:11" s="1" customFormat="1" ht="15" customHeight="1">
      <c r="B156" s="353"/>
      <c r="C156" s="380" t="s">
        <v>1767</v>
      </c>
      <c r="D156" s="328"/>
      <c r="E156" s="328"/>
      <c r="F156" s="381" t="s">
        <v>1754</v>
      </c>
      <c r="G156" s="328"/>
      <c r="H156" s="380" t="s">
        <v>1788</v>
      </c>
      <c r="I156" s="380" t="s">
        <v>1750</v>
      </c>
      <c r="J156" s="380">
        <v>50</v>
      </c>
      <c r="K156" s="376"/>
    </row>
    <row r="157" spans="2:11" s="1" customFormat="1" ht="15" customHeight="1">
      <c r="B157" s="353"/>
      <c r="C157" s="380" t="s">
        <v>1775</v>
      </c>
      <c r="D157" s="328"/>
      <c r="E157" s="328"/>
      <c r="F157" s="381" t="s">
        <v>1754</v>
      </c>
      <c r="G157" s="328"/>
      <c r="H157" s="380" t="s">
        <v>1788</v>
      </c>
      <c r="I157" s="380" t="s">
        <v>1750</v>
      </c>
      <c r="J157" s="380">
        <v>50</v>
      </c>
      <c r="K157" s="376"/>
    </row>
    <row r="158" spans="2:11" s="1" customFormat="1" ht="15" customHeight="1">
      <c r="B158" s="353"/>
      <c r="C158" s="380" t="s">
        <v>1773</v>
      </c>
      <c r="D158" s="328"/>
      <c r="E158" s="328"/>
      <c r="F158" s="381" t="s">
        <v>1754</v>
      </c>
      <c r="G158" s="328"/>
      <c r="H158" s="380" t="s">
        <v>1788</v>
      </c>
      <c r="I158" s="380" t="s">
        <v>1750</v>
      </c>
      <c r="J158" s="380">
        <v>50</v>
      </c>
      <c r="K158" s="376"/>
    </row>
    <row r="159" spans="2:11" s="1" customFormat="1" ht="15" customHeight="1">
      <c r="B159" s="353"/>
      <c r="C159" s="380" t="s">
        <v>110</v>
      </c>
      <c r="D159" s="328"/>
      <c r="E159" s="328"/>
      <c r="F159" s="381" t="s">
        <v>1748</v>
      </c>
      <c r="G159" s="328"/>
      <c r="H159" s="380" t="s">
        <v>1810</v>
      </c>
      <c r="I159" s="380" t="s">
        <v>1750</v>
      </c>
      <c r="J159" s="380" t="s">
        <v>1811</v>
      </c>
      <c r="K159" s="376"/>
    </row>
    <row r="160" spans="2:11" s="1" customFormat="1" ht="15" customHeight="1">
      <c r="B160" s="353"/>
      <c r="C160" s="380" t="s">
        <v>1812</v>
      </c>
      <c r="D160" s="328"/>
      <c r="E160" s="328"/>
      <c r="F160" s="381" t="s">
        <v>1748</v>
      </c>
      <c r="G160" s="328"/>
      <c r="H160" s="380" t="s">
        <v>1813</v>
      </c>
      <c r="I160" s="380" t="s">
        <v>1783</v>
      </c>
      <c r="J160" s="380"/>
      <c r="K160" s="376"/>
    </row>
    <row r="161" spans="2:11" s="1" customFormat="1" ht="15" customHeight="1">
      <c r="B161" s="382"/>
      <c r="C161" s="362"/>
      <c r="D161" s="362"/>
      <c r="E161" s="362"/>
      <c r="F161" s="362"/>
      <c r="G161" s="362"/>
      <c r="H161" s="362"/>
      <c r="I161" s="362"/>
      <c r="J161" s="362"/>
      <c r="K161" s="383"/>
    </row>
    <row r="162" spans="2:11" s="1" customFormat="1" ht="18.75" customHeight="1">
      <c r="B162" s="364"/>
      <c r="C162" s="374"/>
      <c r="D162" s="374"/>
      <c r="E162" s="374"/>
      <c r="F162" s="384"/>
      <c r="G162" s="374"/>
      <c r="H162" s="374"/>
      <c r="I162" s="374"/>
      <c r="J162" s="374"/>
      <c r="K162" s="364"/>
    </row>
    <row r="163" spans="2:11" s="1" customFormat="1" ht="18.75" customHeight="1">
      <c r="B163" s="336"/>
      <c r="C163" s="336"/>
      <c r="D163" s="336"/>
      <c r="E163" s="336"/>
      <c r="F163" s="336"/>
      <c r="G163" s="336"/>
      <c r="H163" s="336"/>
      <c r="I163" s="336"/>
      <c r="J163" s="336"/>
      <c r="K163" s="336"/>
    </row>
    <row r="164" spans="2:11" s="1" customFormat="1" ht="7.5" customHeight="1">
      <c r="B164" s="315"/>
      <c r="C164" s="316"/>
      <c r="D164" s="316"/>
      <c r="E164" s="316"/>
      <c r="F164" s="316"/>
      <c r="G164" s="316"/>
      <c r="H164" s="316"/>
      <c r="I164" s="316"/>
      <c r="J164" s="316"/>
      <c r="K164" s="317"/>
    </row>
    <row r="165" spans="2:11" s="1" customFormat="1" ht="45" customHeight="1">
      <c r="B165" s="318"/>
      <c r="C165" s="319" t="s">
        <v>1814</v>
      </c>
      <c r="D165" s="319"/>
      <c r="E165" s="319"/>
      <c r="F165" s="319"/>
      <c r="G165" s="319"/>
      <c r="H165" s="319"/>
      <c r="I165" s="319"/>
      <c r="J165" s="319"/>
      <c r="K165" s="320"/>
    </row>
    <row r="166" spans="2:11" s="1" customFormat="1" ht="17.25" customHeight="1">
      <c r="B166" s="318"/>
      <c r="C166" s="343" t="s">
        <v>1742</v>
      </c>
      <c r="D166" s="343"/>
      <c r="E166" s="343"/>
      <c r="F166" s="343" t="s">
        <v>1743</v>
      </c>
      <c r="G166" s="385"/>
      <c r="H166" s="386" t="s">
        <v>55</v>
      </c>
      <c r="I166" s="386" t="s">
        <v>58</v>
      </c>
      <c r="J166" s="343" t="s">
        <v>1744</v>
      </c>
      <c r="K166" s="320"/>
    </row>
    <row r="167" spans="2:11" s="1" customFormat="1" ht="17.25" customHeight="1">
      <c r="B167" s="321"/>
      <c r="C167" s="345" t="s">
        <v>1745</v>
      </c>
      <c r="D167" s="345"/>
      <c r="E167" s="345"/>
      <c r="F167" s="346" t="s">
        <v>1746</v>
      </c>
      <c r="G167" s="387"/>
      <c r="H167" s="388"/>
      <c r="I167" s="388"/>
      <c r="J167" s="345" t="s">
        <v>1747</v>
      </c>
      <c r="K167" s="323"/>
    </row>
    <row r="168" spans="2:11" s="1" customFormat="1" ht="5.25" customHeight="1">
      <c r="B168" s="353"/>
      <c r="C168" s="348"/>
      <c r="D168" s="348"/>
      <c r="E168" s="348"/>
      <c r="F168" s="348"/>
      <c r="G168" s="349"/>
      <c r="H168" s="348"/>
      <c r="I168" s="348"/>
      <c r="J168" s="348"/>
      <c r="K168" s="376"/>
    </row>
    <row r="169" spans="2:11" s="1" customFormat="1" ht="15" customHeight="1">
      <c r="B169" s="353"/>
      <c r="C169" s="328" t="s">
        <v>1751</v>
      </c>
      <c r="D169" s="328"/>
      <c r="E169" s="328"/>
      <c r="F169" s="351" t="s">
        <v>1748</v>
      </c>
      <c r="G169" s="328"/>
      <c r="H169" s="328" t="s">
        <v>1788</v>
      </c>
      <c r="I169" s="328" t="s">
        <v>1750</v>
      </c>
      <c r="J169" s="328">
        <v>120</v>
      </c>
      <c r="K169" s="376"/>
    </row>
    <row r="170" spans="2:11" s="1" customFormat="1" ht="15" customHeight="1">
      <c r="B170" s="353"/>
      <c r="C170" s="328" t="s">
        <v>1797</v>
      </c>
      <c r="D170" s="328"/>
      <c r="E170" s="328"/>
      <c r="F170" s="351" t="s">
        <v>1748</v>
      </c>
      <c r="G170" s="328"/>
      <c r="H170" s="328" t="s">
        <v>1798</v>
      </c>
      <c r="I170" s="328" t="s">
        <v>1750</v>
      </c>
      <c r="J170" s="328" t="s">
        <v>1799</v>
      </c>
      <c r="K170" s="376"/>
    </row>
    <row r="171" spans="2:11" s="1" customFormat="1" ht="15" customHeight="1">
      <c r="B171" s="353"/>
      <c r="C171" s="328" t="s">
        <v>89</v>
      </c>
      <c r="D171" s="328"/>
      <c r="E171" s="328"/>
      <c r="F171" s="351" t="s">
        <v>1748</v>
      </c>
      <c r="G171" s="328"/>
      <c r="H171" s="328" t="s">
        <v>1815</v>
      </c>
      <c r="I171" s="328" t="s">
        <v>1750</v>
      </c>
      <c r="J171" s="328" t="s">
        <v>1799</v>
      </c>
      <c r="K171" s="376"/>
    </row>
    <row r="172" spans="2:11" s="1" customFormat="1" ht="15" customHeight="1">
      <c r="B172" s="353"/>
      <c r="C172" s="328" t="s">
        <v>1753</v>
      </c>
      <c r="D172" s="328"/>
      <c r="E172" s="328"/>
      <c r="F172" s="351" t="s">
        <v>1754</v>
      </c>
      <c r="G172" s="328"/>
      <c r="H172" s="328" t="s">
        <v>1815</v>
      </c>
      <c r="I172" s="328" t="s">
        <v>1750</v>
      </c>
      <c r="J172" s="328">
        <v>50</v>
      </c>
      <c r="K172" s="376"/>
    </row>
    <row r="173" spans="2:11" s="1" customFormat="1" ht="15" customHeight="1">
      <c r="B173" s="353"/>
      <c r="C173" s="328" t="s">
        <v>1756</v>
      </c>
      <c r="D173" s="328"/>
      <c r="E173" s="328"/>
      <c r="F173" s="351" t="s">
        <v>1748</v>
      </c>
      <c r="G173" s="328"/>
      <c r="H173" s="328" t="s">
        <v>1815</v>
      </c>
      <c r="I173" s="328" t="s">
        <v>1758</v>
      </c>
      <c r="J173" s="328"/>
      <c r="K173" s="376"/>
    </row>
    <row r="174" spans="2:11" s="1" customFormat="1" ht="15" customHeight="1">
      <c r="B174" s="353"/>
      <c r="C174" s="328" t="s">
        <v>1767</v>
      </c>
      <c r="D174" s="328"/>
      <c r="E174" s="328"/>
      <c r="F174" s="351" t="s">
        <v>1754</v>
      </c>
      <c r="G174" s="328"/>
      <c r="H174" s="328" t="s">
        <v>1815</v>
      </c>
      <c r="I174" s="328" t="s">
        <v>1750</v>
      </c>
      <c r="J174" s="328">
        <v>50</v>
      </c>
      <c r="K174" s="376"/>
    </row>
    <row r="175" spans="2:11" s="1" customFormat="1" ht="15" customHeight="1">
      <c r="B175" s="353"/>
      <c r="C175" s="328" t="s">
        <v>1775</v>
      </c>
      <c r="D175" s="328"/>
      <c r="E175" s="328"/>
      <c r="F175" s="351" t="s">
        <v>1754</v>
      </c>
      <c r="G175" s="328"/>
      <c r="H175" s="328" t="s">
        <v>1815</v>
      </c>
      <c r="I175" s="328" t="s">
        <v>1750</v>
      </c>
      <c r="J175" s="328">
        <v>50</v>
      </c>
      <c r="K175" s="376"/>
    </row>
    <row r="176" spans="2:11" s="1" customFormat="1" ht="15" customHeight="1">
      <c r="B176" s="353"/>
      <c r="C176" s="328" t="s">
        <v>1773</v>
      </c>
      <c r="D176" s="328"/>
      <c r="E176" s="328"/>
      <c r="F176" s="351" t="s">
        <v>1754</v>
      </c>
      <c r="G176" s="328"/>
      <c r="H176" s="328" t="s">
        <v>1815</v>
      </c>
      <c r="I176" s="328" t="s">
        <v>1750</v>
      </c>
      <c r="J176" s="328">
        <v>50</v>
      </c>
      <c r="K176" s="376"/>
    </row>
    <row r="177" spans="2:11" s="1" customFormat="1" ht="15" customHeight="1">
      <c r="B177" s="353"/>
      <c r="C177" s="328" t="s">
        <v>130</v>
      </c>
      <c r="D177" s="328"/>
      <c r="E177" s="328"/>
      <c r="F177" s="351" t="s">
        <v>1748</v>
      </c>
      <c r="G177" s="328"/>
      <c r="H177" s="328" t="s">
        <v>1816</v>
      </c>
      <c r="I177" s="328" t="s">
        <v>1817</v>
      </c>
      <c r="J177" s="328"/>
      <c r="K177" s="376"/>
    </row>
    <row r="178" spans="2:11" s="1" customFormat="1" ht="15" customHeight="1">
      <c r="B178" s="353"/>
      <c r="C178" s="328" t="s">
        <v>58</v>
      </c>
      <c r="D178" s="328"/>
      <c r="E178" s="328"/>
      <c r="F178" s="351" t="s">
        <v>1748</v>
      </c>
      <c r="G178" s="328"/>
      <c r="H178" s="328" t="s">
        <v>1818</v>
      </c>
      <c r="I178" s="328" t="s">
        <v>1819</v>
      </c>
      <c r="J178" s="328">
        <v>1</v>
      </c>
      <c r="K178" s="376"/>
    </row>
    <row r="179" spans="2:11" s="1" customFormat="1" ht="15" customHeight="1">
      <c r="B179" s="353"/>
      <c r="C179" s="328" t="s">
        <v>54</v>
      </c>
      <c r="D179" s="328"/>
      <c r="E179" s="328"/>
      <c r="F179" s="351" t="s">
        <v>1748</v>
      </c>
      <c r="G179" s="328"/>
      <c r="H179" s="328" t="s">
        <v>1820</v>
      </c>
      <c r="I179" s="328" t="s">
        <v>1750</v>
      </c>
      <c r="J179" s="328">
        <v>20</v>
      </c>
      <c r="K179" s="376"/>
    </row>
    <row r="180" spans="2:11" s="1" customFormat="1" ht="15" customHeight="1">
      <c r="B180" s="353"/>
      <c r="C180" s="328" t="s">
        <v>55</v>
      </c>
      <c r="D180" s="328"/>
      <c r="E180" s="328"/>
      <c r="F180" s="351" t="s">
        <v>1748</v>
      </c>
      <c r="G180" s="328"/>
      <c r="H180" s="328" t="s">
        <v>1821</v>
      </c>
      <c r="I180" s="328" t="s">
        <v>1750</v>
      </c>
      <c r="J180" s="328">
        <v>255</v>
      </c>
      <c r="K180" s="376"/>
    </row>
    <row r="181" spans="2:11" s="1" customFormat="1" ht="15" customHeight="1">
      <c r="B181" s="353"/>
      <c r="C181" s="328" t="s">
        <v>131</v>
      </c>
      <c r="D181" s="328"/>
      <c r="E181" s="328"/>
      <c r="F181" s="351" t="s">
        <v>1748</v>
      </c>
      <c r="G181" s="328"/>
      <c r="H181" s="328" t="s">
        <v>1712</v>
      </c>
      <c r="I181" s="328" t="s">
        <v>1750</v>
      </c>
      <c r="J181" s="328">
        <v>10</v>
      </c>
      <c r="K181" s="376"/>
    </row>
    <row r="182" spans="2:11" s="1" customFormat="1" ht="15" customHeight="1">
      <c r="B182" s="353"/>
      <c r="C182" s="328" t="s">
        <v>132</v>
      </c>
      <c r="D182" s="328"/>
      <c r="E182" s="328"/>
      <c r="F182" s="351" t="s">
        <v>1748</v>
      </c>
      <c r="G182" s="328"/>
      <c r="H182" s="328" t="s">
        <v>1822</v>
      </c>
      <c r="I182" s="328" t="s">
        <v>1783</v>
      </c>
      <c r="J182" s="328"/>
      <c r="K182" s="376"/>
    </row>
    <row r="183" spans="2:11" s="1" customFormat="1" ht="15" customHeight="1">
      <c r="B183" s="353"/>
      <c r="C183" s="328" t="s">
        <v>1823</v>
      </c>
      <c r="D183" s="328"/>
      <c r="E183" s="328"/>
      <c r="F183" s="351" t="s">
        <v>1748</v>
      </c>
      <c r="G183" s="328"/>
      <c r="H183" s="328" t="s">
        <v>1824</v>
      </c>
      <c r="I183" s="328" t="s">
        <v>1783</v>
      </c>
      <c r="J183" s="328"/>
      <c r="K183" s="376"/>
    </row>
    <row r="184" spans="2:11" s="1" customFormat="1" ht="15" customHeight="1">
      <c r="B184" s="353"/>
      <c r="C184" s="328" t="s">
        <v>1812</v>
      </c>
      <c r="D184" s="328"/>
      <c r="E184" s="328"/>
      <c r="F184" s="351" t="s">
        <v>1748</v>
      </c>
      <c r="G184" s="328"/>
      <c r="H184" s="328" t="s">
        <v>1825</v>
      </c>
      <c r="I184" s="328" t="s">
        <v>1783</v>
      </c>
      <c r="J184" s="328"/>
      <c r="K184" s="376"/>
    </row>
    <row r="185" spans="2:11" s="1" customFormat="1" ht="15" customHeight="1">
      <c r="B185" s="353"/>
      <c r="C185" s="328" t="s">
        <v>134</v>
      </c>
      <c r="D185" s="328"/>
      <c r="E185" s="328"/>
      <c r="F185" s="351" t="s">
        <v>1754</v>
      </c>
      <c r="G185" s="328"/>
      <c r="H185" s="328" t="s">
        <v>1826</v>
      </c>
      <c r="I185" s="328" t="s">
        <v>1750</v>
      </c>
      <c r="J185" s="328">
        <v>50</v>
      </c>
      <c r="K185" s="376"/>
    </row>
    <row r="186" spans="2:11" s="1" customFormat="1" ht="15" customHeight="1">
      <c r="B186" s="353"/>
      <c r="C186" s="328" t="s">
        <v>1827</v>
      </c>
      <c r="D186" s="328"/>
      <c r="E186" s="328"/>
      <c r="F186" s="351" t="s">
        <v>1754</v>
      </c>
      <c r="G186" s="328"/>
      <c r="H186" s="328" t="s">
        <v>1828</v>
      </c>
      <c r="I186" s="328" t="s">
        <v>1829</v>
      </c>
      <c r="J186" s="328"/>
      <c r="K186" s="376"/>
    </row>
    <row r="187" spans="2:11" s="1" customFormat="1" ht="15" customHeight="1">
      <c r="B187" s="353"/>
      <c r="C187" s="328" t="s">
        <v>1830</v>
      </c>
      <c r="D187" s="328"/>
      <c r="E187" s="328"/>
      <c r="F187" s="351" t="s">
        <v>1754</v>
      </c>
      <c r="G187" s="328"/>
      <c r="H187" s="328" t="s">
        <v>1831</v>
      </c>
      <c r="I187" s="328" t="s">
        <v>1829</v>
      </c>
      <c r="J187" s="328"/>
      <c r="K187" s="376"/>
    </row>
    <row r="188" spans="2:11" s="1" customFormat="1" ht="15" customHeight="1">
      <c r="B188" s="353"/>
      <c r="C188" s="328" t="s">
        <v>1832</v>
      </c>
      <c r="D188" s="328"/>
      <c r="E188" s="328"/>
      <c r="F188" s="351" t="s">
        <v>1754</v>
      </c>
      <c r="G188" s="328"/>
      <c r="H188" s="328" t="s">
        <v>1833</v>
      </c>
      <c r="I188" s="328" t="s">
        <v>1829</v>
      </c>
      <c r="J188" s="328"/>
      <c r="K188" s="376"/>
    </row>
    <row r="189" spans="2:11" s="1" customFormat="1" ht="15" customHeight="1">
      <c r="B189" s="353"/>
      <c r="C189" s="389" t="s">
        <v>1834</v>
      </c>
      <c r="D189" s="328"/>
      <c r="E189" s="328"/>
      <c r="F189" s="351" t="s">
        <v>1754</v>
      </c>
      <c r="G189" s="328"/>
      <c r="H189" s="328" t="s">
        <v>1835</v>
      </c>
      <c r="I189" s="328" t="s">
        <v>1836</v>
      </c>
      <c r="J189" s="390" t="s">
        <v>1837</v>
      </c>
      <c r="K189" s="376"/>
    </row>
    <row r="190" spans="2:11" s="1" customFormat="1" ht="15" customHeight="1">
      <c r="B190" s="353"/>
      <c r="C190" s="389" t="s">
        <v>43</v>
      </c>
      <c r="D190" s="328"/>
      <c r="E190" s="328"/>
      <c r="F190" s="351" t="s">
        <v>1748</v>
      </c>
      <c r="G190" s="328"/>
      <c r="H190" s="325" t="s">
        <v>1838</v>
      </c>
      <c r="I190" s="328" t="s">
        <v>1839</v>
      </c>
      <c r="J190" s="328"/>
      <c r="K190" s="376"/>
    </row>
    <row r="191" spans="2:11" s="1" customFormat="1" ht="15" customHeight="1">
      <c r="B191" s="353"/>
      <c r="C191" s="389" t="s">
        <v>1840</v>
      </c>
      <c r="D191" s="328"/>
      <c r="E191" s="328"/>
      <c r="F191" s="351" t="s">
        <v>1748</v>
      </c>
      <c r="G191" s="328"/>
      <c r="H191" s="328" t="s">
        <v>1841</v>
      </c>
      <c r="I191" s="328" t="s">
        <v>1783</v>
      </c>
      <c r="J191" s="328"/>
      <c r="K191" s="376"/>
    </row>
    <row r="192" spans="2:11" s="1" customFormat="1" ht="15" customHeight="1">
      <c r="B192" s="353"/>
      <c r="C192" s="389" t="s">
        <v>1842</v>
      </c>
      <c r="D192" s="328"/>
      <c r="E192" s="328"/>
      <c r="F192" s="351" t="s">
        <v>1748</v>
      </c>
      <c r="G192" s="328"/>
      <c r="H192" s="328" t="s">
        <v>1843</v>
      </c>
      <c r="I192" s="328" t="s">
        <v>1783</v>
      </c>
      <c r="J192" s="328"/>
      <c r="K192" s="376"/>
    </row>
    <row r="193" spans="2:11" s="1" customFormat="1" ht="15" customHeight="1">
      <c r="B193" s="353"/>
      <c r="C193" s="389" t="s">
        <v>1844</v>
      </c>
      <c r="D193" s="328"/>
      <c r="E193" s="328"/>
      <c r="F193" s="351" t="s">
        <v>1754</v>
      </c>
      <c r="G193" s="328"/>
      <c r="H193" s="328" t="s">
        <v>1845</v>
      </c>
      <c r="I193" s="328" t="s">
        <v>1783</v>
      </c>
      <c r="J193" s="328"/>
      <c r="K193" s="376"/>
    </row>
    <row r="194" spans="2:11" s="1" customFormat="1" ht="15" customHeight="1">
      <c r="B194" s="382"/>
      <c r="C194" s="391"/>
      <c r="D194" s="362"/>
      <c r="E194" s="362"/>
      <c r="F194" s="362"/>
      <c r="G194" s="362"/>
      <c r="H194" s="362"/>
      <c r="I194" s="362"/>
      <c r="J194" s="362"/>
      <c r="K194" s="383"/>
    </row>
    <row r="195" spans="2:11" s="1" customFormat="1" ht="18.75" customHeight="1">
      <c r="B195" s="364"/>
      <c r="C195" s="374"/>
      <c r="D195" s="374"/>
      <c r="E195" s="374"/>
      <c r="F195" s="384"/>
      <c r="G195" s="374"/>
      <c r="H195" s="374"/>
      <c r="I195" s="374"/>
      <c r="J195" s="374"/>
      <c r="K195" s="364"/>
    </row>
    <row r="196" spans="2:11" s="1" customFormat="1" ht="18.75" customHeight="1">
      <c r="B196" s="364"/>
      <c r="C196" s="374"/>
      <c r="D196" s="374"/>
      <c r="E196" s="374"/>
      <c r="F196" s="384"/>
      <c r="G196" s="374"/>
      <c r="H196" s="374"/>
      <c r="I196" s="374"/>
      <c r="J196" s="374"/>
      <c r="K196" s="364"/>
    </row>
    <row r="197" spans="2:11" s="1" customFormat="1" ht="18.75" customHeight="1">
      <c r="B197" s="336"/>
      <c r="C197" s="336"/>
      <c r="D197" s="336"/>
      <c r="E197" s="336"/>
      <c r="F197" s="336"/>
      <c r="G197" s="336"/>
      <c r="H197" s="336"/>
      <c r="I197" s="336"/>
      <c r="J197" s="336"/>
      <c r="K197" s="336"/>
    </row>
    <row r="198" spans="2:11" s="1" customFormat="1" ht="13.5">
      <c r="B198" s="315"/>
      <c r="C198" s="316"/>
      <c r="D198" s="316"/>
      <c r="E198" s="316"/>
      <c r="F198" s="316"/>
      <c r="G198" s="316"/>
      <c r="H198" s="316"/>
      <c r="I198" s="316"/>
      <c r="J198" s="316"/>
      <c r="K198" s="317"/>
    </row>
    <row r="199" spans="2:11" s="1" customFormat="1" ht="21">
      <c r="B199" s="318"/>
      <c r="C199" s="319" t="s">
        <v>1846</v>
      </c>
      <c r="D199" s="319"/>
      <c r="E199" s="319"/>
      <c r="F199" s="319"/>
      <c r="G199" s="319"/>
      <c r="H199" s="319"/>
      <c r="I199" s="319"/>
      <c r="J199" s="319"/>
      <c r="K199" s="320"/>
    </row>
    <row r="200" spans="2:11" s="1" customFormat="1" ht="25.5" customHeight="1">
      <c r="B200" s="318"/>
      <c r="C200" s="392" t="s">
        <v>1847</v>
      </c>
      <c r="D200" s="392"/>
      <c r="E200" s="392"/>
      <c r="F200" s="392" t="s">
        <v>1848</v>
      </c>
      <c r="G200" s="393"/>
      <c r="H200" s="392" t="s">
        <v>1849</v>
      </c>
      <c r="I200" s="392"/>
      <c r="J200" s="392"/>
      <c r="K200" s="320"/>
    </row>
    <row r="201" spans="2:11" s="1" customFormat="1" ht="5.25" customHeight="1">
      <c r="B201" s="353"/>
      <c r="C201" s="348"/>
      <c r="D201" s="348"/>
      <c r="E201" s="348"/>
      <c r="F201" s="348"/>
      <c r="G201" s="374"/>
      <c r="H201" s="348"/>
      <c r="I201" s="348"/>
      <c r="J201" s="348"/>
      <c r="K201" s="376"/>
    </row>
    <row r="202" spans="2:11" s="1" customFormat="1" ht="15" customHeight="1">
      <c r="B202" s="353"/>
      <c r="C202" s="328" t="s">
        <v>1839</v>
      </c>
      <c r="D202" s="328"/>
      <c r="E202" s="328"/>
      <c r="F202" s="351" t="s">
        <v>44</v>
      </c>
      <c r="G202" s="328"/>
      <c r="H202" s="328" t="s">
        <v>1850</v>
      </c>
      <c r="I202" s="328"/>
      <c r="J202" s="328"/>
      <c r="K202" s="376"/>
    </row>
    <row r="203" spans="2:11" s="1" customFormat="1" ht="15" customHeight="1">
      <c r="B203" s="353"/>
      <c r="C203" s="328"/>
      <c r="D203" s="328"/>
      <c r="E203" s="328"/>
      <c r="F203" s="351" t="s">
        <v>45</v>
      </c>
      <c r="G203" s="328"/>
      <c r="H203" s="328" t="s">
        <v>1851</v>
      </c>
      <c r="I203" s="328"/>
      <c r="J203" s="328"/>
      <c r="K203" s="376"/>
    </row>
    <row r="204" spans="2:11" s="1" customFormat="1" ht="15" customHeight="1">
      <c r="B204" s="353"/>
      <c r="C204" s="328"/>
      <c r="D204" s="328"/>
      <c r="E204" s="328"/>
      <c r="F204" s="351" t="s">
        <v>48</v>
      </c>
      <c r="G204" s="328"/>
      <c r="H204" s="328" t="s">
        <v>1852</v>
      </c>
      <c r="I204" s="328"/>
      <c r="J204" s="328"/>
      <c r="K204" s="376"/>
    </row>
    <row r="205" spans="2:11" s="1" customFormat="1" ht="15" customHeight="1">
      <c r="B205" s="353"/>
      <c r="C205" s="328"/>
      <c r="D205" s="328"/>
      <c r="E205" s="328"/>
      <c r="F205" s="351" t="s">
        <v>46</v>
      </c>
      <c r="G205" s="328"/>
      <c r="H205" s="328" t="s">
        <v>1853</v>
      </c>
      <c r="I205" s="328"/>
      <c r="J205" s="328"/>
      <c r="K205" s="376"/>
    </row>
    <row r="206" spans="2:11" s="1" customFormat="1" ht="15" customHeight="1">
      <c r="B206" s="353"/>
      <c r="C206" s="328"/>
      <c r="D206" s="328"/>
      <c r="E206" s="328"/>
      <c r="F206" s="351" t="s">
        <v>47</v>
      </c>
      <c r="G206" s="328"/>
      <c r="H206" s="328" t="s">
        <v>1854</v>
      </c>
      <c r="I206" s="328"/>
      <c r="J206" s="328"/>
      <c r="K206" s="376"/>
    </row>
    <row r="207" spans="2:11" s="1" customFormat="1" ht="15" customHeight="1">
      <c r="B207" s="353"/>
      <c r="C207" s="328"/>
      <c r="D207" s="328"/>
      <c r="E207" s="328"/>
      <c r="F207" s="351"/>
      <c r="G207" s="328"/>
      <c r="H207" s="328"/>
      <c r="I207" s="328"/>
      <c r="J207" s="328"/>
      <c r="K207" s="376"/>
    </row>
    <row r="208" spans="2:11" s="1" customFormat="1" ht="15" customHeight="1">
      <c r="B208" s="353"/>
      <c r="C208" s="328" t="s">
        <v>1795</v>
      </c>
      <c r="D208" s="328"/>
      <c r="E208" s="328"/>
      <c r="F208" s="351" t="s">
        <v>80</v>
      </c>
      <c r="G208" s="328"/>
      <c r="H208" s="328" t="s">
        <v>1855</v>
      </c>
      <c r="I208" s="328"/>
      <c r="J208" s="328"/>
      <c r="K208" s="376"/>
    </row>
    <row r="209" spans="2:11" s="1" customFormat="1" ht="15" customHeight="1">
      <c r="B209" s="353"/>
      <c r="C209" s="328"/>
      <c r="D209" s="328"/>
      <c r="E209" s="328"/>
      <c r="F209" s="351" t="s">
        <v>1691</v>
      </c>
      <c r="G209" s="328"/>
      <c r="H209" s="328" t="s">
        <v>1692</v>
      </c>
      <c r="I209" s="328"/>
      <c r="J209" s="328"/>
      <c r="K209" s="376"/>
    </row>
    <row r="210" spans="2:11" s="1" customFormat="1" ht="15" customHeight="1">
      <c r="B210" s="353"/>
      <c r="C210" s="328"/>
      <c r="D210" s="328"/>
      <c r="E210" s="328"/>
      <c r="F210" s="351" t="s">
        <v>1689</v>
      </c>
      <c r="G210" s="328"/>
      <c r="H210" s="328" t="s">
        <v>1856</v>
      </c>
      <c r="I210" s="328"/>
      <c r="J210" s="328"/>
      <c r="K210" s="376"/>
    </row>
    <row r="211" spans="2:11" s="1" customFormat="1" ht="15" customHeight="1">
      <c r="B211" s="394"/>
      <c r="C211" s="328"/>
      <c r="D211" s="328"/>
      <c r="E211" s="328"/>
      <c r="F211" s="351" t="s">
        <v>1693</v>
      </c>
      <c r="G211" s="389"/>
      <c r="H211" s="380" t="s">
        <v>1694</v>
      </c>
      <c r="I211" s="380"/>
      <c r="J211" s="380"/>
      <c r="K211" s="395"/>
    </row>
    <row r="212" spans="2:11" s="1" customFormat="1" ht="15" customHeight="1">
      <c r="B212" s="394"/>
      <c r="C212" s="328"/>
      <c r="D212" s="328"/>
      <c r="E212" s="328"/>
      <c r="F212" s="351" t="s">
        <v>1695</v>
      </c>
      <c r="G212" s="389"/>
      <c r="H212" s="380" t="s">
        <v>1857</v>
      </c>
      <c r="I212" s="380"/>
      <c r="J212" s="380"/>
      <c r="K212" s="395"/>
    </row>
    <row r="213" spans="2:11" s="1" customFormat="1" ht="15" customHeight="1">
      <c r="B213" s="394"/>
      <c r="C213" s="328"/>
      <c r="D213" s="328"/>
      <c r="E213" s="328"/>
      <c r="F213" s="351"/>
      <c r="G213" s="389"/>
      <c r="H213" s="380"/>
      <c r="I213" s="380"/>
      <c r="J213" s="380"/>
      <c r="K213" s="395"/>
    </row>
    <row r="214" spans="2:11" s="1" customFormat="1" ht="15" customHeight="1">
      <c r="B214" s="394"/>
      <c r="C214" s="328" t="s">
        <v>1819</v>
      </c>
      <c r="D214" s="328"/>
      <c r="E214" s="328"/>
      <c r="F214" s="351">
        <v>1</v>
      </c>
      <c r="G214" s="389"/>
      <c r="H214" s="380" t="s">
        <v>1858</v>
      </c>
      <c r="I214" s="380"/>
      <c r="J214" s="380"/>
      <c r="K214" s="395"/>
    </row>
    <row r="215" spans="2:11" s="1" customFormat="1" ht="15" customHeight="1">
      <c r="B215" s="394"/>
      <c r="C215" s="328"/>
      <c r="D215" s="328"/>
      <c r="E215" s="328"/>
      <c r="F215" s="351">
        <v>2</v>
      </c>
      <c r="G215" s="389"/>
      <c r="H215" s="380" t="s">
        <v>1859</v>
      </c>
      <c r="I215" s="380"/>
      <c r="J215" s="380"/>
      <c r="K215" s="395"/>
    </row>
    <row r="216" spans="2:11" s="1" customFormat="1" ht="15" customHeight="1">
      <c r="B216" s="394"/>
      <c r="C216" s="328"/>
      <c r="D216" s="328"/>
      <c r="E216" s="328"/>
      <c r="F216" s="351">
        <v>3</v>
      </c>
      <c r="G216" s="389"/>
      <c r="H216" s="380" t="s">
        <v>1860</v>
      </c>
      <c r="I216" s="380"/>
      <c r="J216" s="380"/>
      <c r="K216" s="395"/>
    </row>
    <row r="217" spans="2:11" s="1" customFormat="1" ht="15" customHeight="1">
      <c r="B217" s="394"/>
      <c r="C217" s="328"/>
      <c r="D217" s="328"/>
      <c r="E217" s="328"/>
      <c r="F217" s="351">
        <v>4</v>
      </c>
      <c r="G217" s="389"/>
      <c r="H217" s="380" t="s">
        <v>1861</v>
      </c>
      <c r="I217" s="380"/>
      <c r="J217" s="380"/>
      <c r="K217" s="395"/>
    </row>
    <row r="218" spans="2:11" s="1" customFormat="1" ht="12.75" customHeight="1">
      <c r="B218" s="396"/>
      <c r="C218" s="397"/>
      <c r="D218" s="397"/>
      <c r="E218" s="397"/>
      <c r="F218" s="397"/>
      <c r="G218" s="397"/>
      <c r="H218" s="397"/>
      <c r="I218" s="397"/>
      <c r="J218" s="397"/>
      <c r="K218" s="39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VENTO-PC\Pedro Melo</dc:creator>
  <cp:keywords/>
  <dc:description/>
  <cp:lastModifiedBy>VENTO-PC\Pedro Melo</cp:lastModifiedBy>
  <dcterms:created xsi:type="dcterms:W3CDTF">2022-06-03T09:55:28Z</dcterms:created>
  <dcterms:modified xsi:type="dcterms:W3CDTF">2022-06-03T09:55:47Z</dcterms:modified>
  <cp:category/>
  <cp:version/>
  <cp:contentType/>
  <cp:contentStatus/>
</cp:coreProperties>
</file>