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PROJEKTY 2014 - 2020\00_IPRÚ\IPRÚ_IROP\07_Navýšení kapacit MŠ\MŠ Malínek\Veřejné zakázky\03_vybavení kuchyně\"/>
    </mc:Choice>
  </mc:AlternateContent>
  <bookViews>
    <workbookView xWindow="240" yWindow="525" windowWidth="28455" windowHeight="11700" firstSheet="1" activeTab="1"/>
  </bookViews>
  <sheets>
    <sheet name="Rekapitulace stavby" sheetId="1" state="veryHidden" r:id="rId1"/>
    <sheet name="GASTRO - GASTRO - SO 02b ..." sheetId="2" r:id="rId2"/>
  </sheets>
  <definedNames>
    <definedName name="_xlnm._FilterDatabase" localSheetId="1" hidden="1">'GASTRO - GASTRO - SO 02b ...'!$C$115:$K$165</definedName>
    <definedName name="_xlnm.Print_Titles" localSheetId="1">'GASTRO - GASTRO - SO 02b ...'!$115:$115</definedName>
    <definedName name="_xlnm.Print_Titles" localSheetId="0">'Rekapitulace stavby'!$92:$92</definedName>
    <definedName name="_xlnm.Print_Area" localSheetId="1">'GASTRO - GASTRO - SO 02b ...'!$C$4:$J$39,'GASTRO - GASTRO - SO 02b ...'!$C$50:$J$76,'GASTRO - GASTRO - SO 02b ...'!$C$82:$J$97,'GASTRO - GASTRO - SO 02b ...'!$C$103:$J$165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92" i="2" s="1"/>
  <c r="J23" i="2"/>
  <c r="J21" i="2"/>
  <c r="E21" i="2"/>
  <c r="J112" i="2" s="1"/>
  <c r="J20" i="2"/>
  <c r="J18" i="2"/>
  <c r="E18" i="2"/>
  <c r="F113" i="2" s="1"/>
  <c r="J17" i="2"/>
  <c r="J15" i="2"/>
  <c r="E15" i="2"/>
  <c r="F91" i="2" s="1"/>
  <c r="J14" i="2"/>
  <c r="J89" i="2"/>
  <c r="E7" i="2"/>
  <c r="E106" i="2"/>
  <c r="L90" i="1"/>
  <c r="AM90" i="1"/>
  <c r="AM89" i="1"/>
  <c r="L89" i="1"/>
  <c r="AM87" i="1"/>
  <c r="L87" i="1"/>
  <c r="L85" i="1"/>
  <c r="L84" i="1"/>
  <c r="BK161" i="2"/>
  <c r="J155" i="2"/>
  <c r="J150" i="2"/>
  <c r="BK145" i="2"/>
  <c r="J137" i="2"/>
  <c r="BK134" i="2"/>
  <c r="J128" i="2"/>
  <c r="BK123" i="2"/>
  <c r="AS94" i="1"/>
  <c r="J160" i="2"/>
  <c r="BK153" i="2"/>
  <c r="BK150" i="2"/>
  <c r="J144" i="2"/>
  <c r="BK139" i="2"/>
  <c r="BK130" i="2"/>
  <c r="J118" i="2"/>
  <c r="J161" i="2"/>
  <c r="BK157" i="2"/>
  <c r="BK146" i="2"/>
  <c r="BK137" i="2"/>
  <c r="J149" i="2"/>
  <c r="J141" i="2"/>
  <c r="J132" i="2"/>
  <c r="BK128" i="2"/>
  <c r="BK122" i="2"/>
  <c r="J117" i="2"/>
  <c r="BK163" i="2"/>
  <c r="J157" i="2"/>
  <c r="J153" i="2"/>
  <c r="J148" i="2"/>
  <c r="J140" i="2"/>
  <c r="BK135" i="2"/>
  <c r="J129" i="2"/>
  <c r="J124" i="2"/>
  <c r="BK117" i="2"/>
  <c r="BK164" i="2"/>
  <c r="BK156" i="2"/>
  <c r="J152" i="2"/>
  <c r="J146" i="2"/>
  <c r="BK138" i="2"/>
  <c r="J131" i="2"/>
  <c r="BK119" i="2"/>
  <c r="J164" i="2"/>
  <c r="BK158" i="2"/>
  <c r="BK147" i="2"/>
  <c r="BK126" i="2"/>
  <c r="J143" i="2"/>
  <c r="J135" i="2"/>
  <c r="J130" i="2"/>
  <c r="J126" i="2"/>
  <c r="BK121" i="2"/>
  <c r="BK165" i="2"/>
  <c r="J158" i="2"/>
  <c r="J154" i="2"/>
  <c r="BK149" i="2"/>
  <c r="J142" i="2"/>
  <c r="BK136" i="2"/>
  <c r="BK133" i="2"/>
  <c r="BK127" i="2"/>
  <c r="J122" i="2"/>
  <c r="BK162" i="2"/>
  <c r="BK154" i="2"/>
  <c r="BK151" i="2"/>
  <c r="J145" i="2"/>
  <c r="J133" i="2"/>
  <c r="J120" i="2"/>
  <c r="J163" i="2"/>
  <c r="J159" i="2"/>
  <c r="BK152" i="2"/>
  <c r="J139" i="2"/>
  <c r="BK120" i="2"/>
  <c r="BK142" i="2"/>
  <c r="J134" i="2"/>
  <c r="BK129" i="2"/>
  <c r="BK125" i="2"/>
  <c r="BK118" i="2"/>
  <c r="J162" i="2"/>
  <c r="J156" i="2"/>
  <c r="J151" i="2"/>
  <c r="J147" i="2"/>
  <c r="J138" i="2"/>
  <c r="BK132" i="2"/>
  <c r="J125" i="2"/>
  <c r="J121" i="2"/>
  <c r="J165" i="2"/>
  <c r="BK159" i="2"/>
  <c r="BK148" i="2"/>
  <c r="BK143" i="2"/>
  <c r="J136" i="2"/>
  <c r="J123" i="2"/>
  <c r="BK160" i="2"/>
  <c r="BK155" i="2"/>
  <c r="BK141" i="2"/>
  <c r="BK124" i="2"/>
  <c r="BK144" i="2"/>
  <c r="BK140" i="2"/>
  <c r="BK131" i="2"/>
  <c r="J127" i="2"/>
  <c r="J119" i="2"/>
  <c r="BK116" i="2" l="1"/>
  <c r="J116" i="2" s="1"/>
  <c r="J96" i="2" s="1"/>
  <c r="R116" i="2"/>
  <c r="P116" i="2"/>
  <c r="AU95" i="1" s="1"/>
  <c r="AU94" i="1" s="1"/>
  <c r="T116" i="2"/>
  <c r="J91" i="2"/>
  <c r="F112" i="2"/>
  <c r="BE123" i="2"/>
  <c r="BE124" i="2"/>
  <c r="BE136" i="2"/>
  <c r="BE137" i="2"/>
  <c r="BE138" i="2"/>
  <c r="BE145" i="2"/>
  <c r="BE146" i="2"/>
  <c r="BE147" i="2"/>
  <c r="BE151" i="2"/>
  <c r="BE152" i="2"/>
  <c r="BE154" i="2"/>
  <c r="F92" i="2"/>
  <c r="J113" i="2"/>
  <c r="BE117" i="2"/>
  <c r="BE120" i="2"/>
  <c r="BE122" i="2"/>
  <c r="BE129" i="2"/>
  <c r="BE130" i="2"/>
  <c r="BE131" i="2"/>
  <c r="BE132" i="2"/>
  <c r="BE133" i="2"/>
  <c r="BE142" i="2"/>
  <c r="BE143" i="2"/>
  <c r="BE144" i="2"/>
  <c r="BE148" i="2"/>
  <c r="BE149" i="2"/>
  <c r="BE150" i="2"/>
  <c r="BE153" i="2"/>
  <c r="BE159" i="2"/>
  <c r="E85" i="2"/>
  <c r="J110" i="2"/>
  <c r="BE119" i="2"/>
  <c r="BE121" i="2"/>
  <c r="BE125" i="2"/>
  <c r="BE126" i="2"/>
  <c r="BE127" i="2"/>
  <c r="BE128" i="2"/>
  <c r="BE134" i="2"/>
  <c r="BE135" i="2"/>
  <c r="BE141" i="2"/>
  <c r="BE155" i="2"/>
  <c r="BE156" i="2"/>
  <c r="BE157" i="2"/>
  <c r="BE158" i="2"/>
  <c r="BE161" i="2"/>
  <c r="BE163" i="2"/>
  <c r="BE164" i="2"/>
  <c r="BE118" i="2"/>
  <c r="BE139" i="2"/>
  <c r="BE140" i="2"/>
  <c r="BE160" i="2"/>
  <c r="BE162" i="2"/>
  <c r="BE165" i="2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J34" i="2"/>
  <c r="AW95" i="1" s="1"/>
  <c r="F36" i="2"/>
  <c r="BC95" i="1" s="1"/>
  <c r="BC94" i="1" s="1"/>
  <c r="W32" i="1" s="1"/>
  <c r="J30" i="2" l="1"/>
  <c r="AG95" i="1" s="1"/>
  <c r="F33" i="2"/>
  <c r="AZ95" i="1" s="1"/>
  <c r="AZ94" i="1" s="1"/>
  <c r="W29" i="1" s="1"/>
  <c r="AW94" i="1"/>
  <c r="AK30" i="1" s="1"/>
  <c r="J33" i="2"/>
  <c r="AV95" i="1" s="1"/>
  <c r="AT95" i="1" s="1"/>
  <c r="AX94" i="1"/>
  <c r="AY94" i="1"/>
  <c r="AN95" i="1" l="1"/>
  <c r="AG94" i="1"/>
  <c r="AK26" i="1" s="1"/>
  <c r="J39" i="2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<sst xmlns="http://schemas.openxmlformats.org/spreadsheetml/2006/main" count="925" uniqueCount="283">
  <si>
    <t>Export Komplet</t>
  </si>
  <si>
    <t/>
  </si>
  <si>
    <t>2.0</t>
  </si>
  <si>
    <t>False</t>
  </si>
  <si>
    <t>{eccb27e1-c5c9-4348-afea-1d4e6faf5e3b}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</si>
  <si>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</si>
  <si>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</si>
  <si>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</si>
  <si>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</si>
  <si>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</si>
  <si>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</si>
  <si>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</si>
  <si>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</si>
  <si>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MSMALINEK-GASTRO</t>
  </si>
  <si>
    <t>Stavba:</t>
  </si>
  <si>
    <t>GASTRO - Stavební úpravy a přístavba objektu MŠ Malínek, Kaplického 386 - NAVÝŠENÍ KAPACITY MŠ MALÍNEK</t>
  </si>
  <si>
    <t>KSO:</t>
  </si>
  <si>
    <t>801 31 16</t>
  </si>
  <si>
    <t>CC-CZ:</t>
  </si>
  <si>
    <t>12631</t>
  </si>
  <si>
    <t>Místo:</t>
  </si>
  <si>
    <t>Kaplického 368</t>
  </si>
  <si>
    <t>Datum:</t>
  </si>
  <si>
    <t>15.9.2021</t>
  </si>
  <si>
    <t>Zadavatel:</t>
  </si>
  <si>
    <t>IČ:</t>
  </si>
  <si>
    <t>SM Liberec, Nám.Dr.E.Beneše 1, Liberec, 460 59</t>
  </si>
  <si>
    <t>DIČ:</t>
  </si>
  <si>
    <t>Zhotovitel:</t>
  </si>
  <si>
    <t xml:space="preserve"> 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</si>
  <si>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</si>
  <si>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</si>
  <si>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</si>
  <si>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</si>
  <si>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</si>
  <si>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</si>
  <si>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</si>
  <si>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</si>
  <si>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</si>
  <si>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</si>
  <si>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</si>
  <si>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</si>
  <si>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</si>
  <si>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</si>
  <si>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</si>
  <si>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</si>
  <si>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</si>
  <si>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</si>
  <si>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</si>
  <si>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</si>
  <si>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</si>
  <si>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</si>
  <si>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</si>
  <si>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</si>
  <si>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</si>
  <si>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</si>
  <si>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</si>
  <si>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</si>
  <si>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</si>
  <si>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</si>
  <si>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</si>
  <si>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</si>
  <si>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</si>
  <si>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</si>
  <si>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</si>
  <si>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</si>
  <si>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</si>
  <si>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</si>
  <si>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</si>
  <si>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</si>
  <si>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</si>
  <si>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</si>
  <si>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</si>
  <si>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</si>
  <si>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</si>
  <si>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</si>
  <si>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</si>
  <si>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</si>
  <si>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</si>
  <si>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</si>
  <si>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</si>
  <si>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</si>
  <si>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GASTRO</t>
  </si>
  <si>
    <t>GASTRO - SO 02b Stávající objekt</t>
  </si>
  <si>
    <t>STA</t>
  </si>
  <si>
    <t>1</t>
  </si>
  <si>
    <t>{9d96fc0f-66f3-42c7-a3fa-4a7ed4861e34}</t>
  </si>
  <si>
    <t>2</t>
  </si>
  <si>
    <t>KRYCÍ LIST SOUPISU PRACÍ</t>
  </si>
  <si>
    <t>Objekt:</t>
  </si>
  <si>
    <t>GASTRO - GASTRO - SO 02b Stávající objekt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</si>
  <si>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</si>
  <si>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</si>
  <si>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</si>
  <si>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</si>
  <si>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</si>
  <si>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</si>
  <si>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</si>
  <si>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</si>
  <si>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</si>
  <si>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</si>
  <si>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</si>
  <si>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</si>
  <si>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</si>
  <si>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</si>
  <si>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</si>
  <si>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</si>
  <si>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</si>
  <si>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</si>
  <si>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</si>
  <si>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1.22</t>
  </si>
  <si>
    <t>ks</t>
  </si>
  <si>
    <t>4</t>
  </si>
  <si>
    <t>ROZPOCET</t>
  </si>
  <si>
    <t>1.24</t>
  </si>
  <si>
    <t>6</t>
  </si>
  <si>
    <t>3</t>
  </si>
  <si>
    <t>1.23</t>
  </si>
  <si>
    <t>8</t>
  </si>
  <si>
    <t>1.25</t>
  </si>
  <si>
    <t>10</t>
  </si>
  <si>
    <t>5</t>
  </si>
  <si>
    <t>1.25.1</t>
  </si>
  <si>
    <t>12</t>
  </si>
  <si>
    <t>1.25.2</t>
  </si>
  <si>
    <t>14</t>
  </si>
  <si>
    <t>7</t>
  </si>
  <si>
    <t>1.19</t>
  </si>
  <si>
    <t>Poz.9 - Dřevěný rošt na brambory                             Rozměry: 1200x800x120 mm</t>
  </si>
  <si>
    <t>16</t>
  </si>
  <si>
    <t>1.19.1</t>
  </si>
  <si>
    <t>18</t>
  </si>
  <si>
    <t>9</t>
  </si>
  <si>
    <t>1.19.2</t>
  </si>
  <si>
    <t>20</t>
  </si>
  <si>
    <t>1.19.3</t>
  </si>
  <si>
    <t>Poz.13 - Úprava stolu - vyvrtání otvoru pro baterii pr 32 mm v prac. desce</t>
  </si>
  <si>
    <t>22</t>
  </si>
  <si>
    <t>11</t>
  </si>
  <si>
    <t>1.19.4</t>
  </si>
  <si>
    <t>Poz.14 - Baterie dřezová - stolní</t>
  </si>
  <si>
    <t>24</t>
  </si>
  <si>
    <t>1.19.5</t>
  </si>
  <si>
    <t>26</t>
  </si>
  <si>
    <t>13</t>
  </si>
  <si>
    <t>1.19.6</t>
  </si>
  <si>
    <t>28</t>
  </si>
  <si>
    <t>1.19.7</t>
  </si>
  <si>
    <t>30</t>
  </si>
  <si>
    <t>1.19.8</t>
  </si>
  <si>
    <t>32</t>
  </si>
  <si>
    <t>1.19.9</t>
  </si>
  <si>
    <t>Poz.22 - Pracovní stůl s policí                                                           zadní, pravý lem                                                 Rozměry: 1500x700x900mm</t>
  </si>
  <si>
    <t>34</t>
  </si>
  <si>
    <t>17</t>
  </si>
  <si>
    <t>1.19.10</t>
  </si>
  <si>
    <t>Poz. 23 - Police nástěnná jednoduchá                       Rozměry: 1500x300x300mm</t>
  </si>
  <si>
    <t>36</t>
  </si>
  <si>
    <t>1.19.11</t>
  </si>
  <si>
    <t>38</t>
  </si>
  <si>
    <t>19</t>
  </si>
  <si>
    <t>1.19.12</t>
  </si>
  <si>
    <t>Poz.25 - Úprava stolu -                                                     vyvrtání otvoru pro baterii pr 32 mm  v prac. Desce</t>
  </si>
  <si>
    <t>40</t>
  </si>
  <si>
    <t>1.19.13</t>
  </si>
  <si>
    <t>Poz.26 - Baterie dřezová - stolní</t>
  </si>
  <si>
    <t>42</t>
  </si>
  <si>
    <t>1.19.14</t>
  </si>
  <si>
    <t>44</t>
  </si>
  <si>
    <t>1.19.15</t>
  </si>
  <si>
    <t>46</t>
  </si>
  <si>
    <t>23</t>
  </si>
  <si>
    <t>1.19.16</t>
  </si>
  <si>
    <t>48</t>
  </si>
  <si>
    <t>1.19.17</t>
  </si>
  <si>
    <t>Poz.30 - Police nástěnná dvojitá                                 Rozměry: 1600x300x600mm</t>
  </si>
  <si>
    <t>50</t>
  </si>
  <si>
    <t>25</t>
  </si>
  <si>
    <t>1.19.18</t>
  </si>
  <si>
    <t>52</t>
  </si>
  <si>
    <t>1.19.19</t>
  </si>
  <si>
    <t>Poz.33 - Úprava stolu -                                                     vyvrtání otvoru pro baterii v prac. desce</t>
  </si>
  <si>
    <t>54</t>
  </si>
  <si>
    <t>27</t>
  </si>
  <si>
    <t>1.19.20</t>
  </si>
  <si>
    <t>Poz.34 - Baterie dřezová - stolní</t>
  </si>
  <si>
    <t>56</t>
  </si>
  <si>
    <t>1.19.21</t>
  </si>
  <si>
    <t>58</t>
  </si>
  <si>
    <t>29</t>
  </si>
  <si>
    <t>1.19.22</t>
  </si>
  <si>
    <t>Poz. 36 - Prac. stůl trnožový                                            vlevo vsuny pro GN 1/1    bez lemu                                                                         Rozměry: 1800x700x900mm</t>
  </si>
  <si>
    <t>60</t>
  </si>
  <si>
    <t>1.19.23</t>
  </si>
  <si>
    <t>Poz.37 - Pracovní stůl 2 police                                                 zadní opláštění, bez lemu                                                              Rozměry: 1800x700x900mm</t>
  </si>
  <si>
    <t>62</t>
  </si>
  <si>
    <t>31</t>
  </si>
  <si>
    <t>1.19.24</t>
  </si>
  <si>
    <t>64</t>
  </si>
  <si>
    <t>1.19.25</t>
  </si>
  <si>
    <t>Poz.40 - Pracovní stůl  s vysokou napouštěcí baterií na studenou vodu , zadní opláštění                                                                      Rozměry: 800x900x900mm</t>
  </si>
  <si>
    <t>66</t>
  </si>
  <si>
    <t>33</t>
  </si>
  <si>
    <t>1.19.26</t>
  </si>
  <si>
    <t>68</t>
  </si>
  <si>
    <t>1.19.27</t>
  </si>
  <si>
    <t>70</t>
  </si>
  <si>
    <t>35</t>
  </si>
  <si>
    <t>1.19.28</t>
  </si>
  <si>
    <t>72</t>
  </si>
  <si>
    <t>1.19.29</t>
  </si>
  <si>
    <t>74</t>
  </si>
  <si>
    <t>37</t>
  </si>
  <si>
    <t>1.19.30</t>
  </si>
  <si>
    <t>Poz.47 - Pracovní stůl s prostorem pro změkčovač vlevo, zásuny na GN 1/1 vpravo, spodní police, zadní lem                                                 Rozměry: 1400x600x900mm</t>
  </si>
  <si>
    <t>76</t>
  </si>
  <si>
    <t>1.19.31</t>
  </si>
  <si>
    <t>Poz. 48 - Police nástěnná jednoduchá                       Rozměry: 1400x300x300mm</t>
  </si>
  <si>
    <t>78</t>
  </si>
  <si>
    <t>39</t>
  </si>
  <si>
    <t>1.19.32</t>
  </si>
  <si>
    <t>80</t>
  </si>
  <si>
    <t>1.19.33</t>
  </si>
  <si>
    <t>82</t>
  </si>
  <si>
    <t>41</t>
  </si>
  <si>
    <t>1.19.34</t>
  </si>
  <si>
    <t>84</t>
  </si>
  <si>
    <t>1.18</t>
  </si>
  <si>
    <t>86</t>
  </si>
  <si>
    <t>43</t>
  </si>
  <si>
    <t>1.18.1</t>
  </si>
  <si>
    <t>88</t>
  </si>
  <si>
    <t>1.18.2</t>
  </si>
  <si>
    <t>Poz. 54 - Úprava stolu -                                                     vyvrtání otvoru pr 32 pro baterii v prac. desce</t>
  </si>
  <si>
    <t>90</t>
  </si>
  <si>
    <t>45</t>
  </si>
  <si>
    <t>1.18.3</t>
  </si>
  <si>
    <t>Poz. 55 - Tlaková sprcha s raménkem - stolní</t>
  </si>
  <si>
    <t>92</t>
  </si>
  <si>
    <t>1.18.4</t>
  </si>
  <si>
    <t>Poz. 56 - Pracovní stůl trnožový                                             zadní lem                                                                       Rozměry: 1000x700x870mm</t>
  </si>
  <si>
    <t>94</t>
  </si>
  <si>
    <t>47</t>
  </si>
  <si>
    <t>1.18.5</t>
  </si>
  <si>
    <t>Poz.57 - Vozík servírovací 2 police                             nerez konstrukce, 4 otočná kola z toho 2 bržděná  Rozměry: 970x670x1000</t>
  </si>
  <si>
    <t>96</t>
  </si>
  <si>
    <t>1.07</t>
  </si>
  <si>
    <t>Poz. 59 - Namáčecí stůl s dřezem vpravo                          VD 600x500x300mm,trnožový,  zadní a pravý lem, otvor pro baterii , prolom. prac. deska                Rozměry: 1400x600x900mm</t>
  </si>
  <si>
    <t>98</t>
  </si>
  <si>
    <t>49</t>
  </si>
  <si>
    <t>1.07.1</t>
  </si>
  <si>
    <t>Poz. 60 - Baterie dřezová - stolní, vysoké ramínko</t>
  </si>
  <si>
    <t>100</t>
  </si>
  <si>
    <t xml:space="preserve">Poz.5 - Příjmová váha - 150 kg s LCD displejem , certifikovaná, vážní plocha min. 360x460mm                                               </t>
  </si>
  <si>
    <r>
      <t xml:space="preserve">Poz.4 - Regál skladový - </t>
    </r>
    <r>
      <rPr>
        <b/>
        <sz val="10"/>
        <rFont val="Arial CE"/>
        <charset val="238"/>
      </rPr>
      <t>stávající</t>
    </r>
    <r>
      <rPr>
        <sz val="9"/>
        <rFont val="Arial CE"/>
      </rPr>
      <t>,  komaxit                                                Rozměry: 1000x500x2000mm                                              vč. zpětné dopravy (10km) a opětovné montáže stávajícího vybavení</t>
    </r>
  </si>
  <si>
    <t>Poz.1 - Chl. skříň min. 400 l , vent. chlazení , bílé provedení, 4  roštové police nosnost 25 kg, dig. termostat, zámek, rozsah teplot: +0-+10°C                                                                 Rozměry: 600x600x1850mm</t>
  </si>
  <si>
    <t>Poz.6 - Chl. skříň min. 600 l pro GN2/1, vent. chlazení , bílé provedení, 4 roštové police nosnost 25 kg, dig. termostat, zámek , rozsah teplot: +0-+10°C                        Rozměry: 777x750x1900mm</t>
  </si>
  <si>
    <t>Poz.7 - Chl. skříň min. 400 l , vent. chlazení , bílé provedení, 4  roštové police nosnost 25 kg, dig. termostat, zámek, rozsah teplot: +0-+10°C                                                               Rozměry: 600x600x1850mm</t>
  </si>
  <si>
    <t>Poz.8 - Mraz. skříň min. 600 l pro GN2/1, vent. chlazení , bílé provedení, plné dveře, pevné výparníkové rošty, dig. termostat, zámek, rozsah teplot: -10--24°C                          Rozměry: 777x750x1900mm</t>
  </si>
  <si>
    <r>
      <t xml:space="preserve">Poz.12 - Stůl s dřezem vlevo - </t>
    </r>
    <r>
      <rPr>
        <b/>
        <sz val="10"/>
        <rFont val="Arial CE"/>
        <charset val="238"/>
      </rPr>
      <t>stávající</t>
    </r>
    <r>
      <rPr>
        <sz val="9"/>
        <rFont val="Arial CE"/>
      </rPr>
      <t>, zásuvka vpravo, spodní police, zadní a pravý lem                                               vč. zpětné dopravy (10km) a opětovné montáže stávajícího vybavení</t>
    </r>
  </si>
  <si>
    <t>Poz.10 - Modulární regál - AL stojiny, 3 police vysokopevnostní plast , nosnost police min. 120 kg                                                                              Rozměry: 1216 x 475 x 1700mm</t>
  </si>
  <si>
    <r>
      <t xml:space="preserve">Poz.15 - Škrabka na brambory - </t>
    </r>
    <r>
      <rPr>
        <b/>
        <sz val="10"/>
        <rFont val="Arial CE"/>
        <charset val="238"/>
      </rPr>
      <t xml:space="preserve">stávající      </t>
    </r>
    <r>
      <rPr>
        <sz val="9"/>
        <rFont val="Arial CE"/>
      </rPr>
      <t xml:space="preserve">                    nerez, náplň 12 kg                                                  Rozměry: 700x700x950mm vč. zpětné dopravy (10km) a opětovné montáže stávajícího vybavení</t>
    </r>
  </si>
  <si>
    <t>Poz.16 - Lapač škrobu a slupek nerez                                                                            Rozměry: min. 320x380mm</t>
  </si>
  <si>
    <t>Poz.20 - Chl. skříň min. 600 l pro GN2/1, vent. chlazení , bílé provedení,  4 roštové police nosnost 25 kg, dig. termostat, zámek , rozsah teplot: +0-+10°C                                                 Rozměry: 777x750x1900mm</t>
  </si>
  <si>
    <t>Poz.21 - Pracovní stůl se zásuvkovým blokem vlevo, spodní police, zadní lem                                                             Rozměry: 1500x700x900mm</t>
  </si>
  <si>
    <r>
      <t xml:space="preserve">Poz.24 - Stůl s policí, dřez vlevo - </t>
    </r>
    <r>
      <rPr>
        <b/>
        <sz val="10"/>
        <rFont val="Arial CE"/>
        <charset val="238"/>
      </rPr>
      <t>stávající</t>
    </r>
    <r>
      <rPr>
        <sz val="9"/>
        <rFont val="Arial CE"/>
      </rPr>
      <t xml:space="preserve">                      zadní lem Rozměry: 1350x700x900mm                                                     vč. zpětné dopravy (10km) a opětovné montáže stávajícího vybavení</t>
    </r>
  </si>
  <si>
    <r>
      <t xml:space="preserve">Poz.27 - Kuch.  robot 60 l - </t>
    </r>
    <r>
      <rPr>
        <b/>
        <sz val="10"/>
        <rFont val="Arial CE"/>
        <charset val="238"/>
      </rPr>
      <t xml:space="preserve">stávající  </t>
    </r>
    <r>
      <rPr>
        <sz val="9"/>
        <rFont val="Arial CE"/>
      </rPr>
      <t xml:space="preserve">                        vč. mlýnku na maso  Typ: RE 22                                                    Rozměry: 570x1070x1140mm  vč. zpětné dopravy (10km) a opětovné montáže stávajícího vybavení</t>
    </r>
  </si>
  <si>
    <r>
      <t xml:space="preserve">Poz.28 - Pracovní stůl, police, žul. deska - </t>
    </r>
    <r>
      <rPr>
        <b/>
        <sz val="10"/>
        <rFont val="Arial CE"/>
        <charset val="238"/>
      </rPr>
      <t>stávající</t>
    </r>
    <r>
      <rPr>
        <sz val="9"/>
        <rFont val="Arial CE"/>
      </rPr>
      <t>, zadní lem                                             Rozměry: 1200x600x900mm                               vč. zpětné dopravy (10km) a opětovné montáže stávajícího vybavení</t>
    </r>
  </si>
  <si>
    <r>
      <t xml:space="preserve">Poz.29 - Prac. stůl se policí,zásuvka vpravo - </t>
    </r>
    <r>
      <rPr>
        <b/>
        <sz val="10"/>
        <rFont val="Arial CE"/>
        <charset val="238"/>
      </rPr>
      <t>stávající</t>
    </r>
    <r>
      <rPr>
        <sz val="9"/>
        <rFont val="Arial CE"/>
      </rPr>
      <t xml:space="preserve"> ,zadní lem    Rozměry: 1750x700x900mm                                                 vč. zpětné dopravy (10km) a opětovné montáže stávajícího vybavení</t>
    </r>
  </si>
  <si>
    <r>
      <t xml:space="preserve">Poz.32 - Stůl, dřez vpravo, police - </t>
    </r>
    <r>
      <rPr>
        <b/>
        <sz val="10"/>
        <rFont val="Arial CE"/>
        <charset val="238"/>
      </rPr>
      <t xml:space="preserve">stávající   </t>
    </r>
    <r>
      <rPr>
        <sz val="9"/>
        <rFont val="Arial CE"/>
      </rPr>
      <t xml:space="preserve">                                 zadní lem Rozměry: 1500x700x900mm vč. zpětné dopravy (10km) a opětovné montáže stávajícího vybavení</t>
    </r>
  </si>
  <si>
    <r>
      <t xml:space="preserve">Poz. 35 - Pojízdný zásuvkový blok - </t>
    </r>
    <r>
      <rPr>
        <b/>
        <sz val="10"/>
        <rFont val="Arial CE"/>
        <charset val="238"/>
      </rPr>
      <t xml:space="preserve">stávající   </t>
    </r>
    <r>
      <rPr>
        <sz val="9"/>
        <rFont val="Arial CE"/>
      </rPr>
      <t xml:space="preserve">                  Rozměry: 600x600x700mm                                               vč. zpětné dopravy (10km) a opětovné montáže stávajícího vybavení</t>
    </r>
  </si>
  <si>
    <t>Poz. 38 - Pánev sklopná el min.80 l s manuálním sklápěním   nerez vana, dno ze spec. oceli, napouštění studenou vodou     Rozměry: 800x900x900mm</t>
  </si>
  <si>
    <t>Poz.41 - El. stolička   prům. plotny min. 400mm celonerezová , 4 polohový regulační knoflík     Rozměry: min. 580x580x400mm</t>
  </si>
  <si>
    <r>
      <t xml:space="preserve">Poz. 42 - El. sporák - </t>
    </r>
    <r>
      <rPr>
        <b/>
        <sz val="10"/>
        <rFont val="Arial CE"/>
        <charset val="238"/>
      </rPr>
      <t>stávající</t>
    </r>
    <r>
      <rPr>
        <sz val="9"/>
        <rFont val="Arial CE"/>
      </rPr>
      <t xml:space="preserve"> 4 čtvercové plotny,el.trouba Typ: CFQ4 - 98ET            Rozměry: 800x900x900mm                                    vč. zpětné dopravy (10km) a opětovné montáže stávajícího vybavení</t>
    </r>
  </si>
  <si>
    <t>Poz. 45 - Výdejní vozík 2 GN 1/1   dělené vany, spodní police, samostatný ohřev van, , rozsah teplot: +30 - +90°C, točený kabel s vidlicí, 4 otočná kola, z toho 2 bržděná    Rozměry: min. 845 x 650 x 900mm</t>
  </si>
  <si>
    <t>Poz.46 - Vozík servírovací 3 police , nosnost min. 120 kg                             nerez konstrukce, 4 otočná kola z toho 2 bržděná    Rozměry: 970x670x1000</t>
  </si>
  <si>
    <r>
      <t xml:space="preserve">Poz. 49 - Změkčovač vody , regenerace s časem - </t>
    </r>
    <r>
      <rPr>
        <b/>
        <sz val="10"/>
        <rFont val="Arial CE"/>
        <charset val="238"/>
      </rPr>
      <t xml:space="preserve">stávající   </t>
    </r>
    <r>
      <rPr>
        <sz val="9"/>
        <rFont val="Arial CE"/>
      </rPr>
      <t xml:space="preserve">                                                                   vč. zpětné dopravy (10km) a opětovné montáže stávajícího vybavení</t>
    </r>
  </si>
  <si>
    <r>
      <t xml:space="preserve">Poz. 50 - El. konvektomat 6 GN 1/1 - </t>
    </r>
    <r>
      <rPr>
        <b/>
        <sz val="10"/>
        <rFont val="Arial CE"/>
        <charset val="238"/>
      </rPr>
      <t>stávající</t>
    </r>
    <r>
      <rPr>
        <sz val="9"/>
        <rFont val="Arial CE"/>
      </rPr>
      <t>, kond. digestoř  Typ : Retigo Vision RPH 0610   otočené otevírání dveří Rozměry: 933x786x821mm  vč. zpětné dopravy (10km) a opětovné montáže stávajícího vybavení</t>
    </r>
  </si>
  <si>
    <r>
      <t xml:space="preserve">Poz. 51 - Podestavba se zásuny na GN - </t>
    </r>
    <r>
      <rPr>
        <b/>
        <sz val="10"/>
        <rFont val="Arial CE"/>
        <charset val="238"/>
      </rPr>
      <t>stávající</t>
    </r>
  </si>
  <si>
    <t>Poz. 51 - Modulární regál - AL stojiny, 3 police vysokopevnostní plast , nosnost police min. 120 kg                                                                              Rozměry: 1304 x 475 x 1700mm</t>
  </si>
  <si>
    <r>
      <t xml:space="preserve">Poz. 53 - Stůl se dvěma dřezy - </t>
    </r>
    <r>
      <rPr>
        <b/>
        <sz val="10"/>
        <rFont val="Arial CE"/>
        <charset val="238"/>
      </rPr>
      <t>stávající</t>
    </r>
    <r>
      <rPr>
        <sz val="9"/>
        <rFont val="Arial CE"/>
      </rPr>
      <t xml:space="preserve"> , vpravo úprava pro drtič  , zadní lem                                 Rozměry: 1320x700x870mm                            vč. zpětné dopravy (10km) a opětovné montáže stávajícího vybavení</t>
    </r>
  </si>
  <si>
    <t>Doplňující popis k výše uvedeným položkám:</t>
  </si>
  <si>
    <t xml:space="preserve">Objednatel předpokládá u většiny výrobků, že se jedná o atypickou výrobu. Připouští také dodávku běžně dostupných výrobků na trhu s odchylkou požadovaných rozměrů do 15%. Zároveň uvádí, že před výrobou a dodáním je nutné provést zaměření prostor na stavbě, poté dodavatel zpracuje výrobní dokumentaci a předá jí k odsouhlasení objednateli před samotným zajištěním a dodáním výrobků.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</si>
</sst>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25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left" vertical="top"/>
    </xf>
    <xf numFmtId="0" fontId="0" fillId="0" borderId="24" xfId="0" applyFill="1" applyBorder="1" applyAlignment="1">
      <alignment horizontal="center" vertical="top"/>
    </xf>
    <xf numFmtId="0" fontId="0" fillId="0" borderId="24" xfId="0" applyFill="1" applyBorder="1"/>
    <xf numFmtId="0" fontId="0" fillId="0" borderId="25" xfId="0" applyFill="1" applyBorder="1"/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s="1" customFormat="1" ht="36.950000000000003" customHeight="1">
      <c r="AR2" s="129" t="s">
        <v>5</v>
      </c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s="1" customFormat="1" ht="12" customHeight="1">
      <c r="B5" s="14"/>
      <c r="D5" s="17" t="s">
        <v>12</v>
      </c>
      <c r="K5" s="157" t="s">
        <v>13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R5" s="14"/>
      <c r="BS5" s="11" t="s">
        <v>6</v>
      </c>
    </row>
    <row r="6" spans="1:74" s="1" customFormat="1" ht="36.950000000000003" customHeight="1">
      <c r="B6" s="14"/>
      <c r="D6" s="19" t="s">
        <v>14</v>
      </c>
      <c r="K6" s="158" t="s">
        <v>15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R6" s="14"/>
      <c r="BS6" s="11" t="s">
        <v>6</v>
      </c>
    </row>
    <row r="7" spans="1:74" s="1" customFormat="1" ht="12" customHeight="1">
      <c r="B7" s="14"/>
      <c r="D7" s="20" t="s">
        <v>16</v>
      </c>
      <c r="K7" s="18" t="s">
        <v>17</v>
      </c>
      <c r="AK7" s="20" t="s">
        <v>18</v>
      </c>
      <c r="AN7" s="18" t="s">
        <v>19</v>
      </c>
      <c r="AR7" s="14"/>
      <c r="BS7" s="11" t="s">
        <v>6</v>
      </c>
    </row>
    <row r="8" spans="1:74" s="1" customFormat="1" ht="12" customHeight="1">
      <c r="B8" s="14"/>
      <c r="D8" s="20" t="s">
        <v>20</v>
      </c>
      <c r="K8" s="18" t="s">
        <v>21</v>
      </c>
      <c r="AK8" s="20" t="s">
        <v>22</v>
      </c>
      <c r="AN8" s="18" t="s">
        <v>23</v>
      </c>
      <c r="AR8" s="14"/>
      <c r="BS8" s="11" t="s">
        <v>6</v>
      </c>
    </row>
    <row r="9" spans="1:74" s="1" customFormat="1" ht="14.45" customHeight="1">
      <c r="B9" s="14"/>
      <c r="AR9" s="14"/>
      <c r="BS9" s="11" t="s">
        <v>6</v>
      </c>
    </row>
    <row r="10" spans="1:74" s="1" customFormat="1" ht="12" customHeight="1">
      <c r="B10" s="14"/>
      <c r="D10" s="20" t="s">
        <v>24</v>
      </c>
      <c r="AK10" s="20" t="s">
        <v>25</v>
      </c>
      <c r="AN10" s="18" t="s">
        <v>1</v>
      </c>
      <c r="AR10" s="14"/>
      <c r="BS10" s="11" t="s">
        <v>6</v>
      </c>
    </row>
    <row r="11" spans="1:74" s="1" customFormat="1" ht="18.399999999999999" customHeight="1">
      <c r="B11" s="14"/>
      <c r="E11" s="18" t="s">
        <v>26</v>
      </c>
      <c r="AK11" s="20" t="s">
        <v>27</v>
      </c>
      <c r="AN11" s="18" t="s">
        <v>1</v>
      </c>
      <c r="AR11" s="14"/>
      <c r="BS11" s="11" t="s">
        <v>6</v>
      </c>
    </row>
    <row r="12" spans="1:74" s="1" customFormat="1" ht="6.95" customHeight="1">
      <c r="B12" s="14"/>
      <c r="AR12" s="14"/>
      <c r="BS12" s="11" t="s">
        <v>6</v>
      </c>
    </row>
    <row r="13" spans="1:74" s="1" customFormat="1" ht="12" customHeight="1">
      <c r="B13" s="14"/>
      <c r="D13" s="20" t="s">
        <v>28</v>
      </c>
      <c r="AK13" s="20" t="s">
        <v>25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29</v>
      </c>
      <c r="AK14" s="20" t="s">
        <v>27</v>
      </c>
      <c r="AN14" s="18" t="s">
        <v>1</v>
      </c>
      <c r="AR14" s="14"/>
      <c r="BS14" s="11" t="s">
        <v>6</v>
      </c>
    </row>
    <row r="15" spans="1:74" s="1" customFormat="1" ht="6.95" customHeight="1">
      <c r="B15" s="14"/>
      <c r="AR15" s="14"/>
      <c r="BS15" s="11" t="s">
        <v>3</v>
      </c>
    </row>
    <row r="16" spans="1:74" s="1" customFormat="1" ht="12" customHeight="1">
      <c r="B16" s="14"/>
      <c r="D16" s="20" t="s">
        <v>30</v>
      </c>
      <c r="AK16" s="20" t="s">
        <v>25</v>
      </c>
      <c r="AN16" s="18" t="s">
        <v>1</v>
      </c>
      <c r="AR16" s="14"/>
      <c r="BS16" s="11" t="s">
        <v>3</v>
      </c>
    </row>
    <row r="17" spans="1:71" s="1" customFormat="1" ht="18.399999999999999" customHeight="1">
      <c r="B17" s="14"/>
      <c r="E17" s="18" t="s">
        <v>31</v>
      </c>
      <c r="AK17" s="20" t="s">
        <v>27</v>
      </c>
      <c r="AN17" s="18" t="s">
        <v>1</v>
      </c>
      <c r="AR17" s="14"/>
      <c r="BS17" s="11" t="s">
        <v>32</v>
      </c>
    </row>
    <row r="18" spans="1:71" s="1" customFormat="1" ht="6.95" customHeight="1">
      <c r="B18" s="14"/>
      <c r="AR18" s="14"/>
      <c r="BS18" s="11" t="s">
        <v>6</v>
      </c>
    </row>
    <row r="19" spans="1:71" s="1" customFormat="1" ht="12" customHeight="1">
      <c r="B19" s="14"/>
      <c r="D19" s="20" t="s">
        <v>33</v>
      </c>
      <c r="AK19" s="20" t="s">
        <v>25</v>
      </c>
      <c r="AN19" s="18" t="s">
        <v>1</v>
      </c>
      <c r="AR19" s="14"/>
      <c r="BS19" s="11" t="s">
        <v>6</v>
      </c>
    </row>
    <row r="20" spans="1:71" s="1" customFormat="1" ht="18.399999999999999" customHeight="1">
      <c r="B20" s="14"/>
      <c r="E20" s="18" t="s">
        <v>34</v>
      </c>
      <c r="AK20" s="20" t="s">
        <v>27</v>
      </c>
      <c r="AN20" s="18" t="s">
        <v>1</v>
      </c>
      <c r="AR20" s="14"/>
      <c r="BS20" s="11" t="s">
        <v>32</v>
      </c>
    </row>
    <row r="21" spans="1:71" s="1" customFormat="1" ht="6.95" customHeight="1">
      <c r="B21" s="14"/>
      <c r="AR21" s="14"/>
    </row>
    <row r="22" spans="1:71" s="1" customFormat="1" ht="12" customHeight="1">
      <c r="B22" s="14"/>
      <c r="D22" s="20" t="s">
        <v>35</v>
      </c>
      <c r="AR22" s="14"/>
    </row>
    <row r="23" spans="1:71" s="1" customFormat="1" ht="47.25" customHeight="1">
      <c r="B23" s="14"/>
      <c r="E23" s="159" t="s">
        <v>36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R23" s="14"/>
    </row>
    <row r="24" spans="1:71" s="1" customFormat="1" ht="6.95" customHeight="1">
      <c r="B24" s="14"/>
      <c r="AR24" s="14"/>
    </row>
    <row r="25" spans="1:71" s="1" customFormat="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1:71" s="2" customFormat="1" ht="25.9" customHeight="1">
      <c r="A26" s="23"/>
      <c r="B26" s="24"/>
      <c r="C26" s="23"/>
      <c r="D26" s="25" t="s">
        <v>37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60">
        <f>ROUND(AG94,2)</f>
        <v>0</v>
      </c>
      <c r="AL26" s="161"/>
      <c r="AM26" s="161"/>
      <c r="AN26" s="161"/>
      <c r="AO26" s="161"/>
      <c r="AP26" s="23"/>
      <c r="AQ26" s="23"/>
      <c r="AR26" s="24"/>
      <c r="BE26" s="23"/>
    </row>
    <row r="27" spans="1:71" s="2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23"/>
    </row>
    <row r="28" spans="1:71" s="2" customFormat="1" ht="12.75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162" t="s">
        <v>38</v>
      </c>
      <c r="M28" s="162"/>
      <c r="N28" s="162"/>
      <c r="O28" s="162"/>
      <c r="P28" s="162"/>
      <c r="Q28" s="23"/>
      <c r="R28" s="23"/>
      <c r="S28" s="23"/>
      <c r="T28" s="23"/>
      <c r="U28" s="23"/>
      <c r="V28" s="23"/>
      <c r="W28" s="162" t="s">
        <v>39</v>
      </c>
      <c r="X28" s="162"/>
      <c r="Y28" s="162"/>
      <c r="Z28" s="162"/>
      <c r="AA28" s="162"/>
      <c r="AB28" s="162"/>
      <c r="AC28" s="162"/>
      <c r="AD28" s="162"/>
      <c r="AE28" s="162"/>
      <c r="AF28" s="23"/>
      <c r="AG28" s="23"/>
      <c r="AH28" s="23"/>
      <c r="AI28" s="23"/>
      <c r="AJ28" s="23"/>
      <c r="AK28" s="162" t="s">
        <v>40</v>
      </c>
      <c r="AL28" s="162"/>
      <c r="AM28" s="162"/>
      <c r="AN28" s="162"/>
      <c r="AO28" s="162"/>
      <c r="AP28" s="23"/>
      <c r="AQ28" s="23"/>
      <c r="AR28" s="24"/>
      <c r="BE28" s="23"/>
    </row>
    <row r="29" spans="1:71" s="3" customFormat="1" ht="14.45" customHeight="1">
      <c r="B29" s="28"/>
      <c r="D29" s="20" t="s">
        <v>41</v>
      </c>
      <c r="F29" s="20" t="s">
        <v>42</v>
      </c>
      <c r="L29" s="152">
        <v>0.21</v>
      </c>
      <c r="M29" s="151"/>
      <c r="N29" s="151"/>
      <c r="O29" s="151"/>
      <c r="P29" s="151"/>
      <c r="W29" s="150">
        <f>ROUND(AZ94, 2)</f>
        <v>0</v>
      </c>
      <c r="X29" s="151"/>
      <c r="Y29" s="151"/>
      <c r="Z29" s="151"/>
      <c r="AA29" s="151"/>
      <c r="AB29" s="151"/>
      <c r="AC29" s="151"/>
      <c r="AD29" s="151"/>
      <c r="AE29" s="151"/>
      <c r="AK29" s="150">
        <f>ROUND(AV94, 2)</f>
        <v>0</v>
      </c>
      <c r="AL29" s="151"/>
      <c r="AM29" s="151"/>
      <c r="AN29" s="151"/>
      <c r="AO29" s="151"/>
      <c r="AR29" s="28"/>
    </row>
    <row r="30" spans="1:71" s="3" customFormat="1" ht="14.45" customHeight="1">
      <c r="B30" s="28"/>
      <c r="F30" s="20" t="s">
        <v>43</v>
      </c>
      <c r="L30" s="152">
        <v>0.15</v>
      </c>
      <c r="M30" s="151"/>
      <c r="N30" s="151"/>
      <c r="O30" s="151"/>
      <c r="P30" s="151"/>
      <c r="W30" s="150">
        <f>ROUND(BA94, 2)</f>
        <v>0</v>
      </c>
      <c r="X30" s="151"/>
      <c r="Y30" s="151"/>
      <c r="Z30" s="151"/>
      <c r="AA30" s="151"/>
      <c r="AB30" s="151"/>
      <c r="AC30" s="151"/>
      <c r="AD30" s="151"/>
      <c r="AE30" s="151"/>
      <c r="AK30" s="150">
        <f>ROUND(AW94, 2)</f>
        <v>0</v>
      </c>
      <c r="AL30" s="151"/>
      <c r="AM30" s="151"/>
      <c r="AN30" s="151"/>
      <c r="AO30" s="151"/>
      <c r="AR30" s="28"/>
    </row>
    <row r="31" spans="1:71" s="3" customFormat="1" ht="14.45" hidden="1" customHeight="1">
      <c r="B31" s="28"/>
      <c r="F31" s="20" t="s">
        <v>44</v>
      </c>
      <c r="L31" s="152">
        <v>0.21</v>
      </c>
      <c r="M31" s="151"/>
      <c r="N31" s="151"/>
      <c r="O31" s="151"/>
      <c r="P31" s="151"/>
      <c r="W31" s="150">
        <f>ROUND(BB94, 2)</f>
        <v>0</v>
      </c>
      <c r="X31" s="151"/>
      <c r="Y31" s="151"/>
      <c r="Z31" s="151"/>
      <c r="AA31" s="151"/>
      <c r="AB31" s="151"/>
      <c r="AC31" s="151"/>
      <c r="AD31" s="151"/>
      <c r="AE31" s="151"/>
      <c r="AK31" s="150">
        <v>0</v>
      </c>
      <c r="AL31" s="151"/>
      <c r="AM31" s="151"/>
      <c r="AN31" s="151"/>
      <c r="AO31" s="151"/>
      <c r="AR31" s="28"/>
    </row>
    <row r="32" spans="1:71" s="3" customFormat="1" ht="14.45" hidden="1" customHeight="1">
      <c r="B32" s="28"/>
      <c r="F32" s="20" t="s">
        <v>45</v>
      </c>
      <c r="L32" s="152">
        <v>0.15</v>
      </c>
      <c r="M32" s="151"/>
      <c r="N32" s="151"/>
      <c r="O32" s="151"/>
      <c r="P32" s="151"/>
      <c r="W32" s="150">
        <f>ROUND(BC94, 2)</f>
        <v>0</v>
      </c>
      <c r="X32" s="151"/>
      <c r="Y32" s="151"/>
      <c r="Z32" s="151"/>
      <c r="AA32" s="151"/>
      <c r="AB32" s="151"/>
      <c r="AC32" s="151"/>
      <c r="AD32" s="151"/>
      <c r="AE32" s="151"/>
      <c r="AK32" s="150">
        <v>0</v>
      </c>
      <c r="AL32" s="151"/>
      <c r="AM32" s="151"/>
      <c r="AN32" s="151"/>
      <c r="AO32" s="151"/>
      <c r="AR32" s="28"/>
    </row>
    <row r="33" spans="1:57" s="3" customFormat="1" ht="14.45" hidden="1" customHeight="1">
      <c r="B33" s="28"/>
      <c r="F33" s="20" t="s">
        <v>46</v>
      </c>
      <c r="L33" s="152">
        <v>0</v>
      </c>
      <c r="M33" s="151"/>
      <c r="N33" s="151"/>
      <c r="O33" s="151"/>
      <c r="P33" s="151"/>
      <c r="W33" s="150">
        <f>ROUND(BD94, 2)</f>
        <v>0</v>
      </c>
      <c r="X33" s="151"/>
      <c r="Y33" s="151"/>
      <c r="Z33" s="151"/>
      <c r="AA33" s="151"/>
      <c r="AB33" s="151"/>
      <c r="AC33" s="151"/>
      <c r="AD33" s="151"/>
      <c r="AE33" s="151"/>
      <c r="AK33" s="150">
        <v>0</v>
      </c>
      <c r="AL33" s="151"/>
      <c r="AM33" s="151"/>
      <c r="AN33" s="151"/>
      <c r="AO33" s="151"/>
      <c r="AR33" s="28"/>
    </row>
    <row r="34" spans="1:57" s="2" customFormat="1" ht="6.95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pans="1:57" s="2" customFormat="1" ht="25.9" customHeight="1">
      <c r="A35" s="23"/>
      <c r="B35" s="24"/>
      <c r="C35" s="29"/>
      <c r="D35" s="30" t="s">
        <v>47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48</v>
      </c>
      <c r="U35" s="31"/>
      <c r="V35" s="31"/>
      <c r="W35" s="31"/>
      <c r="X35" s="153" t="s">
        <v>49</v>
      </c>
      <c r="Y35" s="154"/>
      <c r="Z35" s="154"/>
      <c r="AA35" s="154"/>
      <c r="AB35" s="154"/>
      <c r="AC35" s="31"/>
      <c r="AD35" s="31"/>
      <c r="AE35" s="31"/>
      <c r="AF35" s="31"/>
      <c r="AG35" s="31"/>
      <c r="AH35" s="31"/>
      <c r="AI35" s="31"/>
      <c r="AJ35" s="31"/>
      <c r="AK35" s="155">
        <f>SUM(AK26:AK33)</f>
        <v>0</v>
      </c>
      <c r="AL35" s="154"/>
      <c r="AM35" s="154"/>
      <c r="AN35" s="154"/>
      <c r="AO35" s="156"/>
      <c r="AP35" s="29"/>
      <c r="AQ35" s="29"/>
      <c r="AR35" s="24"/>
      <c r="BE35" s="23"/>
    </row>
    <row r="36" spans="1:57" s="2" customFormat="1" ht="6.95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5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5" customHeight="1">
      <c r="B38" s="14"/>
      <c r="AR38" s="14"/>
    </row>
    <row r="39" spans="1:57" s="1" customFormat="1" ht="14.45" customHeight="1">
      <c r="B39" s="14"/>
      <c r="AR39" s="14"/>
    </row>
    <row r="40" spans="1:57" s="1" customFormat="1" ht="14.45" customHeight="1">
      <c r="B40" s="14"/>
      <c r="AR40" s="14"/>
    </row>
    <row r="41" spans="1:57" s="1" customFormat="1" ht="14.45" customHeight="1">
      <c r="B41" s="14"/>
      <c r="AR41" s="14"/>
    </row>
    <row r="42" spans="1:57" s="1" customFormat="1" ht="14.45" customHeight="1">
      <c r="B42" s="14"/>
      <c r="AR42" s="14"/>
    </row>
    <row r="43" spans="1:57" s="1" customFormat="1" ht="14.45" customHeight="1">
      <c r="B43" s="14"/>
      <c r="AR43" s="14"/>
    </row>
    <row r="44" spans="1:57" s="1" customFormat="1" ht="14.45" customHeight="1">
      <c r="B44" s="14"/>
      <c r="AR44" s="14"/>
    </row>
    <row r="45" spans="1:57" s="1" customFormat="1" ht="14.45" customHeight="1">
      <c r="B45" s="14"/>
      <c r="AR45" s="14"/>
    </row>
    <row r="46" spans="1:57" s="1" customFormat="1" ht="14.45" customHeight="1">
      <c r="B46" s="14"/>
      <c r="AR46" s="14"/>
    </row>
    <row r="47" spans="1:57" s="1" customFormat="1" ht="14.45" customHeight="1">
      <c r="B47" s="14"/>
      <c r="AR47" s="14"/>
    </row>
    <row r="48" spans="1:57" s="1" customFormat="1" ht="14.45" customHeight="1">
      <c r="B48" s="14"/>
      <c r="AR48" s="14"/>
    </row>
    <row r="49" spans="1:57" s="2" customFormat="1" ht="14.45" customHeight="1">
      <c r="B49" s="33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33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2" customFormat="1" ht="12.75">
      <c r="A60" s="23"/>
      <c r="B60" s="24"/>
      <c r="C60" s="23"/>
      <c r="D60" s="36" t="s">
        <v>52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6" t="s">
        <v>53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6" t="s">
        <v>52</v>
      </c>
      <c r="AI60" s="26"/>
      <c r="AJ60" s="26"/>
      <c r="AK60" s="26"/>
      <c r="AL60" s="26"/>
      <c r="AM60" s="36" t="s">
        <v>53</v>
      </c>
      <c r="AN60" s="26"/>
      <c r="AO60" s="26"/>
      <c r="AP60" s="23"/>
      <c r="AQ60" s="23"/>
      <c r="AR60" s="24"/>
      <c r="BE60" s="23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2" customFormat="1" ht="12.75">
      <c r="A64" s="23"/>
      <c r="B64" s="24"/>
      <c r="C64" s="23"/>
      <c r="D64" s="34" t="s">
        <v>54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4" t="s">
        <v>55</v>
      </c>
      <c r="AI64" s="37"/>
      <c r="AJ64" s="37"/>
      <c r="AK64" s="37"/>
      <c r="AL64" s="37"/>
      <c r="AM64" s="37"/>
      <c r="AN64" s="37"/>
      <c r="AO64" s="37"/>
      <c r="AP64" s="23"/>
      <c r="AQ64" s="23"/>
      <c r="AR64" s="24"/>
      <c r="BE64" s="23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2" customFormat="1" ht="12.75">
      <c r="A75" s="23"/>
      <c r="B75" s="24"/>
      <c r="C75" s="23"/>
      <c r="D75" s="36" t="s">
        <v>52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6" t="s">
        <v>53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6" t="s">
        <v>52</v>
      </c>
      <c r="AI75" s="26"/>
      <c r="AJ75" s="26"/>
      <c r="AK75" s="26"/>
      <c r="AL75" s="26"/>
      <c r="AM75" s="36" t="s">
        <v>53</v>
      </c>
      <c r="AN75" s="26"/>
      <c r="AO75" s="26"/>
      <c r="AP75" s="23"/>
      <c r="AQ75" s="23"/>
      <c r="AR75" s="24"/>
      <c r="BE75" s="23"/>
    </row>
    <row r="76" spans="1:57" s="2" customFormat="1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5" customHeight="1">
      <c r="A77" s="23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4"/>
      <c r="BE77" s="23"/>
    </row>
    <row r="81" spans="1:91" s="2" customFormat="1" ht="6.95" customHeight="1">
      <c r="A81" s="23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4"/>
      <c r="BE81" s="23"/>
    </row>
    <row r="82" spans="1:91" s="2" customFormat="1" ht="24.95" customHeight="1">
      <c r="A82" s="23"/>
      <c r="B82" s="24"/>
      <c r="C82" s="15" t="s">
        <v>56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>
      <c r="B84" s="42"/>
      <c r="C84" s="20" t="s">
        <v>12</v>
      </c>
      <c r="L84" s="4" t="str">
        <f>K5</f>
        <v>MSMALINEK-GASTRO</v>
      </c>
      <c r="AR84" s="42"/>
    </row>
    <row r="85" spans="1:91" s="5" customFormat="1" ht="36.950000000000003" customHeight="1">
      <c r="B85" s="43"/>
      <c r="C85" s="44" t="s">
        <v>14</v>
      </c>
      <c r="L85" s="141" t="str">
        <f>K6</f>
        <v>GASTRO - Stavební úpravy a přístavba objektu MŠ Malínek, Kaplického 386 - NAVÝŠENÍ KAPACITY MŠ MALÍNEK</v>
      </c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R85" s="43"/>
    </row>
    <row r="86" spans="1:91" s="2" customFormat="1" ht="6.95" customHeight="1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>
      <c r="A87" s="23"/>
      <c r="B87" s="24"/>
      <c r="C87" s="20" t="s">
        <v>20</v>
      </c>
      <c r="D87" s="23"/>
      <c r="E87" s="23"/>
      <c r="F87" s="23"/>
      <c r="G87" s="23"/>
      <c r="H87" s="23"/>
      <c r="I87" s="23"/>
      <c r="J87" s="23"/>
      <c r="K87" s="23"/>
      <c r="L87" s="45" t="str">
        <f>IF(K8="","",K8)</f>
        <v>Kaplického 368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0" t="s">
        <v>22</v>
      </c>
      <c r="AJ87" s="23"/>
      <c r="AK87" s="23"/>
      <c r="AL87" s="23"/>
      <c r="AM87" s="143" t="str">
        <f>IF(AN8= "","",AN8)</f>
        <v>15.9.2021</v>
      </c>
      <c r="AN87" s="143"/>
      <c r="AO87" s="23"/>
      <c r="AP87" s="23"/>
      <c r="AQ87" s="23"/>
      <c r="AR87" s="24"/>
      <c r="BE87" s="23"/>
    </row>
    <row r="88" spans="1:91" s="2" customFormat="1" ht="6.95" customHeight="1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25.7" customHeight="1">
      <c r="A89" s="23"/>
      <c r="B89" s="24"/>
      <c r="C89" s="20" t="s">
        <v>24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SM Liberec, Nám.Dr.E.Beneše 1, Liberec, 460 59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0" t="s">
        <v>30</v>
      </c>
      <c r="AJ89" s="23"/>
      <c r="AK89" s="23"/>
      <c r="AL89" s="23"/>
      <c r="AM89" s="144" t="str">
        <f>IF(E17="","",E17)</f>
        <v>FS Vision, s.r.o., B.Němcové 54/9, Liberec 5</v>
      </c>
      <c r="AN89" s="145"/>
      <c r="AO89" s="145"/>
      <c r="AP89" s="145"/>
      <c r="AQ89" s="23"/>
      <c r="AR89" s="24"/>
      <c r="AS89" s="146" t="s">
        <v>57</v>
      </c>
      <c r="AT89" s="147"/>
      <c r="AU89" s="47"/>
      <c r="AV89" s="47"/>
      <c r="AW89" s="47"/>
      <c r="AX89" s="47"/>
      <c r="AY89" s="47"/>
      <c r="AZ89" s="47"/>
      <c r="BA89" s="47"/>
      <c r="BB89" s="47"/>
      <c r="BC89" s="47"/>
      <c r="BD89" s="48"/>
      <c r="BE89" s="23"/>
    </row>
    <row r="90" spans="1:91" s="2" customFormat="1" ht="15.2" customHeight="1">
      <c r="A90" s="23"/>
      <c r="B90" s="24"/>
      <c r="C90" s="20" t="s">
        <v>28</v>
      </c>
      <c r="D90" s="23"/>
      <c r="E90" s="23"/>
      <c r="F90" s="23"/>
      <c r="G90" s="23"/>
      <c r="H90" s="23"/>
      <c r="I90" s="23"/>
      <c r="J90" s="23"/>
      <c r="K90" s="23"/>
      <c r="L90" s="4" t="str">
        <f>IF(E14="","",E14)</f>
        <v xml:space="preserve"> 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0" t="s">
        <v>33</v>
      </c>
      <c r="AJ90" s="23"/>
      <c r="AK90" s="23"/>
      <c r="AL90" s="23"/>
      <c r="AM90" s="144" t="str">
        <f>IF(E20="","",E20)</f>
        <v>Ing. Jaroslav Šíma</v>
      </c>
      <c r="AN90" s="145"/>
      <c r="AO90" s="145"/>
      <c r="AP90" s="145"/>
      <c r="AQ90" s="23"/>
      <c r="AR90" s="24"/>
      <c r="AS90" s="148"/>
      <c r="AT90" s="149"/>
      <c r="AU90" s="49"/>
      <c r="AV90" s="49"/>
      <c r="AW90" s="49"/>
      <c r="AX90" s="49"/>
      <c r="AY90" s="49"/>
      <c r="AZ90" s="49"/>
      <c r="BA90" s="49"/>
      <c r="BB90" s="49"/>
      <c r="BC90" s="49"/>
      <c r="BD90" s="50"/>
      <c r="BE90" s="23"/>
    </row>
    <row r="91" spans="1:91" s="2" customFormat="1" ht="10.9" customHeight="1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148"/>
      <c r="AT91" s="149"/>
      <c r="AU91" s="49"/>
      <c r="AV91" s="49"/>
      <c r="AW91" s="49"/>
      <c r="AX91" s="49"/>
      <c r="AY91" s="49"/>
      <c r="AZ91" s="49"/>
      <c r="BA91" s="49"/>
      <c r="BB91" s="49"/>
      <c r="BC91" s="49"/>
      <c r="BD91" s="50"/>
      <c r="BE91" s="23"/>
    </row>
    <row r="92" spans="1:91" s="2" customFormat="1" ht="29.25" customHeight="1">
      <c r="A92" s="23"/>
      <c r="B92" s="24"/>
      <c r="C92" s="131" t="s">
        <v>58</v>
      </c>
      <c r="D92" s="132"/>
      <c r="E92" s="132"/>
      <c r="F92" s="132"/>
      <c r="G92" s="132"/>
      <c r="H92" s="51"/>
      <c r="I92" s="133" t="s">
        <v>59</v>
      </c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4" t="s">
        <v>60</v>
      </c>
      <c r="AH92" s="132"/>
      <c r="AI92" s="132"/>
      <c r="AJ92" s="132"/>
      <c r="AK92" s="132"/>
      <c r="AL92" s="132"/>
      <c r="AM92" s="132"/>
      <c r="AN92" s="133" t="s">
        <v>61</v>
      </c>
      <c r="AO92" s="132"/>
      <c r="AP92" s="135"/>
      <c r="AQ92" s="52" t="s">
        <v>62</v>
      </c>
      <c r="AR92" s="24"/>
      <c r="AS92" s="53" t="s">
        <v>63</v>
      </c>
      <c r="AT92" s="54" t="s">
        <v>64</v>
      </c>
      <c r="AU92" s="54" t="s">
        <v>65</v>
      </c>
      <c r="AV92" s="54" t="s">
        <v>66</v>
      </c>
      <c r="AW92" s="54" t="s">
        <v>67</v>
      </c>
      <c r="AX92" s="54" t="s">
        <v>68</v>
      </c>
      <c r="AY92" s="54" t="s">
        <v>69</v>
      </c>
      <c r="AZ92" s="54" t="s">
        <v>70</v>
      </c>
      <c r="BA92" s="54" t="s">
        <v>71</v>
      </c>
      <c r="BB92" s="54" t="s">
        <v>72</v>
      </c>
      <c r="BC92" s="54" t="s">
        <v>73</v>
      </c>
      <c r="BD92" s="55" t="s">
        <v>74</v>
      </c>
      <c r="BE92" s="23"/>
    </row>
    <row r="93" spans="1:91" s="2" customFormat="1" ht="10.9" customHeight="1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6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8"/>
      <c r="BE93" s="23"/>
    </row>
    <row r="94" spans="1:91" s="6" customFormat="1" ht="32.450000000000003" customHeight="1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39">
        <f>ROUND(AG95,2)</f>
        <v>0</v>
      </c>
      <c r="AH94" s="139"/>
      <c r="AI94" s="139"/>
      <c r="AJ94" s="139"/>
      <c r="AK94" s="139"/>
      <c r="AL94" s="139"/>
      <c r="AM94" s="139"/>
      <c r="AN94" s="140">
        <f>SUM(AG94,AT94)</f>
        <v>0</v>
      </c>
      <c r="AO94" s="140"/>
      <c r="AP94" s="140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76</v>
      </c>
      <c r="BT94" s="68" t="s">
        <v>77</v>
      </c>
      <c r="BU94" s="69" t="s">
        <v>78</v>
      </c>
      <c r="BV94" s="68" t="s">
        <v>79</v>
      </c>
      <c r="BW94" s="68" t="s">
        <v>4</v>
      </c>
      <c r="BX94" s="68" t="s">
        <v>80</v>
      </c>
      <c r="CL94" s="68" t="s">
        <v>17</v>
      </c>
    </row>
    <row r="95" spans="1:91" s="7" customFormat="1" ht="24.75" customHeight="1">
      <c r="A95" s="70" t="s">
        <v>81</v>
      </c>
      <c r="B95" s="71"/>
      <c r="C95" s="72"/>
      <c r="D95" s="138" t="s">
        <v>82</v>
      </c>
      <c r="E95" s="138"/>
      <c r="F95" s="138"/>
      <c r="G95" s="138"/>
      <c r="H95" s="138"/>
      <c r="I95" s="73"/>
      <c r="J95" s="138" t="s">
        <v>83</v>
      </c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6">
        <f>'GASTRO - GASTRO - SO 02b ...'!J30</f>
        <v>0</v>
      </c>
      <c r="AH95" s="137"/>
      <c r="AI95" s="137"/>
      <c r="AJ95" s="137"/>
      <c r="AK95" s="137"/>
      <c r="AL95" s="137"/>
      <c r="AM95" s="137"/>
      <c r="AN95" s="136">
        <f>SUM(AG95,AT95)</f>
        <v>0</v>
      </c>
      <c r="AO95" s="137"/>
      <c r="AP95" s="137"/>
      <c r="AQ95" s="74" t="s">
        <v>84</v>
      </c>
      <c r="AR95" s="71"/>
      <c r="AS95" s="75">
        <v>0</v>
      </c>
      <c r="AT95" s="76">
        <f>ROUND(SUM(AV95:AW95),2)</f>
        <v>0</v>
      </c>
      <c r="AU95" s="77">
        <f>'GASTRO - GASTRO - SO 02b ...'!P116</f>
        <v>0</v>
      </c>
      <c r="AV95" s="76">
        <f>'GASTRO - GASTRO - SO 02b ...'!J33</f>
        <v>0</v>
      </c>
      <c r="AW95" s="76">
        <f>'GASTRO - GASTRO - SO 02b ...'!J34</f>
        <v>0</v>
      </c>
      <c r="AX95" s="76">
        <f>'GASTRO - GASTRO - SO 02b ...'!J35</f>
        <v>0</v>
      </c>
      <c r="AY95" s="76">
        <f>'GASTRO - GASTRO - SO 02b ...'!J36</f>
        <v>0</v>
      </c>
      <c r="AZ95" s="76">
        <f>'GASTRO - GASTRO - SO 02b ...'!F33</f>
        <v>0</v>
      </c>
      <c r="BA95" s="76">
        <f>'GASTRO - GASTRO - SO 02b ...'!F34</f>
        <v>0</v>
      </c>
      <c r="BB95" s="76">
        <f>'GASTRO - GASTRO - SO 02b ...'!F35</f>
        <v>0</v>
      </c>
      <c r="BC95" s="76">
        <f>'GASTRO - GASTRO - SO 02b ...'!F36</f>
        <v>0</v>
      </c>
      <c r="BD95" s="78">
        <f>'GASTRO - GASTRO - SO 02b ...'!F37</f>
        <v>0</v>
      </c>
      <c r="BT95" s="79" t="s">
        <v>85</v>
      </c>
      <c r="BV95" s="79" t="s">
        <v>79</v>
      </c>
      <c r="BW95" s="79" t="s">
        <v>86</v>
      </c>
      <c r="BX95" s="79" t="s">
        <v>4</v>
      </c>
      <c r="CL95" s="79" t="s">
        <v>1</v>
      </c>
      <c r="CM95" s="79" t="s">
        <v>87</v>
      </c>
    </row>
    <row r="96" spans="1:91" s="2" customFormat="1" ht="30" customHeight="1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5" customHeight="1">
      <c r="A97" s="23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GASTRO - GASTRO - SO 02b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abSelected="1" workbookViewId="0">
      <selection activeCell="E12" sqref="E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0"/>
    </row>
    <row r="2" spans="1:46" s="1" customFormat="1" ht="36.950000000000003" customHeight="1">
      <c r="L2" s="129" t="s">
        <v>5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AT2" s="11" t="s">
        <v>86</v>
      </c>
    </row>
    <row r="3" spans="1:46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87</v>
      </c>
    </row>
    <row r="4" spans="1:46" s="1" customFormat="1" ht="24.95" customHeight="1">
      <c r="B4" s="14"/>
      <c r="D4" s="15" t="s">
        <v>88</v>
      </c>
      <c r="L4" s="14"/>
      <c r="M4" s="81" t="s">
        <v>10</v>
      </c>
      <c r="AT4" s="11" t="s">
        <v>3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20" t="s">
        <v>14</v>
      </c>
      <c r="L6" s="14"/>
    </row>
    <row r="7" spans="1:46" s="1" customFormat="1" ht="26.25" customHeight="1">
      <c r="B7" s="14"/>
      <c r="E7" s="164" t="str">
        <f>'Rekapitulace stavby'!K6</f>
        <v>GASTRO - Stavební úpravy a přístavba objektu MŠ Malínek, Kaplického 386 - NAVÝŠENÍ KAPACITY MŠ MALÍNEK</v>
      </c>
      <c r="F7" s="165"/>
      <c r="G7" s="165"/>
      <c r="H7" s="165"/>
      <c r="L7" s="14"/>
    </row>
    <row r="8" spans="1:46" s="2" customFormat="1" ht="12" customHeight="1">
      <c r="A8" s="23"/>
      <c r="B8" s="24"/>
      <c r="C8" s="23"/>
      <c r="D8" s="20" t="s">
        <v>89</v>
      </c>
      <c r="E8" s="23"/>
      <c r="F8" s="23"/>
      <c r="G8" s="23"/>
      <c r="H8" s="23"/>
      <c r="I8" s="23"/>
      <c r="J8" s="23"/>
      <c r="K8" s="23"/>
      <c r="L8" s="3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46" s="2" customFormat="1" ht="16.5" customHeight="1">
      <c r="A9" s="23"/>
      <c r="B9" s="24"/>
      <c r="C9" s="23"/>
      <c r="D9" s="23"/>
      <c r="E9" s="141" t="s">
        <v>90</v>
      </c>
      <c r="F9" s="163"/>
      <c r="G9" s="163"/>
      <c r="H9" s="163"/>
      <c r="I9" s="23"/>
      <c r="J9" s="23"/>
      <c r="K9" s="23"/>
      <c r="L9" s="3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" customFormat="1">
      <c r="A10" s="23"/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3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" customFormat="1" ht="12" customHeight="1">
      <c r="A11" s="23"/>
      <c r="B11" s="24"/>
      <c r="C11" s="23"/>
      <c r="D11" s="20" t="s">
        <v>16</v>
      </c>
      <c r="E11" s="23"/>
      <c r="F11" s="18" t="s">
        <v>1</v>
      </c>
      <c r="G11" s="23"/>
      <c r="H11" s="23"/>
      <c r="I11" s="20" t="s">
        <v>18</v>
      </c>
      <c r="J11" s="18" t="s">
        <v>1</v>
      </c>
      <c r="K11" s="23"/>
      <c r="L11" s="3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>
      <c r="A12" s="23"/>
      <c r="B12" s="24"/>
      <c r="C12" s="23"/>
      <c r="D12" s="20" t="s">
        <v>20</v>
      </c>
      <c r="E12" s="23"/>
      <c r="F12" s="18" t="s">
        <v>29</v>
      </c>
      <c r="G12" s="23"/>
      <c r="H12" s="23"/>
      <c r="I12" s="20" t="s">
        <v>22</v>
      </c>
      <c r="J12" s="46">
        <v>44488</v>
      </c>
      <c r="K12" s="23"/>
      <c r="L12" s="3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0.9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3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2" customHeight="1">
      <c r="A14" s="23"/>
      <c r="B14" s="24"/>
      <c r="C14" s="23"/>
      <c r="D14" s="20" t="s">
        <v>24</v>
      </c>
      <c r="E14" s="23"/>
      <c r="F14" s="23"/>
      <c r="G14" s="23"/>
      <c r="H14" s="23"/>
      <c r="I14" s="20" t="s">
        <v>25</v>
      </c>
      <c r="J14" s="18" t="str">
        <f>IF('Rekapitulace stavby'!AN10="","",'Rekapitulace stavby'!AN10)</f>
        <v/>
      </c>
      <c r="K14" s="23"/>
      <c r="L14" s="3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8" customHeight="1">
      <c r="A15" s="23"/>
      <c r="B15" s="24"/>
      <c r="C15" s="23"/>
      <c r="D15" s="23"/>
      <c r="E15" s="18" t="str">
        <f>IF('Rekapitulace stavby'!E11="","",'Rekapitulace stavby'!E11)</f>
        <v>SM Liberec, Nám.Dr.E.Beneše 1, Liberec, 460 59</v>
      </c>
      <c r="F15" s="23"/>
      <c r="G15" s="23"/>
      <c r="H15" s="23"/>
      <c r="I15" s="20" t="s">
        <v>27</v>
      </c>
      <c r="J15" s="18" t="str">
        <f>IF('Rekapitulace stavby'!AN11="","",'Rekapitulace stavby'!AN11)</f>
        <v/>
      </c>
      <c r="K15" s="23"/>
      <c r="L15" s="3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6.95" customHeight="1">
      <c r="A16" s="23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3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2" customHeight="1">
      <c r="A17" s="23"/>
      <c r="B17" s="24"/>
      <c r="C17" s="23"/>
      <c r="D17" s="20" t="s">
        <v>28</v>
      </c>
      <c r="E17" s="23"/>
      <c r="F17" s="23"/>
      <c r="G17" s="23"/>
      <c r="H17" s="23"/>
      <c r="I17" s="20" t="s">
        <v>25</v>
      </c>
      <c r="J17" s="18" t="str">
        <f>'Rekapitulace stavby'!AN13</f>
        <v/>
      </c>
      <c r="K17" s="23"/>
      <c r="L17" s="3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8" customHeight="1">
      <c r="A18" s="23"/>
      <c r="B18" s="24"/>
      <c r="C18" s="23"/>
      <c r="D18" s="23"/>
      <c r="E18" s="157" t="str">
        <f>'Rekapitulace stavby'!E14</f>
        <v xml:space="preserve"> </v>
      </c>
      <c r="F18" s="157"/>
      <c r="G18" s="157"/>
      <c r="H18" s="157"/>
      <c r="I18" s="20" t="s">
        <v>27</v>
      </c>
      <c r="J18" s="18" t="str">
        <f>'Rekapitulace stavby'!AN14</f>
        <v/>
      </c>
      <c r="K18" s="23"/>
      <c r="L18" s="3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6.95" customHeight="1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3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2" customHeight="1">
      <c r="A20" s="23"/>
      <c r="B20" s="24"/>
      <c r="C20" s="23"/>
      <c r="D20" s="20" t="s">
        <v>30</v>
      </c>
      <c r="E20" s="23"/>
      <c r="F20" s="23"/>
      <c r="G20" s="23"/>
      <c r="H20" s="23"/>
      <c r="I20" s="20" t="s">
        <v>25</v>
      </c>
      <c r="J20" s="18" t="str">
        <f>IF('Rekapitulace stavby'!AN16="","",'Rekapitulace stavby'!AN16)</f>
        <v/>
      </c>
      <c r="K20" s="23"/>
      <c r="L20" s="3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8" customHeight="1">
      <c r="A21" s="23"/>
      <c r="B21" s="24"/>
      <c r="C21" s="23"/>
      <c r="D21" s="23"/>
      <c r="E21" s="18" t="str">
        <f>IF('Rekapitulace stavby'!E17="","",'Rekapitulace stavby'!E17)</f>
        <v>FS Vision, s.r.o., B.Němcové 54/9, Liberec 5</v>
      </c>
      <c r="F21" s="23"/>
      <c r="G21" s="23"/>
      <c r="H21" s="23"/>
      <c r="I21" s="20" t="s">
        <v>27</v>
      </c>
      <c r="J21" s="18" t="str">
        <f>IF('Rekapitulace stavby'!AN17="","",'Rekapitulace stavby'!AN17)</f>
        <v/>
      </c>
      <c r="K21" s="23"/>
      <c r="L21" s="3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6.95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3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2" customHeight="1">
      <c r="A23" s="23"/>
      <c r="B23" s="24"/>
      <c r="C23" s="23"/>
      <c r="D23" s="20" t="s">
        <v>33</v>
      </c>
      <c r="E23" s="23"/>
      <c r="F23" s="23"/>
      <c r="G23" s="23"/>
      <c r="H23" s="23"/>
      <c r="I23" s="20" t="s">
        <v>25</v>
      </c>
      <c r="J23" s="18" t="str">
        <f>IF('Rekapitulace stavby'!AN19="","",'Rekapitulace stavby'!AN19)</f>
        <v/>
      </c>
      <c r="K23" s="23"/>
      <c r="L23" s="3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8" customHeight="1">
      <c r="A24" s="23"/>
      <c r="B24" s="24"/>
      <c r="C24" s="23"/>
      <c r="D24" s="23"/>
      <c r="E24" s="18" t="str">
        <f>IF('Rekapitulace stavby'!E20="","",'Rekapitulace stavby'!E20)</f>
        <v>Ing. Jaroslav Šíma</v>
      </c>
      <c r="F24" s="23"/>
      <c r="G24" s="23"/>
      <c r="H24" s="23"/>
      <c r="I24" s="20" t="s">
        <v>27</v>
      </c>
      <c r="J24" s="18" t="str">
        <f>IF('Rekapitulace stavby'!AN20="","",'Rekapitulace stavby'!AN20)</f>
        <v/>
      </c>
      <c r="K24" s="23"/>
      <c r="L24" s="3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6.95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3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2" customHeight="1">
      <c r="A26" s="23"/>
      <c r="B26" s="24"/>
      <c r="C26" s="23"/>
      <c r="D26" s="20" t="s">
        <v>35</v>
      </c>
      <c r="E26" s="23"/>
      <c r="F26" s="23"/>
      <c r="G26" s="23"/>
      <c r="H26" s="23"/>
      <c r="I26" s="23"/>
      <c r="J26" s="23"/>
      <c r="K26" s="23"/>
      <c r="L26" s="3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8" customFormat="1" ht="16.5" customHeight="1">
      <c r="A27" s="82"/>
      <c r="B27" s="83"/>
      <c r="C27" s="82"/>
      <c r="D27" s="82"/>
      <c r="E27" s="159" t="s">
        <v>1</v>
      </c>
      <c r="F27" s="159"/>
      <c r="G27" s="159"/>
      <c r="H27" s="159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3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5" customHeight="1">
      <c r="A29" s="23"/>
      <c r="B29" s="24"/>
      <c r="C29" s="23"/>
      <c r="D29" s="57"/>
      <c r="E29" s="57"/>
      <c r="F29" s="57"/>
      <c r="G29" s="57"/>
      <c r="H29" s="57"/>
      <c r="I29" s="57"/>
      <c r="J29" s="57"/>
      <c r="K29" s="57"/>
      <c r="L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25.35" customHeight="1">
      <c r="A30" s="23"/>
      <c r="B30" s="24"/>
      <c r="C30" s="23"/>
      <c r="D30" s="85" t="s">
        <v>37</v>
      </c>
      <c r="E30" s="23"/>
      <c r="F30" s="23"/>
      <c r="G30" s="23"/>
      <c r="H30" s="23"/>
      <c r="I30" s="23"/>
      <c r="J30" s="62">
        <f>ROUND(J116, 2)</f>
        <v>0</v>
      </c>
      <c r="K30" s="23"/>
      <c r="L30" s="3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5" customHeight="1">
      <c r="A31" s="23"/>
      <c r="B31" s="24"/>
      <c r="C31" s="23"/>
      <c r="D31" s="57"/>
      <c r="E31" s="57"/>
      <c r="F31" s="57"/>
      <c r="G31" s="57"/>
      <c r="H31" s="57"/>
      <c r="I31" s="57"/>
      <c r="J31" s="57"/>
      <c r="K31" s="57"/>
      <c r="L31" s="3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14.45" customHeight="1">
      <c r="A32" s="23"/>
      <c r="B32" s="24"/>
      <c r="C32" s="23"/>
      <c r="D32" s="23"/>
      <c r="E32" s="23"/>
      <c r="F32" s="27" t="s">
        <v>39</v>
      </c>
      <c r="G32" s="23"/>
      <c r="H32" s="23"/>
      <c r="I32" s="27" t="s">
        <v>38</v>
      </c>
      <c r="J32" s="27" t="s">
        <v>40</v>
      </c>
      <c r="K32" s="23"/>
      <c r="L32" s="3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14.45" customHeight="1">
      <c r="A33" s="23"/>
      <c r="B33" s="24"/>
      <c r="C33" s="23"/>
      <c r="D33" s="86" t="s">
        <v>41</v>
      </c>
      <c r="E33" s="20" t="s">
        <v>42</v>
      </c>
      <c r="F33" s="87">
        <f>ROUND((SUM(BE116:BE165)),  2)</f>
        <v>0</v>
      </c>
      <c r="G33" s="23"/>
      <c r="H33" s="23"/>
      <c r="I33" s="88">
        <v>0.21</v>
      </c>
      <c r="J33" s="87">
        <f>ROUND(((SUM(BE116:BE165))*I33),  2)</f>
        <v>0</v>
      </c>
      <c r="K33" s="23"/>
      <c r="L33" s="3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5" customHeight="1">
      <c r="A34" s="23"/>
      <c r="B34" s="24"/>
      <c r="C34" s="23"/>
      <c r="D34" s="23"/>
      <c r="E34" s="20" t="s">
        <v>43</v>
      </c>
      <c r="F34" s="87">
        <f>ROUND((SUM(BF116:BF165)),  2)</f>
        <v>0</v>
      </c>
      <c r="G34" s="23"/>
      <c r="H34" s="23"/>
      <c r="I34" s="88">
        <v>0.15</v>
      </c>
      <c r="J34" s="87">
        <f>ROUND(((SUM(BF116:BF165))*I34),  2)</f>
        <v>0</v>
      </c>
      <c r="K34" s="23"/>
      <c r="L34" s="3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5" hidden="1" customHeight="1">
      <c r="A35" s="23"/>
      <c r="B35" s="24"/>
      <c r="C35" s="23"/>
      <c r="D35" s="23"/>
      <c r="E35" s="20" t="s">
        <v>44</v>
      </c>
      <c r="F35" s="87">
        <f>ROUND((SUM(BG116:BG165)),  2)</f>
        <v>0</v>
      </c>
      <c r="G35" s="23"/>
      <c r="H35" s="23"/>
      <c r="I35" s="88">
        <v>0.21</v>
      </c>
      <c r="J35" s="87">
        <f>0</f>
        <v>0</v>
      </c>
      <c r="K35" s="23"/>
      <c r="L35" s="3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5" hidden="1" customHeight="1">
      <c r="A36" s="23"/>
      <c r="B36" s="24"/>
      <c r="C36" s="23"/>
      <c r="D36" s="23"/>
      <c r="E36" s="20" t="s">
        <v>45</v>
      </c>
      <c r="F36" s="87">
        <f>ROUND((SUM(BH116:BH165)),  2)</f>
        <v>0</v>
      </c>
      <c r="G36" s="23"/>
      <c r="H36" s="23"/>
      <c r="I36" s="88">
        <v>0.15</v>
      </c>
      <c r="J36" s="87">
        <f>0</f>
        <v>0</v>
      </c>
      <c r="K36" s="23"/>
      <c r="L36" s="3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5" hidden="1" customHeight="1">
      <c r="A37" s="23"/>
      <c r="B37" s="24"/>
      <c r="C37" s="23"/>
      <c r="D37" s="23"/>
      <c r="E37" s="20" t="s">
        <v>46</v>
      </c>
      <c r="F37" s="87">
        <f>ROUND((SUM(BI116:BI165)),  2)</f>
        <v>0</v>
      </c>
      <c r="G37" s="23"/>
      <c r="H37" s="23"/>
      <c r="I37" s="88">
        <v>0</v>
      </c>
      <c r="J37" s="87">
        <f>0</f>
        <v>0</v>
      </c>
      <c r="K37" s="23"/>
      <c r="L37" s="3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6.95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3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25.35" customHeight="1">
      <c r="A39" s="23"/>
      <c r="B39" s="24"/>
      <c r="C39" s="89"/>
      <c r="D39" s="90" t="s">
        <v>47</v>
      </c>
      <c r="E39" s="51"/>
      <c r="F39" s="51"/>
      <c r="G39" s="91" t="s">
        <v>48</v>
      </c>
      <c r="H39" s="92" t="s">
        <v>49</v>
      </c>
      <c r="I39" s="51"/>
      <c r="J39" s="93">
        <f>SUM(J30:J37)</f>
        <v>0</v>
      </c>
      <c r="K39" s="94"/>
      <c r="L39" s="3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33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33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" customFormat="1" ht="12.75">
      <c r="A61" s="23"/>
      <c r="B61" s="24"/>
      <c r="C61" s="23"/>
      <c r="D61" s="36" t="s">
        <v>52</v>
      </c>
      <c r="E61" s="26"/>
      <c r="F61" s="95" t="s">
        <v>53</v>
      </c>
      <c r="G61" s="36" t="s">
        <v>52</v>
      </c>
      <c r="H61" s="26"/>
      <c r="I61" s="26"/>
      <c r="J61" s="96" t="s">
        <v>53</v>
      </c>
      <c r="K61" s="26"/>
      <c r="L61" s="3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" customFormat="1" ht="12.75">
      <c r="A65" s="23"/>
      <c r="B65" s="24"/>
      <c r="C65" s="23"/>
      <c r="D65" s="34" t="s">
        <v>54</v>
      </c>
      <c r="E65" s="37"/>
      <c r="F65" s="37"/>
      <c r="G65" s="34" t="s">
        <v>55</v>
      </c>
      <c r="H65" s="37"/>
      <c r="I65" s="37"/>
      <c r="J65" s="37"/>
      <c r="K65" s="37"/>
      <c r="L65" s="3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" customFormat="1" ht="12.75">
      <c r="A76" s="23"/>
      <c r="B76" s="24"/>
      <c r="C76" s="23"/>
      <c r="D76" s="36" t="s">
        <v>52</v>
      </c>
      <c r="E76" s="26"/>
      <c r="F76" s="95" t="s">
        <v>53</v>
      </c>
      <c r="G76" s="36" t="s">
        <v>52</v>
      </c>
      <c r="H76" s="26"/>
      <c r="I76" s="26"/>
      <c r="J76" s="96" t="s">
        <v>53</v>
      </c>
      <c r="K76" s="26"/>
      <c r="L76" s="3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14.45" customHeight="1">
      <c r="A77" s="23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47" s="2" customFormat="1" ht="6.95" customHeight="1">
      <c r="A81" s="23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3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47" s="2" customFormat="1" ht="24.95" customHeight="1">
      <c r="A82" s="23"/>
      <c r="B82" s="24"/>
      <c r="C82" s="15" t="s">
        <v>91</v>
      </c>
      <c r="D82" s="23"/>
      <c r="E82" s="23"/>
      <c r="F82" s="23"/>
      <c r="G82" s="23"/>
      <c r="H82" s="23"/>
      <c r="I82" s="23"/>
      <c r="J82" s="23"/>
      <c r="K82" s="23"/>
      <c r="L82" s="3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47" s="2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47" s="2" customFormat="1" ht="12" customHeight="1">
      <c r="A84" s="23"/>
      <c r="B84" s="24"/>
      <c r="C84" s="20" t="s">
        <v>14</v>
      </c>
      <c r="D84" s="23"/>
      <c r="E84" s="23"/>
      <c r="F84" s="23"/>
      <c r="G84" s="23"/>
      <c r="H84" s="23"/>
      <c r="I84" s="23"/>
      <c r="J84" s="23"/>
      <c r="K84" s="23"/>
      <c r="L84" s="3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47" s="2" customFormat="1" ht="26.25" customHeight="1">
      <c r="A85" s="23"/>
      <c r="B85" s="24"/>
      <c r="C85" s="23"/>
      <c r="D85" s="23"/>
      <c r="E85" s="164" t="str">
        <f>E7</f>
        <v>GASTRO - Stavební úpravy a přístavba objektu MŠ Malínek, Kaplického 386 - NAVÝŠENÍ KAPACITY MŠ MALÍNEK</v>
      </c>
      <c r="F85" s="165"/>
      <c r="G85" s="165"/>
      <c r="H85" s="165"/>
      <c r="I85" s="23"/>
      <c r="J85" s="23"/>
      <c r="K85" s="23"/>
      <c r="L85" s="3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47" s="2" customFormat="1" ht="12" customHeight="1">
      <c r="A86" s="23"/>
      <c r="B86" s="24"/>
      <c r="C86" s="20" t="s">
        <v>89</v>
      </c>
      <c r="D86" s="23"/>
      <c r="E86" s="23"/>
      <c r="F86" s="23"/>
      <c r="G86" s="23"/>
      <c r="H86" s="23"/>
      <c r="I86" s="23"/>
      <c r="J86" s="23"/>
      <c r="K86" s="23"/>
      <c r="L86" s="3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47" s="2" customFormat="1" ht="16.5" customHeight="1">
      <c r="A87" s="23"/>
      <c r="B87" s="24"/>
      <c r="C87" s="23"/>
      <c r="D87" s="23"/>
      <c r="E87" s="141" t="str">
        <f>E9</f>
        <v>GASTRO - GASTRO - SO 02b Stávající objekt</v>
      </c>
      <c r="F87" s="163"/>
      <c r="G87" s="163"/>
      <c r="H87" s="163"/>
      <c r="I87" s="23"/>
      <c r="J87" s="23"/>
      <c r="K87" s="23"/>
      <c r="L87" s="3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47" s="2" customFormat="1" ht="6.95" customHeight="1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3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47" s="2" customFormat="1" ht="12" customHeight="1">
      <c r="A89" s="23"/>
      <c r="B89" s="24"/>
      <c r="C89" s="20" t="s">
        <v>20</v>
      </c>
      <c r="D89" s="23"/>
      <c r="E89" s="23"/>
      <c r="F89" s="18" t="str">
        <f>F12</f>
        <v xml:space="preserve"> </v>
      </c>
      <c r="G89" s="23"/>
      <c r="H89" s="23"/>
      <c r="I89" s="20" t="s">
        <v>22</v>
      </c>
      <c r="J89" s="46">
        <f>IF(J12="","",J12)</f>
        <v>44488</v>
      </c>
      <c r="K89" s="23"/>
      <c r="L89" s="3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47" s="2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47" s="2" customFormat="1" ht="40.15" customHeight="1">
      <c r="A91" s="23"/>
      <c r="B91" s="24"/>
      <c r="C91" s="20" t="s">
        <v>24</v>
      </c>
      <c r="D91" s="23"/>
      <c r="E91" s="23"/>
      <c r="F91" s="18" t="str">
        <f>E15</f>
        <v>SM Liberec, Nám.Dr.E.Beneše 1, Liberec, 460 59</v>
      </c>
      <c r="G91" s="23"/>
      <c r="H91" s="23"/>
      <c r="I91" s="20" t="s">
        <v>30</v>
      </c>
      <c r="J91" s="21" t="str">
        <f>E21</f>
        <v>FS Vision, s.r.o., B.Němcové 54/9, Liberec 5</v>
      </c>
      <c r="K91" s="23"/>
      <c r="L91" s="3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47" s="2" customFormat="1" ht="15.2" customHeight="1">
      <c r="A92" s="23"/>
      <c r="B92" s="24"/>
      <c r="C92" s="20" t="s">
        <v>28</v>
      </c>
      <c r="D92" s="23"/>
      <c r="E92" s="23"/>
      <c r="F92" s="18" t="str">
        <f>IF(E18="","",E18)</f>
        <v xml:space="preserve"> </v>
      </c>
      <c r="G92" s="23"/>
      <c r="H92" s="23"/>
      <c r="I92" s="20" t="s">
        <v>33</v>
      </c>
      <c r="J92" s="21" t="str">
        <f>E24</f>
        <v>Ing. Jaroslav Šíma</v>
      </c>
      <c r="K92" s="23"/>
      <c r="L92" s="3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47" s="2" customFormat="1" ht="10.35" customHeight="1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3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47" s="2" customFormat="1" ht="29.25" customHeight="1">
      <c r="A94" s="23"/>
      <c r="B94" s="24"/>
      <c r="C94" s="97" t="s">
        <v>92</v>
      </c>
      <c r="D94" s="89"/>
      <c r="E94" s="89"/>
      <c r="F94" s="89"/>
      <c r="G94" s="89"/>
      <c r="H94" s="89"/>
      <c r="I94" s="89"/>
      <c r="J94" s="98" t="s">
        <v>93</v>
      </c>
      <c r="K94" s="89"/>
      <c r="L94" s="3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47" s="2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47" s="2" customFormat="1" ht="22.9" customHeight="1">
      <c r="A96" s="23"/>
      <c r="B96" s="24"/>
      <c r="C96" s="99" t="s">
        <v>94</v>
      </c>
      <c r="D96" s="23"/>
      <c r="E96" s="23"/>
      <c r="F96" s="23"/>
      <c r="G96" s="23"/>
      <c r="H96" s="23"/>
      <c r="I96" s="23"/>
      <c r="J96" s="62">
        <f>J116</f>
        <v>0</v>
      </c>
      <c r="K96" s="23"/>
      <c r="L96" s="3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U96" s="11" t="s">
        <v>95</v>
      </c>
    </row>
    <row r="97" spans="1:31" s="2" customFormat="1" ht="21.7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s="2" customFormat="1" ht="6.95" customHeight="1">
      <c r="A98" s="23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102" spans="1:31" s="2" customFormat="1" ht="6.95" customHeight="1">
      <c r="A102" s="23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3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s="2" customFormat="1" ht="24.95" customHeight="1">
      <c r="A103" s="23"/>
      <c r="B103" s="24"/>
      <c r="C103" s="15" t="s">
        <v>96</v>
      </c>
      <c r="D103" s="23"/>
      <c r="E103" s="23"/>
      <c r="F103" s="23"/>
      <c r="G103" s="23"/>
      <c r="H103" s="23"/>
      <c r="I103" s="23"/>
      <c r="J103" s="23"/>
      <c r="K103" s="23"/>
      <c r="L103" s="3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s="2" customFormat="1" ht="6.95" customHeight="1">
      <c r="A104" s="23"/>
      <c r="B104" s="24"/>
      <c r="C104" s="23"/>
      <c r="D104" s="23"/>
      <c r="E104" s="23"/>
      <c r="F104" s="23"/>
      <c r="G104" s="23"/>
      <c r="H104" s="23"/>
      <c r="I104" s="23"/>
      <c r="J104" s="23"/>
      <c r="K104" s="23"/>
      <c r="L104" s="3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s="2" customFormat="1" ht="12" customHeight="1">
      <c r="A105" s="23"/>
      <c r="B105" s="24"/>
      <c r="C105" s="20" t="s">
        <v>14</v>
      </c>
      <c r="D105" s="23"/>
      <c r="E105" s="23"/>
      <c r="F105" s="23"/>
      <c r="G105" s="23"/>
      <c r="H105" s="23"/>
      <c r="I105" s="23"/>
      <c r="J105" s="23"/>
      <c r="K105" s="23"/>
      <c r="L105" s="3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s="2" customFormat="1" ht="26.25" customHeight="1">
      <c r="A106" s="23"/>
      <c r="B106" s="24"/>
      <c r="C106" s="23"/>
      <c r="D106" s="23"/>
      <c r="E106" s="164" t="str">
        <f>E7</f>
        <v>GASTRO - Stavební úpravy a přístavba objektu MŠ Malínek, Kaplického 386 - NAVÝŠENÍ KAPACITY MŠ MALÍNEK</v>
      </c>
      <c r="F106" s="165"/>
      <c r="G106" s="165"/>
      <c r="H106" s="165"/>
      <c r="I106" s="23"/>
      <c r="J106" s="23"/>
      <c r="K106" s="23"/>
      <c r="L106" s="3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s="2" customFormat="1" ht="12" customHeight="1">
      <c r="A107" s="23"/>
      <c r="B107" s="24"/>
      <c r="C107" s="20" t="s">
        <v>89</v>
      </c>
      <c r="D107" s="23"/>
      <c r="E107" s="23"/>
      <c r="F107" s="23"/>
      <c r="G107" s="23"/>
      <c r="H107" s="23"/>
      <c r="I107" s="23"/>
      <c r="J107" s="23"/>
      <c r="K107" s="23"/>
      <c r="L107" s="3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s="2" customFormat="1" ht="16.5" customHeight="1">
      <c r="A108" s="23"/>
      <c r="B108" s="24"/>
      <c r="C108" s="23"/>
      <c r="D108" s="23"/>
      <c r="E108" s="141" t="str">
        <f>E9</f>
        <v>GASTRO - GASTRO - SO 02b Stávající objekt</v>
      </c>
      <c r="F108" s="163"/>
      <c r="G108" s="163"/>
      <c r="H108" s="163"/>
      <c r="I108" s="23"/>
      <c r="J108" s="23"/>
      <c r="K108" s="23"/>
      <c r="L108" s="3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s="2" customFormat="1" ht="6.95" customHeight="1">
      <c r="A109" s="23"/>
      <c r="B109" s="24"/>
      <c r="C109" s="23"/>
      <c r="D109" s="23"/>
      <c r="E109" s="23"/>
      <c r="F109" s="23"/>
      <c r="G109" s="23"/>
      <c r="H109" s="23"/>
      <c r="I109" s="23"/>
      <c r="J109" s="23"/>
      <c r="K109" s="23"/>
      <c r="L109" s="3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s="2" customFormat="1" ht="12" customHeight="1">
      <c r="A110" s="23"/>
      <c r="B110" s="24"/>
      <c r="C110" s="20" t="s">
        <v>20</v>
      </c>
      <c r="D110" s="23"/>
      <c r="E110" s="23"/>
      <c r="F110" s="18" t="str">
        <f>F12</f>
        <v xml:space="preserve"> </v>
      </c>
      <c r="G110" s="23"/>
      <c r="H110" s="23"/>
      <c r="I110" s="20" t="s">
        <v>22</v>
      </c>
      <c r="J110" s="46">
        <f>IF(J12="","",J12)</f>
        <v>44488</v>
      </c>
      <c r="K110" s="23"/>
      <c r="L110" s="3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s="2" customFormat="1" ht="6.95" customHeight="1">
      <c r="A111" s="23"/>
      <c r="B111" s="24"/>
      <c r="C111" s="23"/>
      <c r="D111" s="23"/>
      <c r="E111" s="23"/>
      <c r="F111" s="23"/>
      <c r="G111" s="23"/>
      <c r="H111" s="23"/>
      <c r="I111" s="23"/>
      <c r="J111" s="23"/>
      <c r="K111" s="23"/>
      <c r="L111" s="3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s="2" customFormat="1" ht="40.15" customHeight="1">
      <c r="A112" s="23"/>
      <c r="B112" s="24"/>
      <c r="C112" s="20" t="s">
        <v>24</v>
      </c>
      <c r="D112" s="23"/>
      <c r="E112" s="23"/>
      <c r="F112" s="18" t="str">
        <f>E15</f>
        <v>SM Liberec, Nám.Dr.E.Beneše 1, Liberec, 460 59</v>
      </c>
      <c r="G112" s="23"/>
      <c r="H112" s="23"/>
      <c r="I112" s="20" t="s">
        <v>30</v>
      </c>
      <c r="J112" s="21" t="str">
        <f>E21</f>
        <v>FS Vision, s.r.o., B.Němcové 54/9, Liberec 5</v>
      </c>
      <c r="K112" s="23"/>
      <c r="L112" s="3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65" s="2" customFormat="1" ht="15.2" customHeight="1">
      <c r="A113" s="23"/>
      <c r="B113" s="24"/>
      <c r="C113" s="20" t="s">
        <v>28</v>
      </c>
      <c r="D113" s="23"/>
      <c r="E113" s="23"/>
      <c r="F113" s="18" t="str">
        <f>IF(E18="","",E18)</f>
        <v xml:space="preserve"> </v>
      </c>
      <c r="G113" s="23"/>
      <c r="H113" s="23"/>
      <c r="I113" s="20" t="s">
        <v>33</v>
      </c>
      <c r="J113" s="21" t="str">
        <f>E24</f>
        <v>Ing. Jaroslav Šíma</v>
      </c>
      <c r="K113" s="23"/>
      <c r="L113" s="3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65" s="2" customFormat="1" ht="10.35" customHeight="1">
      <c r="A114" s="23"/>
      <c r="B114" s="24"/>
      <c r="C114" s="23"/>
      <c r="D114" s="23"/>
      <c r="E114" s="23"/>
      <c r="F114" s="23"/>
      <c r="G114" s="23"/>
      <c r="H114" s="23"/>
      <c r="I114" s="23"/>
      <c r="J114" s="23"/>
      <c r="K114" s="23"/>
      <c r="L114" s="3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65" s="9" customFormat="1" ht="29.25" customHeight="1">
      <c r="A115" s="100"/>
      <c r="B115" s="101"/>
      <c r="C115" s="102" t="s">
        <v>97</v>
      </c>
      <c r="D115" s="103" t="s">
        <v>62</v>
      </c>
      <c r="E115" s="103" t="s">
        <v>58</v>
      </c>
      <c r="F115" s="103" t="s">
        <v>59</v>
      </c>
      <c r="G115" s="103" t="s">
        <v>98</v>
      </c>
      <c r="H115" s="103" t="s">
        <v>99</v>
      </c>
      <c r="I115" s="103" t="s">
        <v>100</v>
      </c>
      <c r="J115" s="104" t="s">
        <v>93</v>
      </c>
      <c r="K115" s="105" t="s">
        <v>101</v>
      </c>
      <c r="L115" s="106"/>
      <c r="M115" s="53" t="s">
        <v>1</v>
      </c>
      <c r="N115" s="54" t="s">
        <v>41</v>
      </c>
      <c r="O115" s="54" t="s">
        <v>102</v>
      </c>
      <c r="P115" s="54" t="s">
        <v>103</v>
      </c>
      <c r="Q115" s="54" t="s">
        <v>104</v>
      </c>
      <c r="R115" s="54" t="s">
        <v>105</v>
      </c>
      <c r="S115" s="54" t="s">
        <v>106</v>
      </c>
      <c r="T115" s="55" t="s">
        <v>107</v>
      </c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65" s="2" customFormat="1" ht="22.9" customHeight="1">
      <c r="A116" s="23"/>
      <c r="B116" s="24"/>
      <c r="C116" s="60" t="s">
        <v>108</v>
      </c>
      <c r="D116" s="23"/>
      <c r="E116" s="23"/>
      <c r="F116" s="23"/>
      <c r="G116" s="23"/>
      <c r="H116" s="23"/>
      <c r="I116" s="23"/>
      <c r="J116" s="107">
        <f>BK116</f>
        <v>0</v>
      </c>
      <c r="K116" s="23"/>
      <c r="L116" s="24"/>
      <c r="M116" s="56"/>
      <c r="N116" s="47"/>
      <c r="O116" s="57"/>
      <c r="P116" s="108">
        <f>SUM(P117:P165)</f>
        <v>0</v>
      </c>
      <c r="Q116" s="57"/>
      <c r="R116" s="108">
        <f>SUM(R117:R165)</f>
        <v>0</v>
      </c>
      <c r="S116" s="57"/>
      <c r="T116" s="109">
        <f>SUM(T117:T165)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T116" s="11" t="s">
        <v>76</v>
      </c>
      <c r="AU116" s="11" t="s">
        <v>95</v>
      </c>
      <c r="BK116" s="110">
        <f>SUM(BK117:BK165)</f>
        <v>0</v>
      </c>
    </row>
    <row r="117" spans="1:65" s="2" customFormat="1" ht="33" customHeight="1">
      <c r="A117" s="23"/>
      <c r="B117" s="111"/>
      <c r="C117" s="112" t="s">
        <v>85</v>
      </c>
      <c r="D117" s="112" t="s">
        <v>109</v>
      </c>
      <c r="E117" s="113" t="s">
        <v>110</v>
      </c>
      <c r="F117" s="114" t="s">
        <v>255</v>
      </c>
      <c r="G117" s="115" t="s">
        <v>111</v>
      </c>
      <c r="H117" s="116">
        <v>1</v>
      </c>
      <c r="I117" s="117">
        <v>0</v>
      </c>
      <c r="J117" s="117">
        <f t="shared" ref="J117:J148" si="0">ROUND(I117*H117,2)</f>
        <v>0</v>
      </c>
      <c r="K117" s="118"/>
      <c r="L117" s="24"/>
      <c r="M117" s="119" t="s">
        <v>1</v>
      </c>
      <c r="N117" s="120" t="s">
        <v>42</v>
      </c>
      <c r="O117" s="121">
        <v>0</v>
      </c>
      <c r="P117" s="121">
        <f t="shared" ref="P117:P148" si="1">O117*H117</f>
        <v>0</v>
      </c>
      <c r="Q117" s="121">
        <v>0</v>
      </c>
      <c r="R117" s="121">
        <f t="shared" ref="R117:R148" si="2">Q117*H117</f>
        <v>0</v>
      </c>
      <c r="S117" s="121">
        <v>0</v>
      </c>
      <c r="T117" s="122">
        <f t="shared" ref="T117:T148" si="3">S117*H117</f>
        <v>0</v>
      </c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R117" s="123" t="s">
        <v>112</v>
      </c>
      <c r="AT117" s="123" t="s">
        <v>109</v>
      </c>
      <c r="AU117" s="123" t="s">
        <v>77</v>
      </c>
      <c r="AY117" s="11" t="s">
        <v>113</v>
      </c>
      <c r="BE117" s="124">
        <f t="shared" ref="BE117:BE148" si="4">IF(N117="základní",J117,0)</f>
        <v>0</v>
      </c>
      <c r="BF117" s="124">
        <f t="shared" ref="BF117:BF148" si="5">IF(N117="snížená",J117,0)</f>
        <v>0</v>
      </c>
      <c r="BG117" s="124">
        <f t="shared" ref="BG117:BG148" si="6">IF(N117="zákl. přenesená",J117,0)</f>
        <v>0</v>
      </c>
      <c r="BH117" s="124">
        <f t="shared" ref="BH117:BH148" si="7">IF(N117="sníž. přenesená",J117,0)</f>
        <v>0</v>
      </c>
      <c r="BI117" s="124">
        <f t="shared" ref="BI117:BI148" si="8">IF(N117="nulová",J117,0)</f>
        <v>0</v>
      </c>
      <c r="BJ117" s="11" t="s">
        <v>85</v>
      </c>
      <c r="BK117" s="124">
        <f t="shared" ref="BK117:BK148" si="9">ROUND(I117*H117,2)</f>
        <v>0</v>
      </c>
      <c r="BL117" s="11" t="s">
        <v>112</v>
      </c>
      <c r="BM117" s="123" t="s">
        <v>112</v>
      </c>
    </row>
    <row r="118" spans="1:65" s="2" customFormat="1" ht="33" customHeight="1">
      <c r="A118" s="23"/>
      <c r="B118" s="111"/>
      <c r="C118" s="112" t="s">
        <v>87</v>
      </c>
      <c r="D118" s="112" t="s">
        <v>109</v>
      </c>
      <c r="E118" s="113" t="s">
        <v>114</v>
      </c>
      <c r="F118" s="114" t="s">
        <v>254</v>
      </c>
      <c r="G118" s="115" t="s">
        <v>111</v>
      </c>
      <c r="H118" s="116">
        <v>3</v>
      </c>
      <c r="I118" s="117">
        <v>0</v>
      </c>
      <c r="J118" s="117">
        <f t="shared" si="0"/>
        <v>0</v>
      </c>
      <c r="K118" s="118"/>
      <c r="L118" s="24"/>
      <c r="M118" s="119" t="s">
        <v>1</v>
      </c>
      <c r="N118" s="120" t="s">
        <v>42</v>
      </c>
      <c r="O118" s="121">
        <v>0</v>
      </c>
      <c r="P118" s="121">
        <f t="shared" si="1"/>
        <v>0</v>
      </c>
      <c r="Q118" s="121">
        <v>0</v>
      </c>
      <c r="R118" s="121">
        <f t="shared" si="2"/>
        <v>0</v>
      </c>
      <c r="S118" s="121">
        <v>0</v>
      </c>
      <c r="T118" s="122">
        <f t="shared" si="3"/>
        <v>0</v>
      </c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R118" s="123" t="s">
        <v>112</v>
      </c>
      <c r="AT118" s="123" t="s">
        <v>109</v>
      </c>
      <c r="AU118" s="123" t="s">
        <v>77</v>
      </c>
      <c r="AY118" s="11" t="s">
        <v>113</v>
      </c>
      <c r="BE118" s="124">
        <f t="shared" si="4"/>
        <v>0</v>
      </c>
      <c r="BF118" s="124">
        <f t="shared" si="5"/>
        <v>0</v>
      </c>
      <c r="BG118" s="124">
        <f t="shared" si="6"/>
        <v>0</v>
      </c>
      <c r="BH118" s="124">
        <f t="shared" si="7"/>
        <v>0</v>
      </c>
      <c r="BI118" s="124">
        <f t="shared" si="8"/>
        <v>0</v>
      </c>
      <c r="BJ118" s="11" t="s">
        <v>85</v>
      </c>
      <c r="BK118" s="124">
        <f t="shared" si="9"/>
        <v>0</v>
      </c>
      <c r="BL118" s="11" t="s">
        <v>112</v>
      </c>
      <c r="BM118" s="123" t="s">
        <v>115</v>
      </c>
    </row>
    <row r="119" spans="1:65" s="2" customFormat="1" ht="24.2" customHeight="1">
      <c r="A119" s="23"/>
      <c r="B119" s="111"/>
      <c r="C119" s="112" t="s">
        <v>116</v>
      </c>
      <c r="D119" s="112" t="s">
        <v>109</v>
      </c>
      <c r="E119" s="113" t="s">
        <v>117</v>
      </c>
      <c r="F119" s="114" t="s">
        <v>253</v>
      </c>
      <c r="G119" s="115" t="s">
        <v>111</v>
      </c>
      <c r="H119" s="116">
        <v>1</v>
      </c>
      <c r="I119" s="117">
        <v>0</v>
      </c>
      <c r="J119" s="117">
        <f t="shared" si="0"/>
        <v>0</v>
      </c>
      <c r="K119" s="118"/>
      <c r="L119" s="24"/>
      <c r="M119" s="119" t="s">
        <v>1</v>
      </c>
      <c r="N119" s="120" t="s">
        <v>42</v>
      </c>
      <c r="O119" s="121">
        <v>0</v>
      </c>
      <c r="P119" s="121">
        <f t="shared" si="1"/>
        <v>0</v>
      </c>
      <c r="Q119" s="121">
        <v>0</v>
      </c>
      <c r="R119" s="121">
        <f t="shared" si="2"/>
        <v>0</v>
      </c>
      <c r="S119" s="121">
        <v>0</v>
      </c>
      <c r="T119" s="122">
        <f t="shared" si="3"/>
        <v>0</v>
      </c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R119" s="123" t="s">
        <v>112</v>
      </c>
      <c r="AT119" s="123" t="s">
        <v>109</v>
      </c>
      <c r="AU119" s="123" t="s">
        <v>77</v>
      </c>
      <c r="AY119" s="11" t="s">
        <v>113</v>
      </c>
      <c r="BE119" s="124">
        <f t="shared" si="4"/>
        <v>0</v>
      </c>
      <c r="BF119" s="124">
        <f t="shared" si="5"/>
        <v>0</v>
      </c>
      <c r="BG119" s="124">
        <f t="shared" si="6"/>
        <v>0</v>
      </c>
      <c r="BH119" s="124">
        <f t="shared" si="7"/>
        <v>0</v>
      </c>
      <c r="BI119" s="124">
        <f t="shared" si="8"/>
        <v>0</v>
      </c>
      <c r="BJ119" s="11" t="s">
        <v>85</v>
      </c>
      <c r="BK119" s="124">
        <f t="shared" si="9"/>
        <v>0</v>
      </c>
      <c r="BL119" s="11" t="s">
        <v>112</v>
      </c>
      <c r="BM119" s="123" t="s">
        <v>118</v>
      </c>
    </row>
    <row r="120" spans="1:65" s="2" customFormat="1" ht="33" customHeight="1">
      <c r="A120" s="23"/>
      <c r="B120" s="111"/>
      <c r="C120" s="112" t="s">
        <v>112</v>
      </c>
      <c r="D120" s="112" t="s">
        <v>109</v>
      </c>
      <c r="E120" s="113" t="s">
        <v>119</v>
      </c>
      <c r="F120" s="114" t="s">
        <v>256</v>
      </c>
      <c r="G120" s="115" t="s">
        <v>111</v>
      </c>
      <c r="H120" s="116">
        <v>2</v>
      </c>
      <c r="I120" s="117">
        <v>0</v>
      </c>
      <c r="J120" s="117">
        <f t="shared" si="0"/>
        <v>0</v>
      </c>
      <c r="K120" s="118"/>
      <c r="L120" s="24"/>
      <c r="M120" s="119" t="s">
        <v>1</v>
      </c>
      <c r="N120" s="120" t="s">
        <v>42</v>
      </c>
      <c r="O120" s="121">
        <v>0</v>
      </c>
      <c r="P120" s="121">
        <f t="shared" si="1"/>
        <v>0</v>
      </c>
      <c r="Q120" s="121">
        <v>0</v>
      </c>
      <c r="R120" s="121">
        <f t="shared" si="2"/>
        <v>0</v>
      </c>
      <c r="S120" s="121">
        <v>0</v>
      </c>
      <c r="T120" s="122">
        <f t="shared" si="3"/>
        <v>0</v>
      </c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R120" s="123" t="s">
        <v>112</v>
      </c>
      <c r="AT120" s="123" t="s">
        <v>109</v>
      </c>
      <c r="AU120" s="123" t="s">
        <v>77</v>
      </c>
      <c r="AY120" s="11" t="s">
        <v>113</v>
      </c>
      <c r="BE120" s="124">
        <f t="shared" si="4"/>
        <v>0</v>
      </c>
      <c r="BF120" s="124">
        <f t="shared" si="5"/>
        <v>0</v>
      </c>
      <c r="BG120" s="124">
        <f t="shared" si="6"/>
        <v>0</v>
      </c>
      <c r="BH120" s="124">
        <f t="shared" si="7"/>
        <v>0</v>
      </c>
      <c r="BI120" s="124">
        <f t="shared" si="8"/>
        <v>0</v>
      </c>
      <c r="BJ120" s="11" t="s">
        <v>85</v>
      </c>
      <c r="BK120" s="124">
        <f t="shared" si="9"/>
        <v>0</v>
      </c>
      <c r="BL120" s="11" t="s">
        <v>112</v>
      </c>
      <c r="BM120" s="123" t="s">
        <v>120</v>
      </c>
    </row>
    <row r="121" spans="1:65" s="2" customFormat="1" ht="33" customHeight="1">
      <c r="A121" s="23"/>
      <c r="B121" s="111"/>
      <c r="C121" s="112" t="s">
        <v>121</v>
      </c>
      <c r="D121" s="112" t="s">
        <v>109</v>
      </c>
      <c r="E121" s="113" t="s">
        <v>122</v>
      </c>
      <c r="F121" s="114" t="s">
        <v>257</v>
      </c>
      <c r="G121" s="115" t="s">
        <v>111</v>
      </c>
      <c r="H121" s="116">
        <v>2</v>
      </c>
      <c r="I121" s="117">
        <v>0</v>
      </c>
      <c r="J121" s="117">
        <f t="shared" si="0"/>
        <v>0</v>
      </c>
      <c r="K121" s="118"/>
      <c r="L121" s="24"/>
      <c r="M121" s="119" t="s">
        <v>1</v>
      </c>
      <c r="N121" s="120" t="s">
        <v>42</v>
      </c>
      <c r="O121" s="121">
        <v>0</v>
      </c>
      <c r="P121" s="121">
        <f t="shared" si="1"/>
        <v>0</v>
      </c>
      <c r="Q121" s="121">
        <v>0</v>
      </c>
      <c r="R121" s="121">
        <f t="shared" si="2"/>
        <v>0</v>
      </c>
      <c r="S121" s="121">
        <v>0</v>
      </c>
      <c r="T121" s="122">
        <f t="shared" si="3"/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R121" s="123" t="s">
        <v>112</v>
      </c>
      <c r="AT121" s="123" t="s">
        <v>109</v>
      </c>
      <c r="AU121" s="123" t="s">
        <v>77</v>
      </c>
      <c r="AY121" s="11" t="s">
        <v>113</v>
      </c>
      <c r="BE121" s="124">
        <f t="shared" si="4"/>
        <v>0</v>
      </c>
      <c r="BF121" s="124">
        <f t="shared" si="5"/>
        <v>0</v>
      </c>
      <c r="BG121" s="124">
        <f t="shared" si="6"/>
        <v>0</v>
      </c>
      <c r="BH121" s="124">
        <f t="shared" si="7"/>
        <v>0</v>
      </c>
      <c r="BI121" s="124">
        <f t="shared" si="8"/>
        <v>0</v>
      </c>
      <c r="BJ121" s="11" t="s">
        <v>85</v>
      </c>
      <c r="BK121" s="124">
        <f t="shared" si="9"/>
        <v>0</v>
      </c>
      <c r="BL121" s="11" t="s">
        <v>112</v>
      </c>
      <c r="BM121" s="123" t="s">
        <v>123</v>
      </c>
    </row>
    <row r="122" spans="1:65" s="2" customFormat="1" ht="33" customHeight="1">
      <c r="A122" s="23"/>
      <c r="B122" s="111"/>
      <c r="C122" s="112" t="s">
        <v>115</v>
      </c>
      <c r="D122" s="112" t="s">
        <v>109</v>
      </c>
      <c r="E122" s="113" t="s">
        <v>124</v>
      </c>
      <c r="F122" s="114" t="s">
        <v>258</v>
      </c>
      <c r="G122" s="115" t="s">
        <v>111</v>
      </c>
      <c r="H122" s="116">
        <v>1</v>
      </c>
      <c r="I122" s="117">
        <v>0</v>
      </c>
      <c r="J122" s="117">
        <f t="shared" si="0"/>
        <v>0</v>
      </c>
      <c r="K122" s="118"/>
      <c r="L122" s="24"/>
      <c r="M122" s="119" t="s">
        <v>1</v>
      </c>
      <c r="N122" s="120" t="s">
        <v>42</v>
      </c>
      <c r="O122" s="121">
        <v>0</v>
      </c>
      <c r="P122" s="121">
        <f t="shared" si="1"/>
        <v>0</v>
      </c>
      <c r="Q122" s="121">
        <v>0</v>
      </c>
      <c r="R122" s="121">
        <f t="shared" si="2"/>
        <v>0</v>
      </c>
      <c r="S122" s="121">
        <v>0</v>
      </c>
      <c r="T122" s="122">
        <f t="shared" si="3"/>
        <v>0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R122" s="123" t="s">
        <v>112</v>
      </c>
      <c r="AT122" s="123" t="s">
        <v>109</v>
      </c>
      <c r="AU122" s="123" t="s">
        <v>77</v>
      </c>
      <c r="AY122" s="11" t="s">
        <v>113</v>
      </c>
      <c r="BE122" s="124">
        <f t="shared" si="4"/>
        <v>0</v>
      </c>
      <c r="BF122" s="124">
        <f t="shared" si="5"/>
        <v>0</v>
      </c>
      <c r="BG122" s="124">
        <f t="shared" si="6"/>
        <v>0</v>
      </c>
      <c r="BH122" s="124">
        <f t="shared" si="7"/>
        <v>0</v>
      </c>
      <c r="BI122" s="124">
        <f t="shared" si="8"/>
        <v>0</v>
      </c>
      <c r="BJ122" s="11" t="s">
        <v>85</v>
      </c>
      <c r="BK122" s="124">
        <f t="shared" si="9"/>
        <v>0</v>
      </c>
      <c r="BL122" s="11" t="s">
        <v>112</v>
      </c>
      <c r="BM122" s="123" t="s">
        <v>125</v>
      </c>
    </row>
    <row r="123" spans="1:65" s="2" customFormat="1" ht="21.75" customHeight="1">
      <c r="A123" s="23"/>
      <c r="B123" s="111"/>
      <c r="C123" s="112" t="s">
        <v>126</v>
      </c>
      <c r="D123" s="112" t="s">
        <v>109</v>
      </c>
      <c r="E123" s="113" t="s">
        <v>127</v>
      </c>
      <c r="F123" s="114" t="s">
        <v>128</v>
      </c>
      <c r="G123" s="115" t="s">
        <v>111</v>
      </c>
      <c r="H123" s="116">
        <v>1</v>
      </c>
      <c r="I123" s="117">
        <v>0</v>
      </c>
      <c r="J123" s="117">
        <f t="shared" si="0"/>
        <v>0</v>
      </c>
      <c r="K123" s="118"/>
      <c r="L123" s="24"/>
      <c r="M123" s="119" t="s">
        <v>1</v>
      </c>
      <c r="N123" s="120" t="s">
        <v>42</v>
      </c>
      <c r="O123" s="121">
        <v>0</v>
      </c>
      <c r="P123" s="121">
        <f t="shared" si="1"/>
        <v>0</v>
      </c>
      <c r="Q123" s="121">
        <v>0</v>
      </c>
      <c r="R123" s="121">
        <f t="shared" si="2"/>
        <v>0</v>
      </c>
      <c r="S123" s="121">
        <v>0</v>
      </c>
      <c r="T123" s="122">
        <f t="shared" si="3"/>
        <v>0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R123" s="123" t="s">
        <v>112</v>
      </c>
      <c r="AT123" s="123" t="s">
        <v>109</v>
      </c>
      <c r="AU123" s="123" t="s">
        <v>77</v>
      </c>
      <c r="AY123" s="11" t="s">
        <v>113</v>
      </c>
      <c r="BE123" s="124">
        <f t="shared" si="4"/>
        <v>0</v>
      </c>
      <c r="BF123" s="124">
        <f t="shared" si="5"/>
        <v>0</v>
      </c>
      <c r="BG123" s="124">
        <f t="shared" si="6"/>
        <v>0</v>
      </c>
      <c r="BH123" s="124">
        <f t="shared" si="7"/>
        <v>0</v>
      </c>
      <c r="BI123" s="124">
        <f t="shared" si="8"/>
        <v>0</v>
      </c>
      <c r="BJ123" s="11" t="s">
        <v>85</v>
      </c>
      <c r="BK123" s="124">
        <f t="shared" si="9"/>
        <v>0</v>
      </c>
      <c r="BL123" s="11" t="s">
        <v>112</v>
      </c>
      <c r="BM123" s="123" t="s">
        <v>129</v>
      </c>
    </row>
    <row r="124" spans="1:65" s="2" customFormat="1" ht="33" customHeight="1">
      <c r="A124" s="23"/>
      <c r="B124" s="111"/>
      <c r="C124" s="112" t="s">
        <v>118</v>
      </c>
      <c r="D124" s="112" t="s">
        <v>109</v>
      </c>
      <c r="E124" s="113" t="s">
        <v>130</v>
      </c>
      <c r="F124" s="114" t="s">
        <v>260</v>
      </c>
      <c r="G124" s="115" t="s">
        <v>111</v>
      </c>
      <c r="H124" s="116">
        <v>1</v>
      </c>
      <c r="I124" s="117">
        <v>0</v>
      </c>
      <c r="J124" s="117">
        <f t="shared" si="0"/>
        <v>0</v>
      </c>
      <c r="K124" s="118"/>
      <c r="L124" s="24"/>
      <c r="M124" s="119" t="s">
        <v>1</v>
      </c>
      <c r="N124" s="120" t="s">
        <v>42</v>
      </c>
      <c r="O124" s="121">
        <v>0</v>
      </c>
      <c r="P124" s="121">
        <f t="shared" si="1"/>
        <v>0</v>
      </c>
      <c r="Q124" s="121">
        <v>0</v>
      </c>
      <c r="R124" s="121">
        <f t="shared" si="2"/>
        <v>0</v>
      </c>
      <c r="S124" s="121">
        <v>0</v>
      </c>
      <c r="T124" s="122">
        <f t="shared" si="3"/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R124" s="123" t="s">
        <v>112</v>
      </c>
      <c r="AT124" s="123" t="s">
        <v>109</v>
      </c>
      <c r="AU124" s="123" t="s">
        <v>77</v>
      </c>
      <c r="AY124" s="11" t="s">
        <v>113</v>
      </c>
      <c r="BE124" s="124">
        <f t="shared" si="4"/>
        <v>0</v>
      </c>
      <c r="BF124" s="124">
        <f t="shared" si="5"/>
        <v>0</v>
      </c>
      <c r="BG124" s="124">
        <f t="shared" si="6"/>
        <v>0</v>
      </c>
      <c r="BH124" s="124">
        <f t="shared" si="7"/>
        <v>0</v>
      </c>
      <c r="BI124" s="124">
        <f t="shared" si="8"/>
        <v>0</v>
      </c>
      <c r="BJ124" s="11" t="s">
        <v>85</v>
      </c>
      <c r="BK124" s="124">
        <f t="shared" si="9"/>
        <v>0</v>
      </c>
      <c r="BL124" s="11" t="s">
        <v>112</v>
      </c>
      <c r="BM124" s="123" t="s">
        <v>131</v>
      </c>
    </row>
    <row r="125" spans="1:65" s="2" customFormat="1" ht="33" customHeight="1">
      <c r="A125" s="23"/>
      <c r="B125" s="111"/>
      <c r="C125" s="112" t="s">
        <v>132</v>
      </c>
      <c r="D125" s="112" t="s">
        <v>109</v>
      </c>
      <c r="E125" s="113" t="s">
        <v>133</v>
      </c>
      <c r="F125" s="114" t="s">
        <v>259</v>
      </c>
      <c r="G125" s="115" t="s">
        <v>111</v>
      </c>
      <c r="H125" s="116">
        <v>1</v>
      </c>
      <c r="I125" s="117">
        <v>0</v>
      </c>
      <c r="J125" s="117">
        <f t="shared" si="0"/>
        <v>0</v>
      </c>
      <c r="K125" s="118"/>
      <c r="L125" s="24"/>
      <c r="M125" s="119" t="s">
        <v>1</v>
      </c>
      <c r="N125" s="120" t="s">
        <v>42</v>
      </c>
      <c r="O125" s="121">
        <v>0</v>
      </c>
      <c r="P125" s="121">
        <f t="shared" si="1"/>
        <v>0</v>
      </c>
      <c r="Q125" s="121">
        <v>0</v>
      </c>
      <c r="R125" s="121">
        <f t="shared" si="2"/>
        <v>0</v>
      </c>
      <c r="S125" s="121">
        <v>0</v>
      </c>
      <c r="T125" s="122">
        <f t="shared" si="3"/>
        <v>0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R125" s="123" t="s">
        <v>112</v>
      </c>
      <c r="AT125" s="123" t="s">
        <v>109</v>
      </c>
      <c r="AU125" s="123" t="s">
        <v>77</v>
      </c>
      <c r="AY125" s="11" t="s">
        <v>113</v>
      </c>
      <c r="BE125" s="124">
        <f t="shared" si="4"/>
        <v>0</v>
      </c>
      <c r="BF125" s="124">
        <f t="shared" si="5"/>
        <v>0</v>
      </c>
      <c r="BG125" s="124">
        <f t="shared" si="6"/>
        <v>0</v>
      </c>
      <c r="BH125" s="124">
        <f t="shared" si="7"/>
        <v>0</v>
      </c>
      <c r="BI125" s="124">
        <f t="shared" si="8"/>
        <v>0</v>
      </c>
      <c r="BJ125" s="11" t="s">
        <v>85</v>
      </c>
      <c r="BK125" s="124">
        <f t="shared" si="9"/>
        <v>0</v>
      </c>
      <c r="BL125" s="11" t="s">
        <v>112</v>
      </c>
      <c r="BM125" s="123" t="s">
        <v>134</v>
      </c>
    </row>
    <row r="126" spans="1:65" s="2" customFormat="1" ht="16.5" customHeight="1">
      <c r="A126" s="23"/>
      <c r="B126" s="111"/>
      <c r="C126" s="112" t="s">
        <v>120</v>
      </c>
      <c r="D126" s="112" t="s">
        <v>109</v>
      </c>
      <c r="E126" s="113" t="s">
        <v>135</v>
      </c>
      <c r="F126" s="114" t="s">
        <v>136</v>
      </c>
      <c r="G126" s="115" t="s">
        <v>111</v>
      </c>
      <c r="H126" s="116">
        <v>1</v>
      </c>
      <c r="I126" s="117">
        <v>0</v>
      </c>
      <c r="J126" s="117">
        <f t="shared" si="0"/>
        <v>0</v>
      </c>
      <c r="K126" s="118"/>
      <c r="L126" s="24"/>
      <c r="M126" s="119" t="s">
        <v>1</v>
      </c>
      <c r="N126" s="120" t="s">
        <v>42</v>
      </c>
      <c r="O126" s="121">
        <v>0</v>
      </c>
      <c r="P126" s="121">
        <f t="shared" si="1"/>
        <v>0</v>
      </c>
      <c r="Q126" s="121">
        <v>0</v>
      </c>
      <c r="R126" s="121">
        <f t="shared" si="2"/>
        <v>0</v>
      </c>
      <c r="S126" s="121">
        <v>0</v>
      </c>
      <c r="T126" s="122">
        <f t="shared" si="3"/>
        <v>0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R126" s="123" t="s">
        <v>112</v>
      </c>
      <c r="AT126" s="123" t="s">
        <v>109</v>
      </c>
      <c r="AU126" s="123" t="s">
        <v>77</v>
      </c>
      <c r="AY126" s="11" t="s">
        <v>113</v>
      </c>
      <c r="BE126" s="124">
        <f t="shared" si="4"/>
        <v>0</v>
      </c>
      <c r="BF126" s="124">
        <f t="shared" si="5"/>
        <v>0</v>
      </c>
      <c r="BG126" s="124">
        <f t="shared" si="6"/>
        <v>0</v>
      </c>
      <c r="BH126" s="124">
        <f t="shared" si="7"/>
        <v>0</v>
      </c>
      <c r="BI126" s="124">
        <f t="shared" si="8"/>
        <v>0</v>
      </c>
      <c r="BJ126" s="11" t="s">
        <v>85</v>
      </c>
      <c r="BK126" s="124">
        <f t="shared" si="9"/>
        <v>0</v>
      </c>
      <c r="BL126" s="11" t="s">
        <v>112</v>
      </c>
      <c r="BM126" s="123" t="s">
        <v>137</v>
      </c>
    </row>
    <row r="127" spans="1:65" s="2" customFormat="1" ht="16.5" customHeight="1">
      <c r="A127" s="23"/>
      <c r="B127" s="111"/>
      <c r="C127" s="112" t="s">
        <v>138</v>
      </c>
      <c r="D127" s="112" t="s">
        <v>109</v>
      </c>
      <c r="E127" s="113" t="s">
        <v>139</v>
      </c>
      <c r="F127" s="114" t="s">
        <v>140</v>
      </c>
      <c r="G127" s="115" t="s">
        <v>111</v>
      </c>
      <c r="H127" s="116">
        <v>1</v>
      </c>
      <c r="I127" s="117">
        <v>0</v>
      </c>
      <c r="J127" s="117">
        <f t="shared" si="0"/>
        <v>0</v>
      </c>
      <c r="K127" s="118"/>
      <c r="L127" s="24"/>
      <c r="M127" s="119" t="s">
        <v>1</v>
      </c>
      <c r="N127" s="120" t="s">
        <v>42</v>
      </c>
      <c r="O127" s="121">
        <v>0</v>
      </c>
      <c r="P127" s="121">
        <f t="shared" si="1"/>
        <v>0</v>
      </c>
      <c r="Q127" s="121">
        <v>0</v>
      </c>
      <c r="R127" s="121">
        <f t="shared" si="2"/>
        <v>0</v>
      </c>
      <c r="S127" s="121">
        <v>0</v>
      </c>
      <c r="T127" s="122">
        <f t="shared" si="3"/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R127" s="123" t="s">
        <v>112</v>
      </c>
      <c r="AT127" s="123" t="s">
        <v>109</v>
      </c>
      <c r="AU127" s="123" t="s">
        <v>77</v>
      </c>
      <c r="AY127" s="11" t="s">
        <v>113</v>
      </c>
      <c r="BE127" s="124">
        <f t="shared" si="4"/>
        <v>0</v>
      </c>
      <c r="BF127" s="124">
        <f t="shared" si="5"/>
        <v>0</v>
      </c>
      <c r="BG127" s="124">
        <f t="shared" si="6"/>
        <v>0</v>
      </c>
      <c r="BH127" s="124">
        <f t="shared" si="7"/>
        <v>0</v>
      </c>
      <c r="BI127" s="124">
        <f t="shared" si="8"/>
        <v>0</v>
      </c>
      <c r="BJ127" s="11" t="s">
        <v>85</v>
      </c>
      <c r="BK127" s="124">
        <f t="shared" si="9"/>
        <v>0</v>
      </c>
      <c r="BL127" s="11" t="s">
        <v>112</v>
      </c>
      <c r="BM127" s="123" t="s">
        <v>141</v>
      </c>
    </row>
    <row r="128" spans="1:65" s="2" customFormat="1" ht="33" customHeight="1">
      <c r="A128" s="23"/>
      <c r="B128" s="111"/>
      <c r="C128" s="112" t="s">
        <v>123</v>
      </c>
      <c r="D128" s="112" t="s">
        <v>109</v>
      </c>
      <c r="E128" s="113" t="s">
        <v>142</v>
      </c>
      <c r="F128" s="114" t="s">
        <v>261</v>
      </c>
      <c r="G128" s="115" t="s">
        <v>111</v>
      </c>
      <c r="H128" s="116">
        <v>1</v>
      </c>
      <c r="I128" s="117">
        <v>0</v>
      </c>
      <c r="J128" s="117">
        <f t="shared" si="0"/>
        <v>0</v>
      </c>
      <c r="K128" s="118"/>
      <c r="L128" s="24"/>
      <c r="M128" s="119" t="s">
        <v>1</v>
      </c>
      <c r="N128" s="120" t="s">
        <v>42</v>
      </c>
      <c r="O128" s="121">
        <v>0</v>
      </c>
      <c r="P128" s="121">
        <f t="shared" si="1"/>
        <v>0</v>
      </c>
      <c r="Q128" s="121">
        <v>0</v>
      </c>
      <c r="R128" s="121">
        <f t="shared" si="2"/>
        <v>0</v>
      </c>
      <c r="S128" s="121">
        <v>0</v>
      </c>
      <c r="T128" s="122">
        <f t="shared" si="3"/>
        <v>0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R128" s="123" t="s">
        <v>112</v>
      </c>
      <c r="AT128" s="123" t="s">
        <v>109</v>
      </c>
      <c r="AU128" s="123" t="s">
        <v>77</v>
      </c>
      <c r="AY128" s="11" t="s">
        <v>113</v>
      </c>
      <c r="BE128" s="124">
        <f t="shared" si="4"/>
        <v>0</v>
      </c>
      <c r="BF128" s="124">
        <f t="shared" si="5"/>
        <v>0</v>
      </c>
      <c r="BG128" s="124">
        <f t="shared" si="6"/>
        <v>0</v>
      </c>
      <c r="BH128" s="124">
        <f t="shared" si="7"/>
        <v>0</v>
      </c>
      <c r="BI128" s="124">
        <f t="shared" si="8"/>
        <v>0</v>
      </c>
      <c r="BJ128" s="11" t="s">
        <v>85</v>
      </c>
      <c r="BK128" s="124">
        <f t="shared" si="9"/>
        <v>0</v>
      </c>
      <c r="BL128" s="11" t="s">
        <v>112</v>
      </c>
      <c r="BM128" s="123" t="s">
        <v>143</v>
      </c>
    </row>
    <row r="129" spans="1:65" s="2" customFormat="1" ht="33" customHeight="1">
      <c r="A129" s="23"/>
      <c r="B129" s="111"/>
      <c r="C129" s="112" t="s">
        <v>144</v>
      </c>
      <c r="D129" s="112" t="s">
        <v>109</v>
      </c>
      <c r="E129" s="113" t="s">
        <v>145</v>
      </c>
      <c r="F129" s="114" t="s">
        <v>262</v>
      </c>
      <c r="G129" s="115" t="s">
        <v>111</v>
      </c>
      <c r="H129" s="116">
        <v>1</v>
      </c>
      <c r="I129" s="117">
        <v>0</v>
      </c>
      <c r="J129" s="117">
        <f t="shared" si="0"/>
        <v>0</v>
      </c>
      <c r="K129" s="118"/>
      <c r="L129" s="24"/>
      <c r="M129" s="119" t="s">
        <v>1</v>
      </c>
      <c r="N129" s="120" t="s">
        <v>42</v>
      </c>
      <c r="O129" s="121">
        <v>0</v>
      </c>
      <c r="P129" s="121">
        <f t="shared" si="1"/>
        <v>0</v>
      </c>
      <c r="Q129" s="121">
        <v>0</v>
      </c>
      <c r="R129" s="121">
        <f t="shared" si="2"/>
        <v>0</v>
      </c>
      <c r="S129" s="121">
        <v>0</v>
      </c>
      <c r="T129" s="122">
        <f t="shared" si="3"/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23" t="s">
        <v>112</v>
      </c>
      <c r="AT129" s="123" t="s">
        <v>109</v>
      </c>
      <c r="AU129" s="123" t="s">
        <v>77</v>
      </c>
      <c r="AY129" s="11" t="s">
        <v>113</v>
      </c>
      <c r="BE129" s="124">
        <f t="shared" si="4"/>
        <v>0</v>
      </c>
      <c r="BF129" s="124">
        <f t="shared" si="5"/>
        <v>0</v>
      </c>
      <c r="BG129" s="124">
        <f t="shared" si="6"/>
        <v>0</v>
      </c>
      <c r="BH129" s="124">
        <f t="shared" si="7"/>
        <v>0</v>
      </c>
      <c r="BI129" s="124">
        <f t="shared" si="8"/>
        <v>0</v>
      </c>
      <c r="BJ129" s="11" t="s">
        <v>85</v>
      </c>
      <c r="BK129" s="124">
        <f t="shared" si="9"/>
        <v>0</v>
      </c>
      <c r="BL129" s="11" t="s">
        <v>112</v>
      </c>
      <c r="BM129" s="123" t="s">
        <v>146</v>
      </c>
    </row>
    <row r="130" spans="1:65" s="2" customFormat="1" ht="33" customHeight="1">
      <c r="A130" s="23"/>
      <c r="B130" s="111"/>
      <c r="C130" s="112" t="s">
        <v>125</v>
      </c>
      <c r="D130" s="112" t="s">
        <v>109</v>
      </c>
      <c r="E130" s="113" t="s">
        <v>147</v>
      </c>
      <c r="F130" s="114" t="s">
        <v>263</v>
      </c>
      <c r="G130" s="115" t="s">
        <v>111</v>
      </c>
      <c r="H130" s="116">
        <v>3</v>
      </c>
      <c r="I130" s="117">
        <v>0</v>
      </c>
      <c r="J130" s="117">
        <f t="shared" si="0"/>
        <v>0</v>
      </c>
      <c r="K130" s="118"/>
      <c r="L130" s="24"/>
      <c r="M130" s="119" t="s">
        <v>1</v>
      </c>
      <c r="N130" s="120" t="s">
        <v>42</v>
      </c>
      <c r="O130" s="121">
        <v>0</v>
      </c>
      <c r="P130" s="121">
        <f t="shared" si="1"/>
        <v>0</v>
      </c>
      <c r="Q130" s="121">
        <v>0</v>
      </c>
      <c r="R130" s="121">
        <f t="shared" si="2"/>
        <v>0</v>
      </c>
      <c r="S130" s="121">
        <v>0</v>
      </c>
      <c r="T130" s="122">
        <f t="shared" si="3"/>
        <v>0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R130" s="123" t="s">
        <v>112</v>
      </c>
      <c r="AT130" s="123" t="s">
        <v>109</v>
      </c>
      <c r="AU130" s="123" t="s">
        <v>77</v>
      </c>
      <c r="AY130" s="11" t="s">
        <v>113</v>
      </c>
      <c r="BE130" s="124">
        <f t="shared" si="4"/>
        <v>0</v>
      </c>
      <c r="BF130" s="124">
        <f t="shared" si="5"/>
        <v>0</v>
      </c>
      <c r="BG130" s="124">
        <f t="shared" si="6"/>
        <v>0</v>
      </c>
      <c r="BH130" s="124">
        <f t="shared" si="7"/>
        <v>0</v>
      </c>
      <c r="BI130" s="124">
        <f t="shared" si="8"/>
        <v>0</v>
      </c>
      <c r="BJ130" s="11" t="s">
        <v>85</v>
      </c>
      <c r="BK130" s="124">
        <f t="shared" si="9"/>
        <v>0</v>
      </c>
      <c r="BL130" s="11" t="s">
        <v>112</v>
      </c>
      <c r="BM130" s="123" t="s">
        <v>148</v>
      </c>
    </row>
    <row r="131" spans="1:65" s="2" customFormat="1" ht="24.2" customHeight="1">
      <c r="A131" s="23"/>
      <c r="B131" s="111"/>
      <c r="C131" s="112" t="s">
        <v>8</v>
      </c>
      <c r="D131" s="112" t="s">
        <v>109</v>
      </c>
      <c r="E131" s="113" t="s">
        <v>149</v>
      </c>
      <c r="F131" s="114" t="s">
        <v>264</v>
      </c>
      <c r="G131" s="115" t="s">
        <v>111</v>
      </c>
      <c r="H131" s="116">
        <v>1</v>
      </c>
      <c r="I131" s="117">
        <v>0</v>
      </c>
      <c r="J131" s="117">
        <f t="shared" si="0"/>
        <v>0</v>
      </c>
      <c r="K131" s="118"/>
      <c r="L131" s="24"/>
      <c r="M131" s="119" t="s">
        <v>1</v>
      </c>
      <c r="N131" s="120" t="s">
        <v>42</v>
      </c>
      <c r="O131" s="121">
        <v>0</v>
      </c>
      <c r="P131" s="121">
        <f t="shared" si="1"/>
        <v>0</v>
      </c>
      <c r="Q131" s="121">
        <v>0</v>
      </c>
      <c r="R131" s="121">
        <f t="shared" si="2"/>
        <v>0</v>
      </c>
      <c r="S131" s="121">
        <v>0</v>
      </c>
      <c r="T131" s="122">
        <f t="shared" si="3"/>
        <v>0</v>
      </c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R131" s="123" t="s">
        <v>112</v>
      </c>
      <c r="AT131" s="123" t="s">
        <v>109</v>
      </c>
      <c r="AU131" s="123" t="s">
        <v>77</v>
      </c>
      <c r="AY131" s="11" t="s">
        <v>113</v>
      </c>
      <c r="BE131" s="124">
        <f t="shared" si="4"/>
        <v>0</v>
      </c>
      <c r="BF131" s="124">
        <f t="shared" si="5"/>
        <v>0</v>
      </c>
      <c r="BG131" s="124">
        <f t="shared" si="6"/>
        <v>0</v>
      </c>
      <c r="BH131" s="124">
        <f t="shared" si="7"/>
        <v>0</v>
      </c>
      <c r="BI131" s="124">
        <f t="shared" si="8"/>
        <v>0</v>
      </c>
      <c r="BJ131" s="11" t="s">
        <v>85</v>
      </c>
      <c r="BK131" s="124">
        <f t="shared" si="9"/>
        <v>0</v>
      </c>
      <c r="BL131" s="11" t="s">
        <v>112</v>
      </c>
      <c r="BM131" s="123" t="s">
        <v>150</v>
      </c>
    </row>
    <row r="132" spans="1:65" s="2" customFormat="1" ht="33" customHeight="1">
      <c r="A132" s="23"/>
      <c r="B132" s="111"/>
      <c r="C132" s="112" t="s">
        <v>129</v>
      </c>
      <c r="D132" s="112" t="s">
        <v>109</v>
      </c>
      <c r="E132" s="113" t="s">
        <v>151</v>
      </c>
      <c r="F132" s="114" t="s">
        <v>152</v>
      </c>
      <c r="G132" s="115" t="s">
        <v>111</v>
      </c>
      <c r="H132" s="116">
        <v>1</v>
      </c>
      <c r="I132" s="117">
        <v>0</v>
      </c>
      <c r="J132" s="117">
        <f t="shared" si="0"/>
        <v>0</v>
      </c>
      <c r="K132" s="118"/>
      <c r="L132" s="24"/>
      <c r="M132" s="119" t="s">
        <v>1</v>
      </c>
      <c r="N132" s="120" t="s">
        <v>42</v>
      </c>
      <c r="O132" s="121">
        <v>0</v>
      </c>
      <c r="P132" s="121">
        <f t="shared" si="1"/>
        <v>0</v>
      </c>
      <c r="Q132" s="121">
        <v>0</v>
      </c>
      <c r="R132" s="121">
        <f t="shared" si="2"/>
        <v>0</v>
      </c>
      <c r="S132" s="121">
        <v>0</v>
      </c>
      <c r="T132" s="122">
        <f t="shared" si="3"/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23" t="s">
        <v>112</v>
      </c>
      <c r="AT132" s="123" t="s">
        <v>109</v>
      </c>
      <c r="AU132" s="123" t="s">
        <v>77</v>
      </c>
      <c r="AY132" s="11" t="s">
        <v>113</v>
      </c>
      <c r="BE132" s="124">
        <f t="shared" si="4"/>
        <v>0</v>
      </c>
      <c r="BF132" s="124">
        <f t="shared" si="5"/>
        <v>0</v>
      </c>
      <c r="BG132" s="124">
        <f t="shared" si="6"/>
        <v>0</v>
      </c>
      <c r="BH132" s="124">
        <f t="shared" si="7"/>
        <v>0</v>
      </c>
      <c r="BI132" s="124">
        <f t="shared" si="8"/>
        <v>0</v>
      </c>
      <c r="BJ132" s="11" t="s">
        <v>85</v>
      </c>
      <c r="BK132" s="124">
        <f t="shared" si="9"/>
        <v>0</v>
      </c>
      <c r="BL132" s="11" t="s">
        <v>112</v>
      </c>
      <c r="BM132" s="123" t="s">
        <v>153</v>
      </c>
    </row>
    <row r="133" spans="1:65" s="2" customFormat="1" ht="21.75" customHeight="1">
      <c r="A133" s="23"/>
      <c r="B133" s="111"/>
      <c r="C133" s="112" t="s">
        <v>154</v>
      </c>
      <c r="D133" s="112" t="s">
        <v>109</v>
      </c>
      <c r="E133" s="113" t="s">
        <v>155</v>
      </c>
      <c r="F133" s="114" t="s">
        <v>156</v>
      </c>
      <c r="G133" s="115" t="s">
        <v>111</v>
      </c>
      <c r="H133" s="116">
        <v>2</v>
      </c>
      <c r="I133" s="117">
        <v>0</v>
      </c>
      <c r="J133" s="117">
        <f t="shared" si="0"/>
        <v>0</v>
      </c>
      <c r="K133" s="118"/>
      <c r="L133" s="24"/>
      <c r="M133" s="119" t="s">
        <v>1</v>
      </c>
      <c r="N133" s="120" t="s">
        <v>42</v>
      </c>
      <c r="O133" s="121">
        <v>0</v>
      </c>
      <c r="P133" s="121">
        <f t="shared" si="1"/>
        <v>0</v>
      </c>
      <c r="Q133" s="121">
        <v>0</v>
      </c>
      <c r="R133" s="121">
        <f t="shared" si="2"/>
        <v>0</v>
      </c>
      <c r="S133" s="121">
        <v>0</v>
      </c>
      <c r="T133" s="122">
        <f t="shared" si="3"/>
        <v>0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R133" s="123" t="s">
        <v>112</v>
      </c>
      <c r="AT133" s="123" t="s">
        <v>109</v>
      </c>
      <c r="AU133" s="123" t="s">
        <v>77</v>
      </c>
      <c r="AY133" s="11" t="s">
        <v>113</v>
      </c>
      <c r="BE133" s="124">
        <f t="shared" si="4"/>
        <v>0</v>
      </c>
      <c r="BF133" s="124">
        <f t="shared" si="5"/>
        <v>0</v>
      </c>
      <c r="BG133" s="124">
        <f t="shared" si="6"/>
        <v>0</v>
      </c>
      <c r="BH133" s="124">
        <f t="shared" si="7"/>
        <v>0</v>
      </c>
      <c r="BI133" s="124">
        <f t="shared" si="8"/>
        <v>0</v>
      </c>
      <c r="BJ133" s="11" t="s">
        <v>85</v>
      </c>
      <c r="BK133" s="124">
        <f t="shared" si="9"/>
        <v>0</v>
      </c>
      <c r="BL133" s="11" t="s">
        <v>112</v>
      </c>
      <c r="BM133" s="123" t="s">
        <v>157</v>
      </c>
    </row>
    <row r="134" spans="1:65" s="2" customFormat="1" ht="33" customHeight="1">
      <c r="A134" s="23"/>
      <c r="B134" s="111"/>
      <c r="C134" s="112" t="s">
        <v>131</v>
      </c>
      <c r="D134" s="112" t="s">
        <v>109</v>
      </c>
      <c r="E134" s="113" t="s">
        <v>158</v>
      </c>
      <c r="F134" s="114" t="s">
        <v>265</v>
      </c>
      <c r="G134" s="115" t="s">
        <v>111</v>
      </c>
      <c r="H134" s="116">
        <v>1</v>
      </c>
      <c r="I134" s="117">
        <v>0</v>
      </c>
      <c r="J134" s="117">
        <f t="shared" si="0"/>
        <v>0</v>
      </c>
      <c r="K134" s="118"/>
      <c r="L134" s="24"/>
      <c r="M134" s="119" t="s">
        <v>1</v>
      </c>
      <c r="N134" s="120" t="s">
        <v>42</v>
      </c>
      <c r="O134" s="121">
        <v>0</v>
      </c>
      <c r="P134" s="121">
        <f t="shared" si="1"/>
        <v>0</v>
      </c>
      <c r="Q134" s="121">
        <v>0</v>
      </c>
      <c r="R134" s="121">
        <f t="shared" si="2"/>
        <v>0</v>
      </c>
      <c r="S134" s="121">
        <v>0</v>
      </c>
      <c r="T134" s="122">
        <f t="shared" si="3"/>
        <v>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123" t="s">
        <v>112</v>
      </c>
      <c r="AT134" s="123" t="s">
        <v>109</v>
      </c>
      <c r="AU134" s="123" t="s">
        <v>77</v>
      </c>
      <c r="AY134" s="11" t="s">
        <v>113</v>
      </c>
      <c r="BE134" s="124">
        <f t="shared" si="4"/>
        <v>0</v>
      </c>
      <c r="BF134" s="124">
        <f t="shared" si="5"/>
        <v>0</v>
      </c>
      <c r="BG134" s="124">
        <f t="shared" si="6"/>
        <v>0</v>
      </c>
      <c r="BH134" s="124">
        <f t="shared" si="7"/>
        <v>0</v>
      </c>
      <c r="BI134" s="124">
        <f t="shared" si="8"/>
        <v>0</v>
      </c>
      <c r="BJ134" s="11" t="s">
        <v>85</v>
      </c>
      <c r="BK134" s="124">
        <f t="shared" si="9"/>
        <v>0</v>
      </c>
      <c r="BL134" s="11" t="s">
        <v>112</v>
      </c>
      <c r="BM134" s="123" t="s">
        <v>159</v>
      </c>
    </row>
    <row r="135" spans="1:65" s="2" customFormat="1" ht="21.75" customHeight="1">
      <c r="A135" s="23"/>
      <c r="B135" s="111"/>
      <c r="C135" s="112" t="s">
        <v>160</v>
      </c>
      <c r="D135" s="112" t="s">
        <v>109</v>
      </c>
      <c r="E135" s="113" t="s">
        <v>161</v>
      </c>
      <c r="F135" s="114" t="s">
        <v>162</v>
      </c>
      <c r="G135" s="115" t="s">
        <v>111</v>
      </c>
      <c r="H135" s="116">
        <v>1</v>
      </c>
      <c r="I135" s="117">
        <v>0</v>
      </c>
      <c r="J135" s="117">
        <f t="shared" si="0"/>
        <v>0</v>
      </c>
      <c r="K135" s="118"/>
      <c r="L135" s="24"/>
      <c r="M135" s="119" t="s">
        <v>1</v>
      </c>
      <c r="N135" s="120" t="s">
        <v>42</v>
      </c>
      <c r="O135" s="121">
        <v>0</v>
      </c>
      <c r="P135" s="121">
        <f t="shared" si="1"/>
        <v>0</v>
      </c>
      <c r="Q135" s="121">
        <v>0</v>
      </c>
      <c r="R135" s="121">
        <f t="shared" si="2"/>
        <v>0</v>
      </c>
      <c r="S135" s="121">
        <v>0</v>
      </c>
      <c r="T135" s="122">
        <f t="shared" si="3"/>
        <v>0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R135" s="123" t="s">
        <v>112</v>
      </c>
      <c r="AT135" s="123" t="s">
        <v>109</v>
      </c>
      <c r="AU135" s="123" t="s">
        <v>77</v>
      </c>
      <c r="AY135" s="11" t="s">
        <v>113</v>
      </c>
      <c r="BE135" s="124">
        <f t="shared" si="4"/>
        <v>0</v>
      </c>
      <c r="BF135" s="124">
        <f t="shared" si="5"/>
        <v>0</v>
      </c>
      <c r="BG135" s="124">
        <f t="shared" si="6"/>
        <v>0</v>
      </c>
      <c r="BH135" s="124">
        <f t="shared" si="7"/>
        <v>0</v>
      </c>
      <c r="BI135" s="124">
        <f t="shared" si="8"/>
        <v>0</v>
      </c>
      <c r="BJ135" s="11" t="s">
        <v>85</v>
      </c>
      <c r="BK135" s="124">
        <f t="shared" si="9"/>
        <v>0</v>
      </c>
      <c r="BL135" s="11" t="s">
        <v>112</v>
      </c>
      <c r="BM135" s="123" t="s">
        <v>163</v>
      </c>
    </row>
    <row r="136" spans="1:65" s="2" customFormat="1" ht="16.5" customHeight="1">
      <c r="A136" s="23"/>
      <c r="B136" s="111"/>
      <c r="C136" s="112" t="s">
        <v>134</v>
      </c>
      <c r="D136" s="112" t="s">
        <v>109</v>
      </c>
      <c r="E136" s="113" t="s">
        <v>164</v>
      </c>
      <c r="F136" s="114" t="s">
        <v>165</v>
      </c>
      <c r="G136" s="115" t="s">
        <v>111</v>
      </c>
      <c r="H136" s="116">
        <v>1</v>
      </c>
      <c r="I136" s="117">
        <v>0</v>
      </c>
      <c r="J136" s="117">
        <f t="shared" si="0"/>
        <v>0</v>
      </c>
      <c r="K136" s="118"/>
      <c r="L136" s="24"/>
      <c r="M136" s="119" t="s">
        <v>1</v>
      </c>
      <c r="N136" s="120" t="s">
        <v>42</v>
      </c>
      <c r="O136" s="121">
        <v>0</v>
      </c>
      <c r="P136" s="121">
        <f t="shared" si="1"/>
        <v>0</v>
      </c>
      <c r="Q136" s="121">
        <v>0</v>
      </c>
      <c r="R136" s="121">
        <f t="shared" si="2"/>
        <v>0</v>
      </c>
      <c r="S136" s="121">
        <v>0</v>
      </c>
      <c r="T136" s="122">
        <f t="shared" si="3"/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23" t="s">
        <v>112</v>
      </c>
      <c r="AT136" s="123" t="s">
        <v>109</v>
      </c>
      <c r="AU136" s="123" t="s">
        <v>77</v>
      </c>
      <c r="AY136" s="11" t="s">
        <v>113</v>
      </c>
      <c r="BE136" s="124">
        <f t="shared" si="4"/>
        <v>0</v>
      </c>
      <c r="BF136" s="124">
        <f t="shared" si="5"/>
        <v>0</v>
      </c>
      <c r="BG136" s="124">
        <f t="shared" si="6"/>
        <v>0</v>
      </c>
      <c r="BH136" s="124">
        <f t="shared" si="7"/>
        <v>0</v>
      </c>
      <c r="BI136" s="124">
        <f t="shared" si="8"/>
        <v>0</v>
      </c>
      <c r="BJ136" s="11" t="s">
        <v>85</v>
      </c>
      <c r="BK136" s="124">
        <f t="shared" si="9"/>
        <v>0</v>
      </c>
      <c r="BL136" s="11" t="s">
        <v>112</v>
      </c>
      <c r="BM136" s="123" t="s">
        <v>166</v>
      </c>
    </row>
    <row r="137" spans="1:65" s="2" customFormat="1" ht="33" customHeight="1">
      <c r="A137" s="23"/>
      <c r="B137" s="111"/>
      <c r="C137" s="112" t="s">
        <v>7</v>
      </c>
      <c r="D137" s="112" t="s">
        <v>109</v>
      </c>
      <c r="E137" s="113" t="s">
        <v>167</v>
      </c>
      <c r="F137" s="114" t="s">
        <v>266</v>
      </c>
      <c r="G137" s="115" t="s">
        <v>111</v>
      </c>
      <c r="H137" s="116">
        <v>1</v>
      </c>
      <c r="I137" s="117">
        <v>0</v>
      </c>
      <c r="J137" s="117">
        <f t="shared" si="0"/>
        <v>0</v>
      </c>
      <c r="K137" s="118"/>
      <c r="L137" s="24"/>
      <c r="M137" s="119" t="s">
        <v>1</v>
      </c>
      <c r="N137" s="120" t="s">
        <v>42</v>
      </c>
      <c r="O137" s="121">
        <v>0</v>
      </c>
      <c r="P137" s="121">
        <f t="shared" si="1"/>
        <v>0</v>
      </c>
      <c r="Q137" s="121">
        <v>0</v>
      </c>
      <c r="R137" s="121">
        <f t="shared" si="2"/>
        <v>0</v>
      </c>
      <c r="S137" s="121">
        <v>0</v>
      </c>
      <c r="T137" s="122">
        <f t="shared" si="3"/>
        <v>0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23" t="s">
        <v>112</v>
      </c>
      <c r="AT137" s="123" t="s">
        <v>109</v>
      </c>
      <c r="AU137" s="123" t="s">
        <v>77</v>
      </c>
      <c r="AY137" s="11" t="s">
        <v>113</v>
      </c>
      <c r="BE137" s="124">
        <f t="shared" si="4"/>
        <v>0</v>
      </c>
      <c r="BF137" s="124">
        <f t="shared" si="5"/>
        <v>0</v>
      </c>
      <c r="BG137" s="124">
        <f t="shared" si="6"/>
        <v>0</v>
      </c>
      <c r="BH137" s="124">
        <f t="shared" si="7"/>
        <v>0</v>
      </c>
      <c r="BI137" s="124">
        <f t="shared" si="8"/>
        <v>0</v>
      </c>
      <c r="BJ137" s="11" t="s">
        <v>85</v>
      </c>
      <c r="BK137" s="124">
        <f t="shared" si="9"/>
        <v>0</v>
      </c>
      <c r="BL137" s="11" t="s">
        <v>112</v>
      </c>
      <c r="BM137" s="123" t="s">
        <v>168</v>
      </c>
    </row>
    <row r="138" spans="1:65" s="2" customFormat="1" ht="33" customHeight="1">
      <c r="A138" s="23"/>
      <c r="B138" s="111"/>
      <c r="C138" s="112" t="s">
        <v>137</v>
      </c>
      <c r="D138" s="112" t="s">
        <v>109</v>
      </c>
      <c r="E138" s="113" t="s">
        <v>169</v>
      </c>
      <c r="F138" s="114" t="s">
        <v>267</v>
      </c>
      <c r="G138" s="115" t="s">
        <v>111</v>
      </c>
      <c r="H138" s="116">
        <v>1</v>
      </c>
      <c r="I138" s="117">
        <v>0</v>
      </c>
      <c r="J138" s="117">
        <f t="shared" si="0"/>
        <v>0</v>
      </c>
      <c r="K138" s="118"/>
      <c r="L138" s="24"/>
      <c r="M138" s="119" t="s">
        <v>1</v>
      </c>
      <c r="N138" s="120" t="s">
        <v>42</v>
      </c>
      <c r="O138" s="121">
        <v>0</v>
      </c>
      <c r="P138" s="121">
        <f t="shared" si="1"/>
        <v>0</v>
      </c>
      <c r="Q138" s="121">
        <v>0</v>
      </c>
      <c r="R138" s="121">
        <f t="shared" si="2"/>
        <v>0</v>
      </c>
      <c r="S138" s="121">
        <v>0</v>
      </c>
      <c r="T138" s="122">
        <f t="shared" si="3"/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23" t="s">
        <v>112</v>
      </c>
      <c r="AT138" s="123" t="s">
        <v>109</v>
      </c>
      <c r="AU138" s="123" t="s">
        <v>77</v>
      </c>
      <c r="AY138" s="11" t="s">
        <v>113</v>
      </c>
      <c r="BE138" s="124">
        <f t="shared" si="4"/>
        <v>0</v>
      </c>
      <c r="BF138" s="124">
        <f t="shared" si="5"/>
        <v>0</v>
      </c>
      <c r="BG138" s="124">
        <f t="shared" si="6"/>
        <v>0</v>
      </c>
      <c r="BH138" s="124">
        <f t="shared" si="7"/>
        <v>0</v>
      </c>
      <c r="BI138" s="124">
        <f t="shared" si="8"/>
        <v>0</v>
      </c>
      <c r="BJ138" s="11" t="s">
        <v>85</v>
      </c>
      <c r="BK138" s="124">
        <f t="shared" si="9"/>
        <v>0</v>
      </c>
      <c r="BL138" s="11" t="s">
        <v>112</v>
      </c>
      <c r="BM138" s="123" t="s">
        <v>170</v>
      </c>
    </row>
    <row r="139" spans="1:65" s="2" customFormat="1" ht="33" customHeight="1">
      <c r="A139" s="23"/>
      <c r="B139" s="111"/>
      <c r="C139" s="112" t="s">
        <v>171</v>
      </c>
      <c r="D139" s="112" t="s">
        <v>109</v>
      </c>
      <c r="E139" s="113" t="s">
        <v>172</v>
      </c>
      <c r="F139" s="114" t="s">
        <v>268</v>
      </c>
      <c r="G139" s="115" t="s">
        <v>111</v>
      </c>
      <c r="H139" s="116">
        <v>1</v>
      </c>
      <c r="I139" s="117">
        <v>0</v>
      </c>
      <c r="J139" s="117">
        <f t="shared" si="0"/>
        <v>0</v>
      </c>
      <c r="K139" s="118"/>
      <c r="L139" s="24"/>
      <c r="M139" s="119" t="s">
        <v>1</v>
      </c>
      <c r="N139" s="120" t="s">
        <v>42</v>
      </c>
      <c r="O139" s="121">
        <v>0</v>
      </c>
      <c r="P139" s="121">
        <f t="shared" si="1"/>
        <v>0</v>
      </c>
      <c r="Q139" s="121">
        <v>0</v>
      </c>
      <c r="R139" s="121">
        <f t="shared" si="2"/>
        <v>0</v>
      </c>
      <c r="S139" s="121">
        <v>0</v>
      </c>
      <c r="T139" s="122">
        <f t="shared" si="3"/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23" t="s">
        <v>112</v>
      </c>
      <c r="AT139" s="123" t="s">
        <v>109</v>
      </c>
      <c r="AU139" s="123" t="s">
        <v>77</v>
      </c>
      <c r="AY139" s="11" t="s">
        <v>113</v>
      </c>
      <c r="BE139" s="124">
        <f t="shared" si="4"/>
        <v>0</v>
      </c>
      <c r="BF139" s="124">
        <f t="shared" si="5"/>
        <v>0</v>
      </c>
      <c r="BG139" s="124">
        <f t="shared" si="6"/>
        <v>0</v>
      </c>
      <c r="BH139" s="124">
        <f t="shared" si="7"/>
        <v>0</v>
      </c>
      <c r="BI139" s="124">
        <f t="shared" si="8"/>
        <v>0</v>
      </c>
      <c r="BJ139" s="11" t="s">
        <v>85</v>
      </c>
      <c r="BK139" s="124">
        <f t="shared" si="9"/>
        <v>0</v>
      </c>
      <c r="BL139" s="11" t="s">
        <v>112</v>
      </c>
      <c r="BM139" s="123" t="s">
        <v>173</v>
      </c>
    </row>
    <row r="140" spans="1:65" s="2" customFormat="1" ht="21.75" customHeight="1">
      <c r="A140" s="23"/>
      <c r="B140" s="111"/>
      <c r="C140" s="112" t="s">
        <v>141</v>
      </c>
      <c r="D140" s="112" t="s">
        <v>109</v>
      </c>
      <c r="E140" s="113" t="s">
        <v>174</v>
      </c>
      <c r="F140" s="114" t="s">
        <v>175</v>
      </c>
      <c r="G140" s="115" t="s">
        <v>111</v>
      </c>
      <c r="H140" s="116">
        <v>1</v>
      </c>
      <c r="I140" s="117">
        <v>0</v>
      </c>
      <c r="J140" s="117">
        <f t="shared" si="0"/>
        <v>0</v>
      </c>
      <c r="K140" s="118"/>
      <c r="L140" s="24"/>
      <c r="M140" s="119" t="s">
        <v>1</v>
      </c>
      <c r="N140" s="120" t="s">
        <v>42</v>
      </c>
      <c r="O140" s="121">
        <v>0</v>
      </c>
      <c r="P140" s="121">
        <f t="shared" si="1"/>
        <v>0</v>
      </c>
      <c r="Q140" s="121">
        <v>0</v>
      </c>
      <c r="R140" s="121">
        <f t="shared" si="2"/>
        <v>0</v>
      </c>
      <c r="S140" s="121">
        <v>0</v>
      </c>
      <c r="T140" s="122">
        <f t="shared" si="3"/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R140" s="123" t="s">
        <v>112</v>
      </c>
      <c r="AT140" s="123" t="s">
        <v>109</v>
      </c>
      <c r="AU140" s="123" t="s">
        <v>77</v>
      </c>
      <c r="AY140" s="11" t="s">
        <v>113</v>
      </c>
      <c r="BE140" s="124">
        <f t="shared" si="4"/>
        <v>0</v>
      </c>
      <c r="BF140" s="124">
        <f t="shared" si="5"/>
        <v>0</v>
      </c>
      <c r="BG140" s="124">
        <f t="shared" si="6"/>
        <v>0</v>
      </c>
      <c r="BH140" s="124">
        <f t="shared" si="7"/>
        <v>0</v>
      </c>
      <c r="BI140" s="124">
        <f t="shared" si="8"/>
        <v>0</v>
      </c>
      <c r="BJ140" s="11" t="s">
        <v>85</v>
      </c>
      <c r="BK140" s="124">
        <f t="shared" si="9"/>
        <v>0</v>
      </c>
      <c r="BL140" s="11" t="s">
        <v>112</v>
      </c>
      <c r="BM140" s="123" t="s">
        <v>176</v>
      </c>
    </row>
    <row r="141" spans="1:65" s="2" customFormat="1" ht="33" customHeight="1">
      <c r="A141" s="23"/>
      <c r="B141" s="111"/>
      <c r="C141" s="112" t="s">
        <v>177</v>
      </c>
      <c r="D141" s="112" t="s">
        <v>109</v>
      </c>
      <c r="E141" s="113" t="s">
        <v>178</v>
      </c>
      <c r="F141" s="114" t="s">
        <v>269</v>
      </c>
      <c r="G141" s="115" t="s">
        <v>111</v>
      </c>
      <c r="H141" s="116">
        <v>1</v>
      </c>
      <c r="I141" s="117">
        <v>0</v>
      </c>
      <c r="J141" s="117">
        <f t="shared" si="0"/>
        <v>0</v>
      </c>
      <c r="K141" s="118"/>
      <c r="L141" s="24"/>
      <c r="M141" s="119" t="s">
        <v>1</v>
      </c>
      <c r="N141" s="120" t="s">
        <v>42</v>
      </c>
      <c r="O141" s="121">
        <v>0</v>
      </c>
      <c r="P141" s="121">
        <f t="shared" si="1"/>
        <v>0</v>
      </c>
      <c r="Q141" s="121">
        <v>0</v>
      </c>
      <c r="R141" s="121">
        <f t="shared" si="2"/>
        <v>0</v>
      </c>
      <c r="S141" s="121">
        <v>0</v>
      </c>
      <c r="T141" s="122">
        <f t="shared" si="3"/>
        <v>0</v>
      </c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R141" s="123" t="s">
        <v>112</v>
      </c>
      <c r="AT141" s="123" t="s">
        <v>109</v>
      </c>
      <c r="AU141" s="123" t="s">
        <v>77</v>
      </c>
      <c r="AY141" s="11" t="s">
        <v>113</v>
      </c>
      <c r="BE141" s="124">
        <f t="shared" si="4"/>
        <v>0</v>
      </c>
      <c r="BF141" s="124">
        <f t="shared" si="5"/>
        <v>0</v>
      </c>
      <c r="BG141" s="124">
        <f t="shared" si="6"/>
        <v>0</v>
      </c>
      <c r="BH141" s="124">
        <f t="shared" si="7"/>
        <v>0</v>
      </c>
      <c r="BI141" s="124">
        <f t="shared" si="8"/>
        <v>0</v>
      </c>
      <c r="BJ141" s="11" t="s">
        <v>85</v>
      </c>
      <c r="BK141" s="124">
        <f t="shared" si="9"/>
        <v>0</v>
      </c>
      <c r="BL141" s="11" t="s">
        <v>112</v>
      </c>
      <c r="BM141" s="123" t="s">
        <v>179</v>
      </c>
    </row>
    <row r="142" spans="1:65" s="2" customFormat="1" ht="21.75" customHeight="1">
      <c r="A142" s="23"/>
      <c r="B142" s="111"/>
      <c r="C142" s="112" t="s">
        <v>143</v>
      </c>
      <c r="D142" s="112" t="s">
        <v>109</v>
      </c>
      <c r="E142" s="113" t="s">
        <v>180</v>
      </c>
      <c r="F142" s="114" t="s">
        <v>181</v>
      </c>
      <c r="G142" s="115" t="s">
        <v>111</v>
      </c>
      <c r="H142" s="116">
        <v>1</v>
      </c>
      <c r="I142" s="117">
        <v>0</v>
      </c>
      <c r="J142" s="117">
        <f t="shared" si="0"/>
        <v>0</v>
      </c>
      <c r="K142" s="118"/>
      <c r="L142" s="24"/>
      <c r="M142" s="119" t="s">
        <v>1</v>
      </c>
      <c r="N142" s="120" t="s">
        <v>42</v>
      </c>
      <c r="O142" s="121">
        <v>0</v>
      </c>
      <c r="P142" s="121">
        <f t="shared" si="1"/>
        <v>0</v>
      </c>
      <c r="Q142" s="121">
        <v>0</v>
      </c>
      <c r="R142" s="121">
        <f t="shared" si="2"/>
        <v>0</v>
      </c>
      <c r="S142" s="121">
        <v>0</v>
      </c>
      <c r="T142" s="122">
        <f t="shared" si="3"/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23" t="s">
        <v>112</v>
      </c>
      <c r="AT142" s="123" t="s">
        <v>109</v>
      </c>
      <c r="AU142" s="123" t="s">
        <v>77</v>
      </c>
      <c r="AY142" s="11" t="s">
        <v>113</v>
      </c>
      <c r="BE142" s="124">
        <f t="shared" si="4"/>
        <v>0</v>
      </c>
      <c r="BF142" s="124">
        <f t="shared" si="5"/>
        <v>0</v>
      </c>
      <c r="BG142" s="124">
        <f t="shared" si="6"/>
        <v>0</v>
      </c>
      <c r="BH142" s="124">
        <f t="shared" si="7"/>
        <v>0</v>
      </c>
      <c r="BI142" s="124">
        <f t="shared" si="8"/>
        <v>0</v>
      </c>
      <c r="BJ142" s="11" t="s">
        <v>85</v>
      </c>
      <c r="BK142" s="124">
        <f t="shared" si="9"/>
        <v>0</v>
      </c>
      <c r="BL142" s="11" t="s">
        <v>112</v>
      </c>
      <c r="BM142" s="123" t="s">
        <v>182</v>
      </c>
    </row>
    <row r="143" spans="1:65" s="2" customFormat="1" ht="16.5" customHeight="1">
      <c r="A143" s="23"/>
      <c r="B143" s="111"/>
      <c r="C143" s="112" t="s">
        <v>183</v>
      </c>
      <c r="D143" s="112" t="s">
        <v>109</v>
      </c>
      <c r="E143" s="113" t="s">
        <v>184</v>
      </c>
      <c r="F143" s="114" t="s">
        <v>185</v>
      </c>
      <c r="G143" s="115" t="s">
        <v>111</v>
      </c>
      <c r="H143" s="116">
        <v>1</v>
      </c>
      <c r="I143" s="117">
        <v>0</v>
      </c>
      <c r="J143" s="117">
        <f t="shared" si="0"/>
        <v>0</v>
      </c>
      <c r="K143" s="118"/>
      <c r="L143" s="24"/>
      <c r="M143" s="119" t="s">
        <v>1</v>
      </c>
      <c r="N143" s="120" t="s">
        <v>42</v>
      </c>
      <c r="O143" s="121">
        <v>0</v>
      </c>
      <c r="P143" s="121">
        <f t="shared" si="1"/>
        <v>0</v>
      </c>
      <c r="Q143" s="121">
        <v>0</v>
      </c>
      <c r="R143" s="121">
        <f t="shared" si="2"/>
        <v>0</v>
      </c>
      <c r="S143" s="121">
        <v>0</v>
      </c>
      <c r="T143" s="122">
        <f t="shared" si="3"/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23" t="s">
        <v>112</v>
      </c>
      <c r="AT143" s="123" t="s">
        <v>109</v>
      </c>
      <c r="AU143" s="123" t="s">
        <v>77</v>
      </c>
      <c r="AY143" s="11" t="s">
        <v>113</v>
      </c>
      <c r="BE143" s="124">
        <f t="shared" si="4"/>
        <v>0</v>
      </c>
      <c r="BF143" s="124">
        <f t="shared" si="5"/>
        <v>0</v>
      </c>
      <c r="BG143" s="124">
        <f t="shared" si="6"/>
        <v>0</v>
      </c>
      <c r="BH143" s="124">
        <f t="shared" si="7"/>
        <v>0</v>
      </c>
      <c r="BI143" s="124">
        <f t="shared" si="8"/>
        <v>0</v>
      </c>
      <c r="BJ143" s="11" t="s">
        <v>85</v>
      </c>
      <c r="BK143" s="124">
        <f t="shared" si="9"/>
        <v>0</v>
      </c>
      <c r="BL143" s="11" t="s">
        <v>112</v>
      </c>
      <c r="BM143" s="123" t="s">
        <v>186</v>
      </c>
    </row>
    <row r="144" spans="1:65" s="2" customFormat="1" ht="33" customHeight="1">
      <c r="A144" s="23"/>
      <c r="B144" s="111"/>
      <c r="C144" s="112" t="s">
        <v>146</v>
      </c>
      <c r="D144" s="112" t="s">
        <v>109</v>
      </c>
      <c r="E144" s="113" t="s">
        <v>187</v>
      </c>
      <c r="F144" s="114" t="s">
        <v>270</v>
      </c>
      <c r="G144" s="115" t="s">
        <v>111</v>
      </c>
      <c r="H144" s="116">
        <v>1</v>
      </c>
      <c r="I144" s="117">
        <v>0</v>
      </c>
      <c r="J144" s="117">
        <f t="shared" si="0"/>
        <v>0</v>
      </c>
      <c r="K144" s="118"/>
      <c r="L144" s="24"/>
      <c r="M144" s="119" t="s">
        <v>1</v>
      </c>
      <c r="N144" s="120" t="s">
        <v>42</v>
      </c>
      <c r="O144" s="121">
        <v>0</v>
      </c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R144" s="123" t="s">
        <v>112</v>
      </c>
      <c r="AT144" s="123" t="s">
        <v>109</v>
      </c>
      <c r="AU144" s="123" t="s">
        <v>77</v>
      </c>
      <c r="AY144" s="11" t="s">
        <v>113</v>
      </c>
      <c r="BE144" s="124">
        <f t="shared" si="4"/>
        <v>0</v>
      </c>
      <c r="BF144" s="124">
        <f t="shared" si="5"/>
        <v>0</v>
      </c>
      <c r="BG144" s="124">
        <f t="shared" si="6"/>
        <v>0</v>
      </c>
      <c r="BH144" s="124">
        <f t="shared" si="7"/>
        <v>0</v>
      </c>
      <c r="BI144" s="124">
        <f t="shared" si="8"/>
        <v>0</v>
      </c>
      <c r="BJ144" s="11" t="s">
        <v>85</v>
      </c>
      <c r="BK144" s="124">
        <f t="shared" si="9"/>
        <v>0</v>
      </c>
      <c r="BL144" s="11" t="s">
        <v>112</v>
      </c>
      <c r="BM144" s="123" t="s">
        <v>188</v>
      </c>
    </row>
    <row r="145" spans="1:65" s="2" customFormat="1" ht="33" customHeight="1">
      <c r="A145" s="23"/>
      <c r="B145" s="111"/>
      <c r="C145" s="112" t="s">
        <v>189</v>
      </c>
      <c r="D145" s="112" t="s">
        <v>109</v>
      </c>
      <c r="E145" s="113" t="s">
        <v>190</v>
      </c>
      <c r="F145" s="114" t="s">
        <v>191</v>
      </c>
      <c r="G145" s="115" t="s">
        <v>111</v>
      </c>
      <c r="H145" s="116">
        <v>1</v>
      </c>
      <c r="I145" s="117">
        <v>0</v>
      </c>
      <c r="J145" s="117">
        <f t="shared" si="0"/>
        <v>0</v>
      </c>
      <c r="K145" s="118"/>
      <c r="L145" s="24"/>
      <c r="M145" s="119" t="s">
        <v>1</v>
      </c>
      <c r="N145" s="120" t="s">
        <v>42</v>
      </c>
      <c r="O145" s="121">
        <v>0</v>
      </c>
      <c r="P145" s="121">
        <f t="shared" si="1"/>
        <v>0</v>
      </c>
      <c r="Q145" s="121">
        <v>0</v>
      </c>
      <c r="R145" s="121">
        <f t="shared" si="2"/>
        <v>0</v>
      </c>
      <c r="S145" s="121">
        <v>0</v>
      </c>
      <c r="T145" s="122">
        <f t="shared" si="3"/>
        <v>0</v>
      </c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R145" s="123" t="s">
        <v>112</v>
      </c>
      <c r="AT145" s="123" t="s">
        <v>109</v>
      </c>
      <c r="AU145" s="123" t="s">
        <v>77</v>
      </c>
      <c r="AY145" s="11" t="s">
        <v>113</v>
      </c>
      <c r="BE145" s="124">
        <f t="shared" si="4"/>
        <v>0</v>
      </c>
      <c r="BF145" s="124">
        <f t="shared" si="5"/>
        <v>0</v>
      </c>
      <c r="BG145" s="124">
        <f t="shared" si="6"/>
        <v>0</v>
      </c>
      <c r="BH145" s="124">
        <f t="shared" si="7"/>
        <v>0</v>
      </c>
      <c r="BI145" s="124">
        <f t="shared" si="8"/>
        <v>0</v>
      </c>
      <c r="BJ145" s="11" t="s">
        <v>85</v>
      </c>
      <c r="BK145" s="124">
        <f t="shared" si="9"/>
        <v>0</v>
      </c>
      <c r="BL145" s="11" t="s">
        <v>112</v>
      </c>
      <c r="BM145" s="123" t="s">
        <v>192</v>
      </c>
    </row>
    <row r="146" spans="1:65" s="2" customFormat="1" ht="33" customHeight="1">
      <c r="A146" s="23"/>
      <c r="B146" s="111"/>
      <c r="C146" s="112" t="s">
        <v>148</v>
      </c>
      <c r="D146" s="112" t="s">
        <v>109</v>
      </c>
      <c r="E146" s="113" t="s">
        <v>193</v>
      </c>
      <c r="F146" s="114" t="s">
        <v>194</v>
      </c>
      <c r="G146" s="115" t="s">
        <v>111</v>
      </c>
      <c r="H146" s="116">
        <v>1</v>
      </c>
      <c r="I146" s="117">
        <v>0</v>
      </c>
      <c r="J146" s="117">
        <f t="shared" si="0"/>
        <v>0</v>
      </c>
      <c r="K146" s="118"/>
      <c r="L146" s="24"/>
      <c r="M146" s="119" t="s">
        <v>1</v>
      </c>
      <c r="N146" s="120" t="s">
        <v>42</v>
      </c>
      <c r="O146" s="121">
        <v>0</v>
      </c>
      <c r="P146" s="121">
        <f t="shared" si="1"/>
        <v>0</v>
      </c>
      <c r="Q146" s="121">
        <v>0</v>
      </c>
      <c r="R146" s="121">
        <f t="shared" si="2"/>
        <v>0</v>
      </c>
      <c r="S146" s="121">
        <v>0</v>
      </c>
      <c r="T146" s="122">
        <f t="shared" si="3"/>
        <v>0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123" t="s">
        <v>112</v>
      </c>
      <c r="AT146" s="123" t="s">
        <v>109</v>
      </c>
      <c r="AU146" s="123" t="s">
        <v>77</v>
      </c>
      <c r="AY146" s="11" t="s">
        <v>113</v>
      </c>
      <c r="BE146" s="124">
        <f t="shared" si="4"/>
        <v>0</v>
      </c>
      <c r="BF146" s="124">
        <f t="shared" si="5"/>
        <v>0</v>
      </c>
      <c r="BG146" s="124">
        <f t="shared" si="6"/>
        <v>0</v>
      </c>
      <c r="BH146" s="124">
        <f t="shared" si="7"/>
        <v>0</v>
      </c>
      <c r="BI146" s="124">
        <f t="shared" si="8"/>
        <v>0</v>
      </c>
      <c r="BJ146" s="11" t="s">
        <v>85</v>
      </c>
      <c r="BK146" s="124">
        <f t="shared" si="9"/>
        <v>0</v>
      </c>
      <c r="BL146" s="11" t="s">
        <v>112</v>
      </c>
      <c r="BM146" s="123" t="s">
        <v>195</v>
      </c>
    </row>
    <row r="147" spans="1:65" s="2" customFormat="1" ht="24.2" customHeight="1">
      <c r="A147" s="23"/>
      <c r="B147" s="111"/>
      <c r="C147" s="112" t="s">
        <v>196</v>
      </c>
      <c r="D147" s="112" t="s">
        <v>109</v>
      </c>
      <c r="E147" s="113" t="s">
        <v>197</v>
      </c>
      <c r="F147" s="114" t="s">
        <v>271</v>
      </c>
      <c r="G147" s="115" t="s">
        <v>111</v>
      </c>
      <c r="H147" s="116">
        <v>1</v>
      </c>
      <c r="I147" s="117">
        <v>0</v>
      </c>
      <c r="J147" s="117">
        <f t="shared" si="0"/>
        <v>0</v>
      </c>
      <c r="K147" s="118"/>
      <c r="L147" s="24"/>
      <c r="M147" s="119" t="s">
        <v>1</v>
      </c>
      <c r="N147" s="120" t="s">
        <v>42</v>
      </c>
      <c r="O147" s="121">
        <v>0</v>
      </c>
      <c r="P147" s="121">
        <f t="shared" si="1"/>
        <v>0</v>
      </c>
      <c r="Q147" s="121">
        <v>0</v>
      </c>
      <c r="R147" s="121">
        <f t="shared" si="2"/>
        <v>0</v>
      </c>
      <c r="S147" s="121">
        <v>0</v>
      </c>
      <c r="T147" s="122">
        <f t="shared" si="3"/>
        <v>0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123" t="s">
        <v>112</v>
      </c>
      <c r="AT147" s="123" t="s">
        <v>109</v>
      </c>
      <c r="AU147" s="123" t="s">
        <v>77</v>
      </c>
      <c r="AY147" s="11" t="s">
        <v>113</v>
      </c>
      <c r="BE147" s="124">
        <f t="shared" si="4"/>
        <v>0</v>
      </c>
      <c r="BF147" s="124">
        <f t="shared" si="5"/>
        <v>0</v>
      </c>
      <c r="BG147" s="124">
        <f t="shared" si="6"/>
        <v>0</v>
      </c>
      <c r="BH147" s="124">
        <f t="shared" si="7"/>
        <v>0</v>
      </c>
      <c r="BI147" s="124">
        <f t="shared" si="8"/>
        <v>0</v>
      </c>
      <c r="BJ147" s="11" t="s">
        <v>85</v>
      </c>
      <c r="BK147" s="124">
        <f t="shared" si="9"/>
        <v>0</v>
      </c>
      <c r="BL147" s="11" t="s">
        <v>112</v>
      </c>
      <c r="BM147" s="123" t="s">
        <v>198</v>
      </c>
    </row>
    <row r="148" spans="1:65" s="2" customFormat="1" ht="33" customHeight="1">
      <c r="A148" s="23"/>
      <c r="B148" s="111"/>
      <c r="C148" s="112" t="s">
        <v>150</v>
      </c>
      <c r="D148" s="112" t="s">
        <v>109</v>
      </c>
      <c r="E148" s="113" t="s">
        <v>199</v>
      </c>
      <c r="F148" s="114" t="s">
        <v>200</v>
      </c>
      <c r="G148" s="115" t="s">
        <v>111</v>
      </c>
      <c r="H148" s="116">
        <v>1</v>
      </c>
      <c r="I148" s="117">
        <v>0</v>
      </c>
      <c r="J148" s="117">
        <f t="shared" si="0"/>
        <v>0</v>
      </c>
      <c r="K148" s="118"/>
      <c r="L148" s="24"/>
      <c r="M148" s="119" t="s">
        <v>1</v>
      </c>
      <c r="N148" s="120" t="s">
        <v>42</v>
      </c>
      <c r="O148" s="121">
        <v>0</v>
      </c>
      <c r="P148" s="121">
        <f t="shared" si="1"/>
        <v>0</v>
      </c>
      <c r="Q148" s="121">
        <v>0</v>
      </c>
      <c r="R148" s="121">
        <f t="shared" si="2"/>
        <v>0</v>
      </c>
      <c r="S148" s="121">
        <v>0</v>
      </c>
      <c r="T148" s="122">
        <f t="shared" si="3"/>
        <v>0</v>
      </c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R148" s="123" t="s">
        <v>112</v>
      </c>
      <c r="AT148" s="123" t="s">
        <v>109</v>
      </c>
      <c r="AU148" s="123" t="s">
        <v>77</v>
      </c>
      <c r="AY148" s="11" t="s">
        <v>113</v>
      </c>
      <c r="BE148" s="124">
        <f t="shared" si="4"/>
        <v>0</v>
      </c>
      <c r="BF148" s="124">
        <f t="shared" si="5"/>
        <v>0</v>
      </c>
      <c r="BG148" s="124">
        <f t="shared" si="6"/>
        <v>0</v>
      </c>
      <c r="BH148" s="124">
        <f t="shared" si="7"/>
        <v>0</v>
      </c>
      <c r="BI148" s="124">
        <f t="shared" si="8"/>
        <v>0</v>
      </c>
      <c r="BJ148" s="11" t="s">
        <v>85</v>
      </c>
      <c r="BK148" s="124">
        <f t="shared" si="9"/>
        <v>0</v>
      </c>
      <c r="BL148" s="11" t="s">
        <v>112</v>
      </c>
      <c r="BM148" s="123" t="s">
        <v>201</v>
      </c>
    </row>
    <row r="149" spans="1:65" s="2" customFormat="1" ht="24.2" customHeight="1">
      <c r="A149" s="23"/>
      <c r="B149" s="111"/>
      <c r="C149" s="112" t="s">
        <v>202</v>
      </c>
      <c r="D149" s="112" t="s">
        <v>109</v>
      </c>
      <c r="E149" s="113" t="s">
        <v>203</v>
      </c>
      <c r="F149" s="114" t="s">
        <v>272</v>
      </c>
      <c r="G149" s="115" t="s">
        <v>111</v>
      </c>
      <c r="H149" s="116">
        <v>1</v>
      </c>
      <c r="I149" s="117">
        <v>0</v>
      </c>
      <c r="J149" s="117">
        <f t="shared" ref="J149:J165" si="10">ROUND(I149*H149,2)</f>
        <v>0</v>
      </c>
      <c r="K149" s="118"/>
      <c r="L149" s="24"/>
      <c r="M149" s="119" t="s">
        <v>1</v>
      </c>
      <c r="N149" s="120" t="s">
        <v>42</v>
      </c>
      <c r="O149" s="121">
        <v>0</v>
      </c>
      <c r="P149" s="121">
        <f t="shared" ref="P149:P165" si="11">O149*H149</f>
        <v>0</v>
      </c>
      <c r="Q149" s="121">
        <v>0</v>
      </c>
      <c r="R149" s="121">
        <f t="shared" ref="R149:R165" si="12">Q149*H149</f>
        <v>0</v>
      </c>
      <c r="S149" s="121">
        <v>0</v>
      </c>
      <c r="T149" s="122">
        <f t="shared" ref="T149:T165" si="13">S149*H149</f>
        <v>0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R149" s="123" t="s">
        <v>112</v>
      </c>
      <c r="AT149" s="123" t="s">
        <v>109</v>
      </c>
      <c r="AU149" s="123" t="s">
        <v>77</v>
      </c>
      <c r="AY149" s="11" t="s">
        <v>113</v>
      </c>
      <c r="BE149" s="124">
        <f t="shared" ref="BE149:BE165" si="14">IF(N149="základní",J149,0)</f>
        <v>0</v>
      </c>
      <c r="BF149" s="124">
        <f t="shared" ref="BF149:BF165" si="15">IF(N149="snížená",J149,0)</f>
        <v>0</v>
      </c>
      <c r="BG149" s="124">
        <f t="shared" ref="BG149:BG165" si="16">IF(N149="zákl. přenesená",J149,0)</f>
        <v>0</v>
      </c>
      <c r="BH149" s="124">
        <f t="shared" ref="BH149:BH165" si="17">IF(N149="sníž. přenesená",J149,0)</f>
        <v>0</v>
      </c>
      <c r="BI149" s="124">
        <f t="shared" ref="BI149:BI165" si="18">IF(N149="nulová",J149,0)</f>
        <v>0</v>
      </c>
      <c r="BJ149" s="11" t="s">
        <v>85</v>
      </c>
      <c r="BK149" s="124">
        <f t="shared" ref="BK149:BK165" si="19">ROUND(I149*H149,2)</f>
        <v>0</v>
      </c>
      <c r="BL149" s="11" t="s">
        <v>112</v>
      </c>
      <c r="BM149" s="123" t="s">
        <v>204</v>
      </c>
    </row>
    <row r="150" spans="1:65" s="2" customFormat="1" ht="33" customHeight="1">
      <c r="A150" s="23"/>
      <c r="B150" s="111"/>
      <c r="C150" s="112" t="s">
        <v>153</v>
      </c>
      <c r="D150" s="112" t="s">
        <v>109</v>
      </c>
      <c r="E150" s="113" t="s">
        <v>205</v>
      </c>
      <c r="F150" s="114" t="s">
        <v>273</v>
      </c>
      <c r="G150" s="115" t="s">
        <v>111</v>
      </c>
      <c r="H150" s="116">
        <v>1</v>
      </c>
      <c r="I150" s="117">
        <v>0</v>
      </c>
      <c r="J150" s="117">
        <f t="shared" si="10"/>
        <v>0</v>
      </c>
      <c r="K150" s="118"/>
      <c r="L150" s="24"/>
      <c r="M150" s="119" t="s">
        <v>1</v>
      </c>
      <c r="N150" s="120" t="s">
        <v>42</v>
      </c>
      <c r="O150" s="121">
        <v>0</v>
      </c>
      <c r="P150" s="121">
        <f t="shared" si="11"/>
        <v>0</v>
      </c>
      <c r="Q150" s="121">
        <v>0</v>
      </c>
      <c r="R150" s="121">
        <f t="shared" si="12"/>
        <v>0</v>
      </c>
      <c r="S150" s="121">
        <v>0</v>
      </c>
      <c r="T150" s="122">
        <f t="shared" si="13"/>
        <v>0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R150" s="123" t="s">
        <v>112</v>
      </c>
      <c r="AT150" s="123" t="s">
        <v>109</v>
      </c>
      <c r="AU150" s="123" t="s">
        <v>77</v>
      </c>
      <c r="AY150" s="11" t="s">
        <v>113</v>
      </c>
      <c r="BE150" s="124">
        <f t="shared" si="14"/>
        <v>0</v>
      </c>
      <c r="BF150" s="124">
        <f t="shared" si="15"/>
        <v>0</v>
      </c>
      <c r="BG150" s="124">
        <f t="shared" si="16"/>
        <v>0</v>
      </c>
      <c r="BH150" s="124">
        <f t="shared" si="17"/>
        <v>0</v>
      </c>
      <c r="BI150" s="124">
        <f t="shared" si="18"/>
        <v>0</v>
      </c>
      <c r="BJ150" s="11" t="s">
        <v>85</v>
      </c>
      <c r="BK150" s="124">
        <f t="shared" si="19"/>
        <v>0</v>
      </c>
      <c r="BL150" s="11" t="s">
        <v>112</v>
      </c>
      <c r="BM150" s="123" t="s">
        <v>206</v>
      </c>
    </row>
    <row r="151" spans="1:65" s="2" customFormat="1" ht="33" customHeight="1">
      <c r="A151" s="23"/>
      <c r="B151" s="111"/>
      <c r="C151" s="112" t="s">
        <v>207</v>
      </c>
      <c r="D151" s="112" t="s">
        <v>109</v>
      </c>
      <c r="E151" s="113" t="s">
        <v>208</v>
      </c>
      <c r="F151" s="114" t="s">
        <v>274</v>
      </c>
      <c r="G151" s="115" t="s">
        <v>111</v>
      </c>
      <c r="H151" s="116">
        <v>4</v>
      </c>
      <c r="I151" s="117">
        <v>0</v>
      </c>
      <c r="J151" s="117">
        <f t="shared" si="10"/>
        <v>0</v>
      </c>
      <c r="K151" s="118"/>
      <c r="L151" s="24"/>
      <c r="M151" s="119" t="s">
        <v>1</v>
      </c>
      <c r="N151" s="120" t="s">
        <v>42</v>
      </c>
      <c r="O151" s="121">
        <v>0</v>
      </c>
      <c r="P151" s="121">
        <f t="shared" si="11"/>
        <v>0</v>
      </c>
      <c r="Q151" s="121">
        <v>0</v>
      </c>
      <c r="R151" s="121">
        <f t="shared" si="12"/>
        <v>0</v>
      </c>
      <c r="S151" s="121">
        <v>0</v>
      </c>
      <c r="T151" s="122">
        <f t="shared" si="13"/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R151" s="123" t="s">
        <v>112</v>
      </c>
      <c r="AT151" s="123" t="s">
        <v>109</v>
      </c>
      <c r="AU151" s="123" t="s">
        <v>77</v>
      </c>
      <c r="AY151" s="11" t="s">
        <v>113</v>
      </c>
      <c r="BE151" s="124">
        <f t="shared" si="14"/>
        <v>0</v>
      </c>
      <c r="BF151" s="124">
        <f t="shared" si="15"/>
        <v>0</v>
      </c>
      <c r="BG151" s="124">
        <f t="shared" si="16"/>
        <v>0</v>
      </c>
      <c r="BH151" s="124">
        <f t="shared" si="17"/>
        <v>0</v>
      </c>
      <c r="BI151" s="124">
        <f t="shared" si="18"/>
        <v>0</v>
      </c>
      <c r="BJ151" s="11" t="s">
        <v>85</v>
      </c>
      <c r="BK151" s="124">
        <f t="shared" si="19"/>
        <v>0</v>
      </c>
      <c r="BL151" s="11" t="s">
        <v>112</v>
      </c>
      <c r="BM151" s="123" t="s">
        <v>209</v>
      </c>
    </row>
    <row r="152" spans="1:65" s="2" customFormat="1" ht="24.2" customHeight="1">
      <c r="A152" s="23"/>
      <c r="B152" s="111"/>
      <c r="C152" s="112" t="s">
        <v>157</v>
      </c>
      <c r="D152" s="112" t="s">
        <v>109</v>
      </c>
      <c r="E152" s="113" t="s">
        <v>210</v>
      </c>
      <c r="F152" s="114" t="s">
        <v>275</v>
      </c>
      <c r="G152" s="115" t="s">
        <v>111</v>
      </c>
      <c r="H152" s="116">
        <v>4</v>
      </c>
      <c r="I152" s="117">
        <v>0</v>
      </c>
      <c r="J152" s="117">
        <f t="shared" si="10"/>
        <v>0</v>
      </c>
      <c r="K152" s="118"/>
      <c r="L152" s="24"/>
      <c r="M152" s="119" t="s">
        <v>1</v>
      </c>
      <c r="N152" s="120" t="s">
        <v>42</v>
      </c>
      <c r="O152" s="121">
        <v>0</v>
      </c>
      <c r="P152" s="121">
        <f t="shared" si="11"/>
        <v>0</v>
      </c>
      <c r="Q152" s="121">
        <v>0</v>
      </c>
      <c r="R152" s="121">
        <f t="shared" si="12"/>
        <v>0</v>
      </c>
      <c r="S152" s="121">
        <v>0</v>
      </c>
      <c r="T152" s="122">
        <f t="shared" si="13"/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23" t="s">
        <v>112</v>
      </c>
      <c r="AT152" s="123" t="s">
        <v>109</v>
      </c>
      <c r="AU152" s="123" t="s">
        <v>77</v>
      </c>
      <c r="AY152" s="11" t="s">
        <v>113</v>
      </c>
      <c r="BE152" s="124">
        <f t="shared" si="14"/>
        <v>0</v>
      </c>
      <c r="BF152" s="124">
        <f t="shared" si="15"/>
        <v>0</v>
      </c>
      <c r="BG152" s="124">
        <f t="shared" si="16"/>
        <v>0</v>
      </c>
      <c r="BH152" s="124">
        <f t="shared" si="17"/>
        <v>0</v>
      </c>
      <c r="BI152" s="124">
        <f t="shared" si="18"/>
        <v>0</v>
      </c>
      <c r="BJ152" s="11" t="s">
        <v>85</v>
      </c>
      <c r="BK152" s="124">
        <f t="shared" si="19"/>
        <v>0</v>
      </c>
      <c r="BL152" s="11" t="s">
        <v>112</v>
      </c>
      <c r="BM152" s="123" t="s">
        <v>211</v>
      </c>
    </row>
    <row r="153" spans="1:65" s="2" customFormat="1" ht="33" customHeight="1">
      <c r="A153" s="23"/>
      <c r="B153" s="111"/>
      <c r="C153" s="112" t="s">
        <v>212</v>
      </c>
      <c r="D153" s="112" t="s">
        <v>109</v>
      </c>
      <c r="E153" s="113" t="s">
        <v>213</v>
      </c>
      <c r="F153" s="114" t="s">
        <v>214</v>
      </c>
      <c r="G153" s="115" t="s">
        <v>111</v>
      </c>
      <c r="H153" s="116">
        <v>1</v>
      </c>
      <c r="I153" s="117">
        <v>0</v>
      </c>
      <c r="J153" s="117">
        <f t="shared" si="10"/>
        <v>0</v>
      </c>
      <c r="K153" s="118"/>
      <c r="L153" s="24"/>
      <c r="M153" s="119" t="s">
        <v>1</v>
      </c>
      <c r="N153" s="120" t="s">
        <v>42</v>
      </c>
      <c r="O153" s="121">
        <v>0</v>
      </c>
      <c r="P153" s="121">
        <f t="shared" si="11"/>
        <v>0</v>
      </c>
      <c r="Q153" s="121">
        <v>0</v>
      </c>
      <c r="R153" s="121">
        <f t="shared" si="12"/>
        <v>0</v>
      </c>
      <c r="S153" s="121">
        <v>0</v>
      </c>
      <c r="T153" s="122">
        <f t="shared" si="13"/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23" t="s">
        <v>112</v>
      </c>
      <c r="AT153" s="123" t="s">
        <v>109</v>
      </c>
      <c r="AU153" s="123" t="s">
        <v>77</v>
      </c>
      <c r="AY153" s="11" t="s">
        <v>113</v>
      </c>
      <c r="BE153" s="124">
        <f t="shared" si="14"/>
        <v>0</v>
      </c>
      <c r="BF153" s="124">
        <f t="shared" si="15"/>
        <v>0</v>
      </c>
      <c r="BG153" s="124">
        <f t="shared" si="16"/>
        <v>0</v>
      </c>
      <c r="BH153" s="124">
        <f t="shared" si="17"/>
        <v>0</v>
      </c>
      <c r="BI153" s="124">
        <f t="shared" si="18"/>
        <v>0</v>
      </c>
      <c r="BJ153" s="11" t="s">
        <v>85</v>
      </c>
      <c r="BK153" s="124">
        <f t="shared" si="19"/>
        <v>0</v>
      </c>
      <c r="BL153" s="11" t="s">
        <v>112</v>
      </c>
      <c r="BM153" s="123" t="s">
        <v>215</v>
      </c>
    </row>
    <row r="154" spans="1:65" s="2" customFormat="1" ht="21.75" customHeight="1">
      <c r="A154" s="23"/>
      <c r="B154" s="111"/>
      <c r="C154" s="112" t="s">
        <v>159</v>
      </c>
      <c r="D154" s="112" t="s">
        <v>109</v>
      </c>
      <c r="E154" s="113" t="s">
        <v>216</v>
      </c>
      <c r="F154" s="114" t="s">
        <v>217</v>
      </c>
      <c r="G154" s="115" t="s">
        <v>111</v>
      </c>
      <c r="H154" s="116">
        <v>1</v>
      </c>
      <c r="I154" s="117">
        <v>0</v>
      </c>
      <c r="J154" s="117">
        <f t="shared" si="10"/>
        <v>0</v>
      </c>
      <c r="K154" s="118"/>
      <c r="L154" s="24"/>
      <c r="M154" s="119" t="s">
        <v>1</v>
      </c>
      <c r="N154" s="120" t="s">
        <v>42</v>
      </c>
      <c r="O154" s="121">
        <v>0</v>
      </c>
      <c r="P154" s="121">
        <f t="shared" si="11"/>
        <v>0</v>
      </c>
      <c r="Q154" s="121">
        <v>0</v>
      </c>
      <c r="R154" s="121">
        <f t="shared" si="12"/>
        <v>0</v>
      </c>
      <c r="S154" s="121">
        <v>0</v>
      </c>
      <c r="T154" s="122">
        <f t="shared" si="13"/>
        <v>0</v>
      </c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R154" s="123" t="s">
        <v>112</v>
      </c>
      <c r="AT154" s="123" t="s">
        <v>109</v>
      </c>
      <c r="AU154" s="123" t="s">
        <v>77</v>
      </c>
      <c r="AY154" s="11" t="s">
        <v>113</v>
      </c>
      <c r="BE154" s="124">
        <f t="shared" si="14"/>
        <v>0</v>
      </c>
      <c r="BF154" s="124">
        <f t="shared" si="15"/>
        <v>0</v>
      </c>
      <c r="BG154" s="124">
        <f t="shared" si="16"/>
        <v>0</v>
      </c>
      <c r="BH154" s="124">
        <f t="shared" si="17"/>
        <v>0</v>
      </c>
      <c r="BI154" s="124">
        <f t="shared" si="18"/>
        <v>0</v>
      </c>
      <c r="BJ154" s="11" t="s">
        <v>85</v>
      </c>
      <c r="BK154" s="124">
        <f t="shared" si="19"/>
        <v>0</v>
      </c>
      <c r="BL154" s="11" t="s">
        <v>112</v>
      </c>
      <c r="BM154" s="123" t="s">
        <v>218</v>
      </c>
    </row>
    <row r="155" spans="1:65" s="2" customFormat="1" ht="33" customHeight="1">
      <c r="A155" s="23"/>
      <c r="B155" s="111"/>
      <c r="C155" s="112" t="s">
        <v>219</v>
      </c>
      <c r="D155" s="112" t="s">
        <v>109</v>
      </c>
      <c r="E155" s="113" t="s">
        <v>220</v>
      </c>
      <c r="F155" s="114" t="s">
        <v>276</v>
      </c>
      <c r="G155" s="115" t="s">
        <v>111</v>
      </c>
      <c r="H155" s="116">
        <v>1</v>
      </c>
      <c r="I155" s="117">
        <v>0</v>
      </c>
      <c r="J155" s="117">
        <f t="shared" si="10"/>
        <v>0</v>
      </c>
      <c r="K155" s="118"/>
      <c r="L155" s="24"/>
      <c r="M155" s="119" t="s">
        <v>1</v>
      </c>
      <c r="N155" s="120" t="s">
        <v>42</v>
      </c>
      <c r="O155" s="121">
        <v>0</v>
      </c>
      <c r="P155" s="121">
        <f t="shared" si="11"/>
        <v>0</v>
      </c>
      <c r="Q155" s="121">
        <v>0</v>
      </c>
      <c r="R155" s="121">
        <f t="shared" si="12"/>
        <v>0</v>
      </c>
      <c r="S155" s="121">
        <v>0</v>
      </c>
      <c r="T155" s="122">
        <f t="shared" si="13"/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23" t="s">
        <v>112</v>
      </c>
      <c r="AT155" s="123" t="s">
        <v>109</v>
      </c>
      <c r="AU155" s="123" t="s">
        <v>77</v>
      </c>
      <c r="AY155" s="11" t="s">
        <v>113</v>
      </c>
      <c r="BE155" s="124">
        <f t="shared" si="14"/>
        <v>0</v>
      </c>
      <c r="BF155" s="124">
        <f t="shared" si="15"/>
        <v>0</v>
      </c>
      <c r="BG155" s="124">
        <f t="shared" si="16"/>
        <v>0</v>
      </c>
      <c r="BH155" s="124">
        <f t="shared" si="17"/>
        <v>0</v>
      </c>
      <c r="BI155" s="124">
        <f t="shared" si="18"/>
        <v>0</v>
      </c>
      <c r="BJ155" s="11" t="s">
        <v>85</v>
      </c>
      <c r="BK155" s="124">
        <f t="shared" si="19"/>
        <v>0</v>
      </c>
      <c r="BL155" s="11" t="s">
        <v>112</v>
      </c>
      <c r="BM155" s="123" t="s">
        <v>221</v>
      </c>
    </row>
    <row r="156" spans="1:65" s="2" customFormat="1" ht="33" customHeight="1">
      <c r="A156" s="23"/>
      <c r="B156" s="111"/>
      <c r="C156" s="112" t="s">
        <v>163</v>
      </c>
      <c r="D156" s="112" t="s">
        <v>109</v>
      </c>
      <c r="E156" s="113" t="s">
        <v>222</v>
      </c>
      <c r="F156" s="114" t="s">
        <v>277</v>
      </c>
      <c r="G156" s="115" t="s">
        <v>111</v>
      </c>
      <c r="H156" s="116">
        <v>1</v>
      </c>
      <c r="I156" s="117">
        <v>0</v>
      </c>
      <c r="J156" s="117">
        <f t="shared" si="10"/>
        <v>0</v>
      </c>
      <c r="K156" s="118"/>
      <c r="L156" s="24"/>
      <c r="M156" s="119" t="s">
        <v>1</v>
      </c>
      <c r="N156" s="120" t="s">
        <v>42</v>
      </c>
      <c r="O156" s="121">
        <v>0</v>
      </c>
      <c r="P156" s="121">
        <f t="shared" si="11"/>
        <v>0</v>
      </c>
      <c r="Q156" s="121">
        <v>0</v>
      </c>
      <c r="R156" s="121">
        <f t="shared" si="12"/>
        <v>0</v>
      </c>
      <c r="S156" s="121">
        <v>0</v>
      </c>
      <c r="T156" s="122">
        <f t="shared" si="13"/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23" t="s">
        <v>112</v>
      </c>
      <c r="AT156" s="123" t="s">
        <v>109</v>
      </c>
      <c r="AU156" s="123" t="s">
        <v>77</v>
      </c>
      <c r="AY156" s="11" t="s">
        <v>113</v>
      </c>
      <c r="BE156" s="124">
        <f t="shared" si="14"/>
        <v>0</v>
      </c>
      <c r="BF156" s="124">
        <f t="shared" si="15"/>
        <v>0</v>
      </c>
      <c r="BG156" s="124">
        <f t="shared" si="16"/>
        <v>0</v>
      </c>
      <c r="BH156" s="124">
        <f t="shared" si="17"/>
        <v>0</v>
      </c>
      <c r="BI156" s="124">
        <f t="shared" si="18"/>
        <v>0</v>
      </c>
      <c r="BJ156" s="11" t="s">
        <v>85</v>
      </c>
      <c r="BK156" s="124">
        <f t="shared" si="19"/>
        <v>0</v>
      </c>
      <c r="BL156" s="11" t="s">
        <v>112</v>
      </c>
      <c r="BM156" s="123" t="s">
        <v>223</v>
      </c>
    </row>
    <row r="157" spans="1:65" s="2" customFormat="1" ht="16.5" customHeight="1">
      <c r="A157" s="23"/>
      <c r="B157" s="111"/>
      <c r="C157" s="112" t="s">
        <v>224</v>
      </c>
      <c r="D157" s="112" t="s">
        <v>109</v>
      </c>
      <c r="E157" s="113" t="s">
        <v>225</v>
      </c>
      <c r="F157" s="114" t="s">
        <v>278</v>
      </c>
      <c r="G157" s="115" t="s">
        <v>111</v>
      </c>
      <c r="H157" s="116">
        <v>1</v>
      </c>
      <c r="I157" s="117">
        <v>0</v>
      </c>
      <c r="J157" s="117">
        <f t="shared" si="10"/>
        <v>0</v>
      </c>
      <c r="K157" s="118"/>
      <c r="L157" s="24"/>
      <c r="M157" s="119" t="s">
        <v>1</v>
      </c>
      <c r="N157" s="120" t="s">
        <v>42</v>
      </c>
      <c r="O157" s="121">
        <v>0</v>
      </c>
      <c r="P157" s="121">
        <f t="shared" si="11"/>
        <v>0</v>
      </c>
      <c r="Q157" s="121">
        <v>0</v>
      </c>
      <c r="R157" s="121">
        <f t="shared" si="12"/>
        <v>0</v>
      </c>
      <c r="S157" s="121">
        <v>0</v>
      </c>
      <c r="T157" s="122">
        <f t="shared" si="13"/>
        <v>0</v>
      </c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R157" s="123" t="s">
        <v>112</v>
      </c>
      <c r="AT157" s="123" t="s">
        <v>109</v>
      </c>
      <c r="AU157" s="123" t="s">
        <v>77</v>
      </c>
      <c r="AY157" s="11" t="s">
        <v>113</v>
      </c>
      <c r="BE157" s="124">
        <f t="shared" si="14"/>
        <v>0</v>
      </c>
      <c r="BF157" s="124">
        <f t="shared" si="15"/>
        <v>0</v>
      </c>
      <c r="BG157" s="124">
        <f t="shared" si="16"/>
        <v>0</v>
      </c>
      <c r="BH157" s="124">
        <f t="shared" si="17"/>
        <v>0</v>
      </c>
      <c r="BI157" s="124">
        <f t="shared" si="18"/>
        <v>0</v>
      </c>
      <c r="BJ157" s="11" t="s">
        <v>85</v>
      </c>
      <c r="BK157" s="124">
        <f t="shared" si="19"/>
        <v>0</v>
      </c>
      <c r="BL157" s="11" t="s">
        <v>112</v>
      </c>
      <c r="BM157" s="123" t="s">
        <v>226</v>
      </c>
    </row>
    <row r="158" spans="1:65" s="2" customFormat="1" ht="33" customHeight="1">
      <c r="A158" s="23"/>
      <c r="B158" s="111"/>
      <c r="C158" s="112" t="s">
        <v>166</v>
      </c>
      <c r="D158" s="112" t="s">
        <v>109</v>
      </c>
      <c r="E158" s="113" t="s">
        <v>227</v>
      </c>
      <c r="F158" s="114" t="s">
        <v>279</v>
      </c>
      <c r="G158" s="115" t="s">
        <v>111</v>
      </c>
      <c r="H158" s="116">
        <v>1</v>
      </c>
      <c r="I158" s="117">
        <v>0</v>
      </c>
      <c r="J158" s="117">
        <f t="shared" si="10"/>
        <v>0</v>
      </c>
      <c r="K158" s="118"/>
      <c r="L158" s="24"/>
      <c r="M158" s="119" t="s">
        <v>1</v>
      </c>
      <c r="N158" s="120" t="s">
        <v>42</v>
      </c>
      <c r="O158" s="121">
        <v>0</v>
      </c>
      <c r="P158" s="121">
        <f t="shared" si="11"/>
        <v>0</v>
      </c>
      <c r="Q158" s="121">
        <v>0</v>
      </c>
      <c r="R158" s="121">
        <f t="shared" si="12"/>
        <v>0</v>
      </c>
      <c r="S158" s="121">
        <v>0</v>
      </c>
      <c r="T158" s="122">
        <f t="shared" si="13"/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23" t="s">
        <v>112</v>
      </c>
      <c r="AT158" s="123" t="s">
        <v>109</v>
      </c>
      <c r="AU158" s="123" t="s">
        <v>77</v>
      </c>
      <c r="AY158" s="11" t="s">
        <v>113</v>
      </c>
      <c r="BE158" s="124">
        <f t="shared" si="14"/>
        <v>0</v>
      </c>
      <c r="BF158" s="124">
        <f t="shared" si="15"/>
        <v>0</v>
      </c>
      <c r="BG158" s="124">
        <f t="shared" si="16"/>
        <v>0</v>
      </c>
      <c r="BH158" s="124">
        <f t="shared" si="17"/>
        <v>0</v>
      </c>
      <c r="BI158" s="124">
        <f t="shared" si="18"/>
        <v>0</v>
      </c>
      <c r="BJ158" s="11" t="s">
        <v>85</v>
      </c>
      <c r="BK158" s="124">
        <f t="shared" si="19"/>
        <v>0</v>
      </c>
      <c r="BL158" s="11" t="s">
        <v>112</v>
      </c>
      <c r="BM158" s="123" t="s">
        <v>228</v>
      </c>
    </row>
    <row r="159" spans="1:65" s="2" customFormat="1" ht="33" customHeight="1">
      <c r="A159" s="23"/>
      <c r="B159" s="111"/>
      <c r="C159" s="112" t="s">
        <v>229</v>
      </c>
      <c r="D159" s="112" t="s">
        <v>109</v>
      </c>
      <c r="E159" s="113" t="s">
        <v>230</v>
      </c>
      <c r="F159" s="114" t="s">
        <v>280</v>
      </c>
      <c r="G159" s="115" t="s">
        <v>111</v>
      </c>
      <c r="H159" s="116">
        <v>1</v>
      </c>
      <c r="I159" s="117">
        <v>0</v>
      </c>
      <c r="J159" s="117">
        <f t="shared" si="10"/>
        <v>0</v>
      </c>
      <c r="K159" s="118"/>
      <c r="L159" s="24"/>
      <c r="M159" s="119" t="s">
        <v>1</v>
      </c>
      <c r="N159" s="120" t="s">
        <v>42</v>
      </c>
      <c r="O159" s="121">
        <v>0</v>
      </c>
      <c r="P159" s="121">
        <f t="shared" si="11"/>
        <v>0</v>
      </c>
      <c r="Q159" s="121">
        <v>0</v>
      </c>
      <c r="R159" s="121">
        <f t="shared" si="12"/>
        <v>0</v>
      </c>
      <c r="S159" s="121">
        <v>0</v>
      </c>
      <c r="T159" s="122">
        <f t="shared" si="13"/>
        <v>0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R159" s="123" t="s">
        <v>112</v>
      </c>
      <c r="AT159" s="123" t="s">
        <v>109</v>
      </c>
      <c r="AU159" s="123" t="s">
        <v>77</v>
      </c>
      <c r="AY159" s="11" t="s">
        <v>113</v>
      </c>
      <c r="BE159" s="124">
        <f t="shared" si="14"/>
        <v>0</v>
      </c>
      <c r="BF159" s="124">
        <f t="shared" si="15"/>
        <v>0</v>
      </c>
      <c r="BG159" s="124">
        <f t="shared" si="16"/>
        <v>0</v>
      </c>
      <c r="BH159" s="124">
        <f t="shared" si="17"/>
        <v>0</v>
      </c>
      <c r="BI159" s="124">
        <f t="shared" si="18"/>
        <v>0</v>
      </c>
      <c r="BJ159" s="11" t="s">
        <v>85</v>
      </c>
      <c r="BK159" s="124">
        <f t="shared" si="19"/>
        <v>0</v>
      </c>
      <c r="BL159" s="11" t="s">
        <v>112</v>
      </c>
      <c r="BM159" s="123" t="s">
        <v>231</v>
      </c>
    </row>
    <row r="160" spans="1:65" s="2" customFormat="1" ht="21.75" customHeight="1">
      <c r="A160" s="23"/>
      <c r="B160" s="111"/>
      <c r="C160" s="112" t="s">
        <v>168</v>
      </c>
      <c r="D160" s="112" t="s">
        <v>109</v>
      </c>
      <c r="E160" s="113" t="s">
        <v>232</v>
      </c>
      <c r="F160" s="114" t="s">
        <v>233</v>
      </c>
      <c r="G160" s="115" t="s">
        <v>111</v>
      </c>
      <c r="H160" s="116">
        <v>1</v>
      </c>
      <c r="I160" s="117">
        <v>0</v>
      </c>
      <c r="J160" s="117">
        <f t="shared" si="10"/>
        <v>0</v>
      </c>
      <c r="K160" s="118"/>
      <c r="L160" s="24"/>
      <c r="M160" s="119" t="s">
        <v>1</v>
      </c>
      <c r="N160" s="120" t="s">
        <v>42</v>
      </c>
      <c r="O160" s="121">
        <v>0</v>
      </c>
      <c r="P160" s="121">
        <f t="shared" si="11"/>
        <v>0</v>
      </c>
      <c r="Q160" s="121">
        <v>0</v>
      </c>
      <c r="R160" s="121">
        <f t="shared" si="12"/>
        <v>0</v>
      </c>
      <c r="S160" s="121">
        <v>0</v>
      </c>
      <c r="T160" s="122">
        <f t="shared" si="13"/>
        <v>0</v>
      </c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R160" s="123" t="s">
        <v>112</v>
      </c>
      <c r="AT160" s="123" t="s">
        <v>109</v>
      </c>
      <c r="AU160" s="123" t="s">
        <v>77</v>
      </c>
      <c r="AY160" s="11" t="s">
        <v>113</v>
      </c>
      <c r="BE160" s="124">
        <f t="shared" si="14"/>
        <v>0</v>
      </c>
      <c r="BF160" s="124">
        <f t="shared" si="15"/>
        <v>0</v>
      </c>
      <c r="BG160" s="124">
        <f t="shared" si="16"/>
        <v>0</v>
      </c>
      <c r="BH160" s="124">
        <f t="shared" si="17"/>
        <v>0</v>
      </c>
      <c r="BI160" s="124">
        <f t="shared" si="18"/>
        <v>0</v>
      </c>
      <c r="BJ160" s="11" t="s">
        <v>85</v>
      </c>
      <c r="BK160" s="124">
        <f t="shared" si="19"/>
        <v>0</v>
      </c>
      <c r="BL160" s="11" t="s">
        <v>112</v>
      </c>
      <c r="BM160" s="123" t="s">
        <v>234</v>
      </c>
    </row>
    <row r="161" spans="1:65" s="2" customFormat="1" ht="16.5" customHeight="1">
      <c r="A161" s="23"/>
      <c r="B161" s="111"/>
      <c r="C161" s="112" t="s">
        <v>235</v>
      </c>
      <c r="D161" s="112" t="s">
        <v>109</v>
      </c>
      <c r="E161" s="113" t="s">
        <v>236</v>
      </c>
      <c r="F161" s="114" t="s">
        <v>237</v>
      </c>
      <c r="G161" s="115" t="s">
        <v>111</v>
      </c>
      <c r="H161" s="116">
        <v>1</v>
      </c>
      <c r="I161" s="117">
        <v>0</v>
      </c>
      <c r="J161" s="117">
        <f t="shared" si="10"/>
        <v>0</v>
      </c>
      <c r="K161" s="118"/>
      <c r="L161" s="24"/>
      <c r="M161" s="119" t="s">
        <v>1</v>
      </c>
      <c r="N161" s="120" t="s">
        <v>42</v>
      </c>
      <c r="O161" s="121">
        <v>0</v>
      </c>
      <c r="P161" s="121">
        <f t="shared" si="11"/>
        <v>0</v>
      </c>
      <c r="Q161" s="121">
        <v>0</v>
      </c>
      <c r="R161" s="121">
        <f t="shared" si="12"/>
        <v>0</v>
      </c>
      <c r="S161" s="121">
        <v>0</v>
      </c>
      <c r="T161" s="122">
        <f t="shared" si="13"/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23" t="s">
        <v>112</v>
      </c>
      <c r="AT161" s="123" t="s">
        <v>109</v>
      </c>
      <c r="AU161" s="123" t="s">
        <v>77</v>
      </c>
      <c r="AY161" s="11" t="s">
        <v>113</v>
      </c>
      <c r="BE161" s="124">
        <f t="shared" si="14"/>
        <v>0</v>
      </c>
      <c r="BF161" s="124">
        <f t="shared" si="15"/>
        <v>0</v>
      </c>
      <c r="BG161" s="124">
        <f t="shared" si="16"/>
        <v>0</v>
      </c>
      <c r="BH161" s="124">
        <f t="shared" si="17"/>
        <v>0</v>
      </c>
      <c r="BI161" s="124">
        <f t="shared" si="18"/>
        <v>0</v>
      </c>
      <c r="BJ161" s="11" t="s">
        <v>85</v>
      </c>
      <c r="BK161" s="124">
        <f t="shared" si="19"/>
        <v>0</v>
      </c>
      <c r="BL161" s="11" t="s">
        <v>112</v>
      </c>
      <c r="BM161" s="123" t="s">
        <v>238</v>
      </c>
    </row>
    <row r="162" spans="1:65" s="2" customFormat="1" ht="33" customHeight="1">
      <c r="A162" s="23"/>
      <c r="B162" s="111"/>
      <c r="C162" s="112" t="s">
        <v>170</v>
      </c>
      <c r="D162" s="112" t="s">
        <v>109</v>
      </c>
      <c r="E162" s="113" t="s">
        <v>239</v>
      </c>
      <c r="F162" s="114" t="s">
        <v>240</v>
      </c>
      <c r="G162" s="115" t="s">
        <v>111</v>
      </c>
      <c r="H162" s="116">
        <v>1</v>
      </c>
      <c r="I162" s="117">
        <v>0</v>
      </c>
      <c r="J162" s="117">
        <f t="shared" si="10"/>
        <v>0</v>
      </c>
      <c r="K162" s="118"/>
      <c r="L162" s="24"/>
      <c r="M162" s="119" t="s">
        <v>1</v>
      </c>
      <c r="N162" s="120" t="s">
        <v>42</v>
      </c>
      <c r="O162" s="121">
        <v>0</v>
      </c>
      <c r="P162" s="121">
        <f t="shared" si="11"/>
        <v>0</v>
      </c>
      <c r="Q162" s="121">
        <v>0</v>
      </c>
      <c r="R162" s="121">
        <f t="shared" si="12"/>
        <v>0</v>
      </c>
      <c r="S162" s="121">
        <v>0</v>
      </c>
      <c r="T162" s="122">
        <f t="shared" si="13"/>
        <v>0</v>
      </c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R162" s="123" t="s">
        <v>112</v>
      </c>
      <c r="AT162" s="123" t="s">
        <v>109</v>
      </c>
      <c r="AU162" s="123" t="s">
        <v>77</v>
      </c>
      <c r="AY162" s="11" t="s">
        <v>113</v>
      </c>
      <c r="BE162" s="124">
        <f t="shared" si="14"/>
        <v>0</v>
      </c>
      <c r="BF162" s="124">
        <f t="shared" si="15"/>
        <v>0</v>
      </c>
      <c r="BG162" s="124">
        <f t="shared" si="16"/>
        <v>0</v>
      </c>
      <c r="BH162" s="124">
        <f t="shared" si="17"/>
        <v>0</v>
      </c>
      <c r="BI162" s="124">
        <f t="shared" si="18"/>
        <v>0</v>
      </c>
      <c r="BJ162" s="11" t="s">
        <v>85</v>
      </c>
      <c r="BK162" s="124">
        <f t="shared" si="19"/>
        <v>0</v>
      </c>
      <c r="BL162" s="11" t="s">
        <v>112</v>
      </c>
      <c r="BM162" s="123" t="s">
        <v>241</v>
      </c>
    </row>
    <row r="163" spans="1:65" s="2" customFormat="1" ht="24.2" customHeight="1">
      <c r="A163" s="23"/>
      <c r="B163" s="111"/>
      <c r="C163" s="112" t="s">
        <v>242</v>
      </c>
      <c r="D163" s="112" t="s">
        <v>109</v>
      </c>
      <c r="E163" s="113" t="s">
        <v>243</v>
      </c>
      <c r="F163" s="114" t="s">
        <v>244</v>
      </c>
      <c r="G163" s="115" t="s">
        <v>111</v>
      </c>
      <c r="H163" s="116">
        <v>2</v>
      </c>
      <c r="I163" s="117">
        <v>0</v>
      </c>
      <c r="J163" s="117">
        <f t="shared" si="10"/>
        <v>0</v>
      </c>
      <c r="K163" s="118"/>
      <c r="L163" s="24"/>
      <c r="M163" s="119" t="s">
        <v>1</v>
      </c>
      <c r="N163" s="120" t="s">
        <v>42</v>
      </c>
      <c r="O163" s="121">
        <v>0</v>
      </c>
      <c r="P163" s="121">
        <f t="shared" si="11"/>
        <v>0</v>
      </c>
      <c r="Q163" s="121">
        <v>0</v>
      </c>
      <c r="R163" s="121">
        <f t="shared" si="12"/>
        <v>0</v>
      </c>
      <c r="S163" s="121">
        <v>0</v>
      </c>
      <c r="T163" s="122">
        <f t="shared" si="13"/>
        <v>0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R163" s="123" t="s">
        <v>112</v>
      </c>
      <c r="AT163" s="123" t="s">
        <v>109</v>
      </c>
      <c r="AU163" s="123" t="s">
        <v>77</v>
      </c>
      <c r="AY163" s="11" t="s">
        <v>113</v>
      </c>
      <c r="BE163" s="124">
        <f t="shared" si="14"/>
        <v>0</v>
      </c>
      <c r="BF163" s="124">
        <f t="shared" si="15"/>
        <v>0</v>
      </c>
      <c r="BG163" s="124">
        <f t="shared" si="16"/>
        <v>0</v>
      </c>
      <c r="BH163" s="124">
        <f t="shared" si="17"/>
        <v>0</v>
      </c>
      <c r="BI163" s="124">
        <f t="shared" si="18"/>
        <v>0</v>
      </c>
      <c r="BJ163" s="11" t="s">
        <v>85</v>
      </c>
      <c r="BK163" s="124">
        <f t="shared" si="19"/>
        <v>0</v>
      </c>
      <c r="BL163" s="11" t="s">
        <v>112</v>
      </c>
      <c r="BM163" s="123" t="s">
        <v>245</v>
      </c>
    </row>
    <row r="164" spans="1:65" s="2" customFormat="1" ht="33" customHeight="1">
      <c r="A164" s="23"/>
      <c r="B164" s="111"/>
      <c r="C164" s="112" t="s">
        <v>173</v>
      </c>
      <c r="D164" s="112" t="s">
        <v>109</v>
      </c>
      <c r="E164" s="113" t="s">
        <v>246</v>
      </c>
      <c r="F164" s="114" t="s">
        <v>247</v>
      </c>
      <c r="G164" s="115" t="s">
        <v>111</v>
      </c>
      <c r="H164" s="116">
        <v>1</v>
      </c>
      <c r="I164" s="117">
        <v>0</v>
      </c>
      <c r="J164" s="117">
        <f t="shared" si="10"/>
        <v>0</v>
      </c>
      <c r="K164" s="118"/>
      <c r="L164" s="24"/>
      <c r="M164" s="119" t="s">
        <v>1</v>
      </c>
      <c r="N164" s="120" t="s">
        <v>42</v>
      </c>
      <c r="O164" s="121">
        <v>0</v>
      </c>
      <c r="P164" s="121">
        <f t="shared" si="11"/>
        <v>0</v>
      </c>
      <c r="Q164" s="121">
        <v>0</v>
      </c>
      <c r="R164" s="121">
        <f t="shared" si="12"/>
        <v>0</v>
      </c>
      <c r="S164" s="121">
        <v>0</v>
      </c>
      <c r="T164" s="122">
        <f t="shared" si="13"/>
        <v>0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R164" s="123" t="s">
        <v>112</v>
      </c>
      <c r="AT164" s="123" t="s">
        <v>109</v>
      </c>
      <c r="AU164" s="123" t="s">
        <v>77</v>
      </c>
      <c r="AY164" s="11" t="s">
        <v>113</v>
      </c>
      <c r="BE164" s="124">
        <f t="shared" si="14"/>
        <v>0</v>
      </c>
      <c r="BF164" s="124">
        <f t="shared" si="15"/>
        <v>0</v>
      </c>
      <c r="BG164" s="124">
        <f t="shared" si="16"/>
        <v>0</v>
      </c>
      <c r="BH164" s="124">
        <f t="shared" si="17"/>
        <v>0</v>
      </c>
      <c r="BI164" s="124">
        <f t="shared" si="18"/>
        <v>0</v>
      </c>
      <c r="BJ164" s="11" t="s">
        <v>85</v>
      </c>
      <c r="BK164" s="124">
        <f t="shared" si="19"/>
        <v>0</v>
      </c>
      <c r="BL164" s="11" t="s">
        <v>112</v>
      </c>
      <c r="BM164" s="123" t="s">
        <v>248</v>
      </c>
    </row>
    <row r="165" spans="1:65" s="2" customFormat="1" ht="16.5" customHeight="1">
      <c r="A165" s="23"/>
      <c r="B165" s="111"/>
      <c r="C165" s="112" t="s">
        <v>249</v>
      </c>
      <c r="D165" s="112" t="s">
        <v>109</v>
      </c>
      <c r="E165" s="113" t="s">
        <v>250</v>
      </c>
      <c r="F165" s="114" t="s">
        <v>251</v>
      </c>
      <c r="G165" s="115" t="s">
        <v>111</v>
      </c>
      <c r="H165" s="116">
        <v>1</v>
      </c>
      <c r="I165" s="117">
        <v>0</v>
      </c>
      <c r="J165" s="117">
        <f t="shared" si="10"/>
        <v>0</v>
      </c>
      <c r="K165" s="118"/>
      <c r="L165" s="24"/>
      <c r="M165" s="125" t="s">
        <v>1</v>
      </c>
      <c r="N165" s="126" t="s">
        <v>42</v>
      </c>
      <c r="O165" s="127">
        <v>0</v>
      </c>
      <c r="P165" s="127">
        <f t="shared" si="11"/>
        <v>0</v>
      </c>
      <c r="Q165" s="127">
        <v>0</v>
      </c>
      <c r="R165" s="127">
        <f t="shared" si="12"/>
        <v>0</v>
      </c>
      <c r="S165" s="127">
        <v>0</v>
      </c>
      <c r="T165" s="128">
        <f t="shared" si="13"/>
        <v>0</v>
      </c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R165" s="123" t="s">
        <v>112</v>
      </c>
      <c r="AT165" s="123" t="s">
        <v>109</v>
      </c>
      <c r="AU165" s="123" t="s">
        <v>77</v>
      </c>
      <c r="AY165" s="11" t="s">
        <v>113</v>
      </c>
      <c r="BE165" s="124">
        <f t="shared" si="14"/>
        <v>0</v>
      </c>
      <c r="BF165" s="124">
        <f t="shared" si="15"/>
        <v>0</v>
      </c>
      <c r="BG165" s="124">
        <f t="shared" si="16"/>
        <v>0</v>
      </c>
      <c r="BH165" s="124">
        <f t="shared" si="17"/>
        <v>0</v>
      </c>
      <c r="BI165" s="124">
        <f t="shared" si="18"/>
        <v>0</v>
      </c>
      <c r="BJ165" s="11" t="s">
        <v>85</v>
      </c>
      <c r="BK165" s="124">
        <f t="shared" si="19"/>
        <v>0</v>
      </c>
      <c r="BL165" s="11" t="s">
        <v>112</v>
      </c>
      <c r="BM165" s="123" t="s">
        <v>252</v>
      </c>
    </row>
    <row r="166" spans="1:65" s="2" customFormat="1" ht="6.95" customHeight="1">
      <c r="A166" s="23"/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24"/>
      <c r="M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8" spans="1:65" ht="15">
      <c r="C168" s="166" t="s">
        <v>281</v>
      </c>
      <c r="D168" s="167"/>
      <c r="E168" s="168"/>
      <c r="F168" s="168"/>
      <c r="G168" s="168"/>
      <c r="H168" s="168"/>
      <c r="I168" s="169"/>
    </row>
    <row r="169" spans="1:65" ht="57" customHeight="1">
      <c r="C169" s="170" t="s">
        <v>282</v>
      </c>
      <c r="D169" s="171"/>
      <c r="E169" s="171"/>
      <c r="F169" s="171"/>
      <c r="G169" s="171"/>
      <c r="H169" s="171"/>
      <c r="I169" s="172"/>
    </row>
  </sheetData>
  <autoFilter ref="C115:K165"/>
  <mergeCells count="10">
    <mergeCell ref="C169:I169"/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GASTRO - GASTRO - SO 02b ...</vt:lpstr>
      <vt:lpstr>'GASTRO - GASTRO - SO 02b ...'!Názvy_tisku</vt:lpstr>
      <vt:lpstr>'Rekapitulace stavby'!Názvy_tisku</vt:lpstr>
      <vt:lpstr>'GASTRO - GASTRO - SO 02b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JARDA\user</dc:creator>
  <cp:lastModifiedBy>Baboráková Jana</cp:lastModifiedBy>
  <cp:lastPrinted>2022-06-29T06:54:27Z</cp:lastPrinted>
  <dcterms:created xsi:type="dcterms:W3CDTF">2021-10-19T06:40:29Z</dcterms:created>
  <dcterms:modified xsi:type="dcterms:W3CDTF">2022-06-29T07:07:19Z</dcterms:modified>
</cp:coreProperties>
</file>