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2"/>
  </bookViews>
  <sheets>
    <sheet name="Rekapitulace" sheetId="1" r:id="rId1"/>
    <sheet name="001" sheetId="2" r:id="rId2"/>
    <sheet name="101" sheetId="3" r:id="rId3"/>
  </sheets>
  <definedNames>
    <definedName name="_xlnm.Print_Titles" localSheetId="1">'001'!$1:$7</definedName>
    <definedName name="_xlnm.Print_Titles" localSheetId="2">'101'!$1:$7</definedName>
  </definedNames>
  <calcPr fullCalcOnLoad="1"/>
</workbook>
</file>

<file path=xl/sharedStrings.xml><?xml version="1.0" encoding="utf-8"?>
<sst xmlns="http://schemas.openxmlformats.org/spreadsheetml/2006/main" count="937" uniqueCount="334">
  <si>
    <t>Soupis objektů s DPH</t>
  </si>
  <si>
    <t>Stavba: 22-125 - OPRAVA UL. ŠLIKOVA A UL. TYLOVA VČETNĚ CHODNÍKŮ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</si>
  <si>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</si>
  <si>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</si>
  <si>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</si>
  <si>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</si>
  <si>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</si>
  <si>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</si>
  <si>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</si>
  <si>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</si>
  <si>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</si>
  <si>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</si>
  <si>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</si>
  <si>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</si>
  <si>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22-125</t>
  </si>
  <si>
    <t>OPRAVA UL. ŠLIKOVA A UL. TYLOVA VČETNĚ CHODNÍKŮ</t>
  </si>
  <si>
    <t>O</t>
  </si>
  <si>
    <t>Rozpočet:</t>
  </si>
  <si>
    <t>0,00</t>
  </si>
  <si>
    <t>15,00</t>
  </si>
  <si>
    <t>21,00</t>
  </si>
  <si>
    <t>2</t>
  </si>
  <si>
    <t>3</t>
  </si>
  <si>
    <t>001</t>
  </si>
  <si>
    <t>Všeobecné konstrukce a práce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</si>
  <si>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</si>
  <si>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</si>
  <si>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</si>
  <si>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</si>
  <si>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</si>
  <si>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</si>
  <si>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</si>
  <si>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</si>
  <si>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</si>
  <si>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</si>
  <si>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</si>
  <si>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</si>
  <si>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</si>
  <si>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</si>
  <si>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</si>
  <si>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</si>
  <si>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</si>
  <si>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</si>
  <si>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P</t>
  </si>
  <si>
    <t>02720</t>
  </si>
  <si>
    <t/>
  </si>
  <si>
    <t>POMOC PRÁCE ZŘÍZ NEBO ZAJIŠŤ REGULACI A OCHRANU DOPRAVY</t>
  </si>
  <si>
    <t>KPL</t>
  </si>
  <si>
    <t>PP</t>
  </si>
  <si>
    <t>dopravně inženýrská opatření v průběhu celé stavby (dle schváleného plánu ZOV 
a vyjádření DI PČR), zahrnuje osazení, přesuny a odvoz provizorního dopravního 
značení. Zahrnuje dočasné dopravní značení, semafory, dopravní zařízení (např 
citybloky, provizorní betonová a ocelová svodidla, ochranná zábradlí, světelné 
výstražné zařízení atd.) oplocení a všechny související práce po dobu trvání 
stavby Součástí položky je i údržba a péče o dopravně inženýrská opatření v 
průběhu celé stavby a zajištění a projednání DIO</t>
  </si>
  <si>
    <t>VV</t>
  </si>
  <si>
    <t>02730</t>
  </si>
  <si>
    <t>a</t>
  </si>
  <si>
    <t>POMOC PRÁCE ZŘÍZ NEBO ZAJIŠŤ OCHRANU INŽENÝRSKÝCH SÍTÍ</t>
  </si>
  <si>
    <t>zajištění inženýrských sítí v souladu s podmínkami  jednotlivých správců sítí 
ochrana stávajících IS po dobu stavby</t>
  </si>
  <si>
    <t>02910</t>
  </si>
  <si>
    <t>A</t>
  </si>
  <si>
    <t>OSTATNÍ POŽADAVKY - ZEMĚMĚŘIČSKÁ MĚŘENÍ</t>
  </si>
  <si>
    <t>Zaměření skutečného provedení stavby</t>
  </si>
  <si>
    <t>B</t>
  </si>
  <si>
    <t>Geodetická činnost v průběhu provádění stavebních prací (geodet zhotovitele stavby) včetně vytyčení stavby a skutečného zjištění průběhu inženýrských sítí. Součástí je případné vybudování potřebné vytyčovací sítě.</t>
  </si>
  <si>
    <t>02943</t>
  </si>
  <si>
    <t>OSTATNÍ POŽADAVKY - VYPRACOVÁNÍ RDS</t>
  </si>
  <si>
    <t>02944</t>
  </si>
  <si>
    <t>OSTAT POŽADAVKY - DOKUMENTACE SKUTEČ PROVEDENÍ V DIGIT FORMĚ</t>
  </si>
  <si>
    <t>7</t>
  </si>
  <si>
    <t>02946</t>
  </si>
  <si>
    <t>OSTAT POŽADAVKY - FOTODOKUMENTACE</t>
  </si>
  <si>
    <t>pasport a fotodokumentace stávajících staveb a konstrukcí, přiléhající ke stavbě</t>
  </si>
  <si>
    <t>Pasportizace objektu před započetím prací 
Pasportizace objektu po provedení prací 
pořízení fotodokumentace stávajících objektů a místa stavby 
fotodokumentace průběhu stavby</t>
  </si>
  <si>
    <t>8</t>
  </si>
  <si>
    <t>03100</t>
  </si>
  <si>
    <t>ZAŘÍZENÍ STAVENIŠTĚ - ZŘÍZENÍ, PROVOZ, DEMONTÁŽ</t>
  </si>
  <si>
    <t>Technická specifikace: Kompletní zařízení staveniště pro celou stavbu  včetně zajištění potřebných povolení a rozhodnutí.  
Položka zahrnuje náklady spojené se staveništními komunikacemi, oplocením staveniště,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 Poplatky a náklady spojené se záborem veřejného prostranství a s tím související dopravní značení a zabezpečení pracoviště. Poplatky a náklady za spotřebované energie, plyn a vodu atd. v době výstavby až do předání díla. Zajištění údržby veřejných komunikací a komunikací pro pěší v průběhu celé stavby, včetně případné zimní údržby.</t>
  </si>
  <si>
    <t>101</t>
  </si>
  <si>
    <t>KOMUNIKACE A CHODNÍKY</t>
  </si>
  <si>
    <t>014101</t>
  </si>
  <si>
    <t>POPLATKY ZA SKLÁDKU</t>
  </si>
  <si>
    <t>M3</t>
  </si>
  <si>
    <t>zemina</t>
  </si>
  <si>
    <t>z pol.č. 123738a: 30,0m3=30,00 [A]</t>
  </si>
  <si>
    <t>b</t>
  </si>
  <si>
    <t>zemina  
sanace podloží - položka bude čerpána jen se souhlasem TDI dle skutečných geologických podmínek v podloží</t>
  </si>
  <si>
    <t>z pol.č. 123738b: 1344,7m3=1 344,70 [A]</t>
  </si>
  <si>
    <t>014102</t>
  </si>
  <si>
    <t>T</t>
  </si>
  <si>
    <t>dle pol.č. 113158: 4,0m3*2,5t/m3=10,00 [A] 
dle pol.č. 113438: 925,4m3*2,2t/m3=2 035,88 [B] 
dle pol.č. 113478: (7,29m3-2,1m3 dlažba)*2,4t/m3=12,46 [C] 
dle pol.č. 113518: 37,0m*0,04t/m=1,48 [D] 
dle pol.č. 113528: 350,0m*0,10t/m=35,00 [E] 
dle pol.č. 966158: 1,5m3=1,50 [F] 
Celkem: A+B+C+D+E+F=2 096,32 [G]</t>
  </si>
  <si>
    <t>opatření na stávajícím rozvodu VO po dobu stavebních pracím souvisejících s přeložkou sloupů VO</t>
  </si>
  <si>
    <t>02950</t>
  </si>
  <si>
    <t>OSTATNÍ POŽADAVKY - POSUDKY, KONTROLY, REVIZNÍ ZPRÁVY</t>
  </si>
  <si>
    <t>REVIZNÍ ZPRÁVA  - VEŘEJNÉ OSVĚTLENÍ - VÝCHOZÍ REVIZE</t>
  </si>
  <si>
    <t>Zemní práce</t>
  </si>
  <si>
    <t>113158</t>
  </si>
  <si>
    <t>ODSTRANĚNÍ KRYTU ZPEVNĚNÝCH PLOCH Z BETONU, ODVOZ DO 20KM</t>
  </si>
  <si>
    <t>odvoz suti na skládku</t>
  </si>
  <si>
    <t>113438</t>
  </si>
  <si>
    <t>ODSTRAN KRYTU ZPEVNĚNÝCH PLOCH S ASFALT POJIVEM VČET PODKLADU, ODVOZ DO 20KM</t>
  </si>
  <si>
    <t>vozovka po odfrézování: 1588,0*0,30=476,40 [A] 
chodníky a plochy: 1756,0m2*0,25+100,0m2*0,10=449,00 [B] 
Celkem: A+B=925,40 [C]</t>
  </si>
  <si>
    <t>113474</t>
  </si>
  <si>
    <t>ODSTRAN KRYTU ZPEVNĚNÝCH PLOCH Z DLAŽEB KOSTEK VČET PODKL, ODVOZ DO 5KM</t>
  </si>
  <si>
    <t>odvoz kamenné kostky na deponii investora  
odvoz suti na skládku</t>
  </si>
  <si>
    <t>12,0m2*0,42=5,04 [A] 
9,0m2*0,25=2,25 [B] 
Celkem: A+B=7,29 [C]</t>
  </si>
  <si>
    <t>113518</t>
  </si>
  <si>
    <t>ODSTRANĚNÍ ZÁHONOVÝCH OBRUBNÍKŮ, ODVOZ DO 20KM</t>
  </si>
  <si>
    <t>M</t>
  </si>
  <si>
    <t>113528</t>
  </si>
  <si>
    <t>ODSTRANĚNÍ CHODNÍKOVÝCH A SILNIČNÍCH OBRUBNÍKŮ BETONOVÝCH, ODVOZ DO 20KM</t>
  </si>
  <si>
    <t>11</t>
  </si>
  <si>
    <t>113534</t>
  </si>
  <si>
    <t>ODSTRANĚNÍ CHODNÍKOVÝCH KAMENNÝCH OBRUBNÍKŮ, ODVOZ DO 5KM</t>
  </si>
  <si>
    <t>odvoz obrub na deponii investora 
odvoz suti na skládku</t>
  </si>
  <si>
    <t>520,0=520,00 [A]</t>
  </si>
  <si>
    <t>12</t>
  </si>
  <si>
    <t>113544</t>
  </si>
  <si>
    <t>ODSTRANĚNÍ OBRUB Z KRAJNÍKŮ, ODVOZ DO 5KM</t>
  </si>
  <si>
    <t>13</t>
  </si>
  <si>
    <t>113554</t>
  </si>
  <si>
    <t>ODSTRANĚNÍ OBRUB Z DLAŽEBNÍCH KOSTEK JEDNODUCHÝCH, ODVOZ DO 5KM</t>
  </si>
  <si>
    <t>linka z kamenné kostky: 8,0*2řady=16,00 [A]</t>
  </si>
  <si>
    <t>14</t>
  </si>
  <si>
    <t>113728</t>
  </si>
  <si>
    <t>FRÉZOVÁNÍ ZPEVNĚNÝCH PLOCH ASFALTOVÝCH, ODVOZ DO 20KM</t>
  </si>
  <si>
    <t>odvoz k recyklaci</t>
  </si>
  <si>
    <t>povrchová úprava: 2788,0m2*0,10=278,80 [A] 
odstranění kce vozovky: 1588,0*0,10=158,80 [B] 
Celkem: A+B=437,60 [C]</t>
  </si>
  <si>
    <t>15</t>
  </si>
  <si>
    <t>123738</t>
  </si>
  <si>
    <t>ODKOP PRO SPOD STAVBU SILNIC A ŽELEZNIC TŘ. I, ODVOZ DO 20KM</t>
  </si>
  <si>
    <t>pro kce: 30,0=30,00 [A]</t>
  </si>
  <si>
    <t>16</t>
  </si>
  <si>
    <t>sanace podloží - položka bude čerpána jen se souhlasem TDI dle skutečných geologických podmínek v podloží</t>
  </si>
  <si>
    <t>sanace podloží: 1607,0*0,50+(1474,0+330,0)*0,30=1 344,70 [A]</t>
  </si>
  <si>
    <t>17</t>
  </si>
  <si>
    <t>13273</t>
  </si>
  <si>
    <t>HLOUBENÍ RÝH ŠÍŘ DO 2M PAŽ I NEPAŽ TŘ. I</t>
  </si>
  <si>
    <t>přeložka sloupů VO: 18,0*0,50*1,20=10,80 [A]</t>
  </si>
  <si>
    <t>18</t>
  </si>
  <si>
    <t>17120</t>
  </si>
  <si>
    <t>ULOŽENÍ SYPANINY DO NÁSYPŮ A NA SKLÁDKY BEZ ZHUTNĚNÍ</t>
  </si>
  <si>
    <t>z pol.č. 123738: 30,0=30,00 [A] 
z pol.č. 13273: 10,8=10,80 [B] 
Celkem: A+B=40,80 [C]</t>
  </si>
  <si>
    <t>19</t>
  </si>
  <si>
    <t>z pol.č. 123738: 1344,7m3=1 344,70 [A]</t>
  </si>
  <si>
    <t>20</t>
  </si>
  <si>
    <t>17411</t>
  </si>
  <si>
    <t>ZÁSYP JAM A RÝH ZEMINOU SE ZHUTNĚNÍM</t>
  </si>
  <si>
    <t>21</t>
  </si>
  <si>
    <t>18110</t>
  </si>
  <si>
    <t>ÚPRAVA PLÁNĚ SE ZHUTNĚNÍM V HORNINĚ TŘ. I</t>
  </si>
  <si>
    <t>M2</t>
  </si>
  <si>
    <t>1607,0+1474,0+330,0+(1075,0*0,30)=3 733,50 [A]</t>
  </si>
  <si>
    <t>22</t>
  </si>
  <si>
    <t>18214</t>
  </si>
  <si>
    <t>ÚPRAVA POVRCHŮ SROVNÁNÍM ÚZEMÍ V TL DO 0,25M</t>
  </si>
  <si>
    <t>úpravy za obrubou - dorovnání terénu: 90,0m2=90,00 [A]</t>
  </si>
  <si>
    <t>23</t>
  </si>
  <si>
    <t>18241</t>
  </si>
  <si>
    <t>ZALOŽENÍ TRÁVNÍKU RUČNÍM VÝSEVEM</t>
  </si>
  <si>
    <t>Základy</t>
  </si>
  <si>
    <t>24</t>
  </si>
  <si>
    <t>21263</t>
  </si>
  <si>
    <t>TRATIVODY KOMPLET Z TRUB Z PLAST HMOT DN DO 150MM</t>
  </si>
  <si>
    <t>25</t>
  </si>
  <si>
    <t>21452</t>
  </si>
  <si>
    <t>SANAČNÍ VRSTVY Z KAMENIVA DRCENÉHO</t>
  </si>
  <si>
    <t>Sanace aktivní zóny ŠDa  FR. 63/125 
sanace podloží - položka bude čerpána jen se souhlasem TDI dle skutečných geologických podmínek v podloží</t>
  </si>
  <si>
    <t>Svislé konstrukce</t>
  </si>
  <si>
    <t>26</t>
  </si>
  <si>
    <t>31712</t>
  </si>
  <si>
    <t>ŘÍMSY Z DÍLCŮ ŽELEZOBETONOVÝCH</t>
  </si>
  <si>
    <t>obnova stávající římsy (krycí desky)</t>
  </si>
  <si>
    <t>Vodorovné konstrukce</t>
  </si>
  <si>
    <t>27</t>
  </si>
  <si>
    <t>45157</t>
  </si>
  <si>
    <t>PODKLADNÍ A VÝPLŇOVÉ VRSTVY Z KAMENIVA TĚŽENÉHO</t>
  </si>
  <si>
    <t>kabelové lože</t>
  </si>
  <si>
    <t>přeložka sloupů VO: 18,0*0,50*0,20=1,80 [A]</t>
  </si>
  <si>
    <t>Komunikace</t>
  </si>
  <si>
    <t>28</t>
  </si>
  <si>
    <t>56330</t>
  </si>
  <si>
    <t>VOZOVKOVÉ VRSTVY ZE ŠTĚRKODRTI</t>
  </si>
  <si>
    <t>0/32</t>
  </si>
  <si>
    <t>vozovka plná skladba:  1607,0m2*0,15=241,05 [A] 
chodníky: 1474,0m2*0,15=221,10 [B] 
sjezdy: 330,0m2*0,15=49,50 [C] 
Celkem: A+B+C=511,65 [D]</t>
  </si>
  <si>
    <t>29</t>
  </si>
  <si>
    <t>32/63</t>
  </si>
  <si>
    <t>vozovka plná skladba:  1607,0m2*prům.tl 0,17=273,19 [A] 
rozš.vrstev: 1075,0*0,30*0,15=48,38 [B] 
Celkem: A+B=321,57 [C]</t>
  </si>
  <si>
    <t>30</t>
  </si>
  <si>
    <t>572111</t>
  </si>
  <si>
    <t>INFILTRAČNÍ POSTŘIK ASFALTOVÝ DO 0,5KG/M2</t>
  </si>
  <si>
    <t>povrchová úprava: 2788,0m2=2 788,00 [A]</t>
  </si>
  <si>
    <t>31</t>
  </si>
  <si>
    <t>572213</t>
  </si>
  <si>
    <t>SPOJOVACÍ POSTŘIK Z EMULZE DO 0,5KG/M2</t>
  </si>
  <si>
    <t>32</t>
  </si>
  <si>
    <t>574A04</t>
  </si>
  <si>
    <t>ASFALTOVÝ BETON PRO OBRUSNÉ VRSTVY ACO 11+, 11S</t>
  </si>
  <si>
    <t>povrchová úprava: 2788,0m2*0,04=111,52 [A] 
vozovka plná skladba:  1607,0m2*0,04=64,28 [B] 
Celkem: A+B=175,80 [C]</t>
  </si>
  <si>
    <t>33</t>
  </si>
  <si>
    <t>574E06</t>
  </si>
  <si>
    <t>ASFALTOVÝ BETON PRO PODKLADNÍ VRSTVY ACP 16+, 16S</t>
  </si>
  <si>
    <t>povrchová úprava: 2788,0m2*0,05=139,40 [A] 
vozovka plná skladba:  1607,0m2*0,05=80,35 [B] 
Celkem: A+B=219,75 [C]</t>
  </si>
  <si>
    <t>34</t>
  </si>
  <si>
    <t>58251</t>
  </si>
  <si>
    <t>DLÁŽDĚNÉ KRYTY Z BETONOVÝCH DLAŽDIC DO LOŽE Z KAMENIVA</t>
  </si>
  <si>
    <t>rovinné desky z hladkých dlaždic š. min. 0,25m (hladký povrch, rovinná bez zkosených hran), včetně lože a spárování z kameniva</t>
  </si>
  <si>
    <t>tl. 60: 29,0m2=29,00 [A] 
tl. 80: 39,0m2=39,00 [B] 
Celkem: A+B=68,00 [C]</t>
  </si>
  <si>
    <t>35</t>
  </si>
  <si>
    <t>582611</t>
  </si>
  <si>
    <t>KRYTY Z BETON DLAŽDIC SE ZÁMKEM ŠEDÝCH TL 60MM DO LOŽE Z KAM</t>
  </si>
  <si>
    <t>LOŽE - KAMENIVO DRŤ 4/6, VÝPLŇ SPÁR PÍSEK</t>
  </si>
  <si>
    <t>chodníky: 1474,0m2-50,0-29,0-3,0=1 392,00 [A]</t>
  </si>
  <si>
    <t>36</t>
  </si>
  <si>
    <t>582613</t>
  </si>
  <si>
    <t>KRYTY Z BETON DLAŽDIC SE ZÁMKEM ŠEDÝCH TL 100MM DO LOŽE Z KAM</t>
  </si>
  <si>
    <t>sjezdy: 330,0m2-60,0-39,0-16,0=215,00 [A]</t>
  </si>
  <si>
    <t>37</t>
  </si>
  <si>
    <t>582617</t>
  </si>
  <si>
    <t>KRYTY Z BETON DLAŽDIC SE ZÁMKEM ŠEDÝCH RELIÉF TL 60MM DO LOŽE Z KAM</t>
  </si>
  <si>
    <t>HMATOVÁ DLAŽBA - VODÍCÍ DRÁŽKA Z DLAŽDIC  
LOŽE - KAMENIVO DRŤ 4/8,  tl. 40mm 
VÝPLŇ SPÁR PÍSEK</t>
  </si>
  <si>
    <t>38</t>
  </si>
  <si>
    <t>582618</t>
  </si>
  <si>
    <t>KRYTY Z BETON DLAŽDIC SE ZÁMKEM ŠEDÝCH RELIÉF TL 80MM DO LOŽE Z KAM</t>
  </si>
  <si>
    <t>39</t>
  </si>
  <si>
    <t>58261A</t>
  </si>
  <si>
    <t>KRYTY Z BETON DLAŽDIC SE ZÁMKEM BAREV RELIÉF TL 60MM DO LOŽE Z KAM</t>
  </si>
  <si>
    <t>HMATOVÁ DLAŽBA KONTRASTNÍ BARVY (VAROVNÉ A SIGNÁLNÍ PÁSY) 
LOŽE - KAMENIVO DRŤ 4/8,  tl. 40mm 
VÝPLŇ SPÁR PÍSEK</t>
  </si>
  <si>
    <t>40</t>
  </si>
  <si>
    <t>58261B</t>
  </si>
  <si>
    <t>KRYTY Z BETON DLAŽDIC SE ZÁMKEM BAREV RELIÉF TL 80MM DO LOŽE Z KAM</t>
  </si>
  <si>
    <t>41</t>
  </si>
  <si>
    <t>587202</t>
  </si>
  <si>
    <t>PŘEDLÁŽDĚNÍ KRYTU Z DROBNÝCH KOSTEK</t>
  </si>
  <si>
    <t>rozebrání dlažby, očištění, úprava a srovnání podklaních vrstev,  nové lože a výplň spar</t>
  </si>
  <si>
    <t>42</t>
  </si>
  <si>
    <t>58920</t>
  </si>
  <si>
    <t>VÝPLŇ SPAR MODIFIKOVANÝM ASFALTEM</t>
  </si>
  <si>
    <t>ošetření parcovní spáry dle TP 115, včetně profrézování spáry, čištění spáry, odhezního nátěru, výplň spar mod. zálivkou za horka, apod.</t>
  </si>
  <si>
    <t>Úpravy povrchů, podlahy, výplně otvorů</t>
  </si>
  <si>
    <t>43</t>
  </si>
  <si>
    <t>62745</t>
  </si>
  <si>
    <t>SPÁROVÁNÍ STARÉHO ZDIVA CEMENTOVOU MALTOU</t>
  </si>
  <si>
    <t>11,0*0,55=6,05 [A]</t>
  </si>
  <si>
    <t>Přidružená stavební výroba</t>
  </si>
  <si>
    <t>44</t>
  </si>
  <si>
    <t>702231</t>
  </si>
  <si>
    <t>KABELOVÁ CHRÁNIČKA ZEMNÍ DĚLENÁ DN DO 100 MM</t>
  </si>
  <si>
    <t>Chránička zemní ohebná DN50</t>
  </si>
  <si>
    <t>přeložka sloupů VO: 18,0=18,00 [A]</t>
  </si>
  <si>
    <t>45</t>
  </si>
  <si>
    <t>711117</t>
  </si>
  <si>
    <t>IZOLACE BĚŽNÝCH KONSTRUKCÍ PROTI ZEMNÍ VLHKOSTI Z PE FÓLIÍ</t>
  </si>
  <si>
    <t>izolační pás mezi chodníkem a svislou konstrukcí přilehlých objektů (budovy, ploty) 
včetně systémové lišty</t>
  </si>
  <si>
    <t>598,0*1,5=897,00 [A]</t>
  </si>
  <si>
    <t>46</t>
  </si>
  <si>
    <t>72124</t>
  </si>
  <si>
    <t>LAPAČE STŘEŠNÍCH SPLAVENIN</t>
  </si>
  <si>
    <t>KUS</t>
  </si>
  <si>
    <t>Plast. univerzální lapač střešních splavenin (gajgr) s otáčivým kulovým kloubem na odtoku, s košem pro zachytávání nečistot, klapkou proti zápachu, čistícím víčkem a těsnícímikroužky pro připojení potrubních svodů  
vč. napojení na stávající přípojky 
o rozsahu bude rozhodnuto TDI na základě skutečného stavu</t>
  </si>
  <si>
    <t>47</t>
  </si>
  <si>
    <t>742H12</t>
  </si>
  <si>
    <t>KABEL NN ČTYŘ- A PĚTIŽÍLOVÝ CU S PLASTOVOU IZOLACÍ OD 4 DO 16 MM2</t>
  </si>
  <si>
    <t>Kabel zemní CYKY 4x10,  
včetně kabelových spojek, včetně uzemnění, včetně výstražné fólie  
Zemní kabelová spojka do 4x16 
včetně spojovacího a montážního materiálu</t>
  </si>
  <si>
    <t>přeložka sloupů VO:</t>
  </si>
  <si>
    <t>48</t>
  </si>
  <si>
    <t>743Z11</t>
  </si>
  <si>
    <t>DEMONTÁŽ OSVĚTLOVACÍHO STOŽÁRU ULIČNÍHO VÝŠKY DO 15 M</t>
  </si>
  <si>
    <t>Demontáž stávajícího osv. bodu vč. základu, výstroje, výložníku, svítidla - přeložení</t>
  </si>
  <si>
    <t>66</t>
  </si>
  <si>
    <t>R743123.02</t>
  </si>
  <si>
    <t>OSVĚTLOVACÍ STOŽÁR   - MONTÁŽ S PŘESUNEM</t>
  </si>
  <si>
    <t>přesun a montáž stávajícího osv. bodu vč. základu, výstroje, výložníku, stožárová svorkovnice s jištěním, svítidla - přeložení</t>
  </si>
  <si>
    <t>Potrubí</t>
  </si>
  <si>
    <t>49</t>
  </si>
  <si>
    <t>897541</t>
  </si>
  <si>
    <t>VPUSŤ ODVOD ŽLABŮ Z POLYMERBETONU SV. ŠÍŘKY DO 100MM</t>
  </si>
  <si>
    <t>zat. D400, včetně ložných a podkladních vrstev</t>
  </si>
  <si>
    <t>50</t>
  </si>
  <si>
    <t>89921</t>
  </si>
  <si>
    <t>VÝŠKOVÁ ÚPRAVA POKLOPŮ</t>
  </si>
  <si>
    <t>51</t>
  </si>
  <si>
    <t>89922</t>
  </si>
  <si>
    <t>VÝŠKOVÁ ÚPRAVA MŘÍŽÍ</t>
  </si>
  <si>
    <t>52</t>
  </si>
  <si>
    <t>89923</t>
  </si>
  <si>
    <t>VÝŠKOVÁ ÚPRAVA KRYCÍCH HRNCŮ</t>
  </si>
  <si>
    <t>Ostatní konstrukce a práce</t>
  </si>
  <si>
    <t>53</t>
  </si>
  <si>
    <t>9111A1</t>
  </si>
  <si>
    <t>ZÁBRADLÍ SILNIČNÍ S VODOR MADLY - DODÁVKA A MONTÁŽ</t>
  </si>
  <si>
    <t>dodatečně kotvené zábradlí z ocelových trubkových profilů s madlem, povrchová úprava pozink. +  lakováno práškovými barvami 
včetně vrtů pro kotvení</t>
  </si>
  <si>
    <t>54</t>
  </si>
  <si>
    <t>9111A3</t>
  </si>
  <si>
    <t>ZÁBRADLÍ SILNIČNÍ S VODOR MADLY - DEMONTÁŽ S PŘESUNEM</t>
  </si>
  <si>
    <t>včetně odvozu a likvidace</t>
  </si>
  <si>
    <t>55</t>
  </si>
  <si>
    <t>914912</t>
  </si>
  <si>
    <t>SLOUPKY A STOJKY DZ Z OCEL TRUBEK ZABETON MONTÁŽ S PŘESUNEM</t>
  </si>
  <si>
    <t>včetně značek na sloupku 
zpětná montáž značení</t>
  </si>
  <si>
    <t>56</t>
  </si>
  <si>
    <t>914913</t>
  </si>
  <si>
    <t>SLOUPKY A STOJKY DZ Z OCEL TRUBEK ZABETON DEMONTÁŽ</t>
  </si>
  <si>
    <t>včetně značek na sloupku 
dočasné odstranění po dobu stavby</t>
  </si>
  <si>
    <t>57</t>
  </si>
  <si>
    <t>91710</t>
  </si>
  <si>
    <t>OBRUBY Z BETONOVÝCH PALISÁD</t>
  </si>
  <si>
    <t>š.120mm, v. 600mm 
do zavlhlé betonové směsi C20/25 - XF3</t>
  </si>
  <si>
    <t>4,20*0,60*0,12=0,30 [A]</t>
  </si>
  <si>
    <t>58</t>
  </si>
  <si>
    <t>917212</t>
  </si>
  <si>
    <t>ZÁHONOVÉ OBRUBY Z BETONOVÝCH OBRUBNÍKŮ ŠÍŘ 80MM</t>
  </si>
  <si>
    <t>80/200MM, do zavlhlé betonové směsi C20/25 - XF3</t>
  </si>
  <si>
    <t>59</t>
  </si>
  <si>
    <t>917223</t>
  </si>
  <si>
    <t>SILNIČNÍ A CHODNÍKOVÉ OBRUBY Z BETONOVÝCH OBRUBNÍKŮ ŠÍŘ 100MM</t>
  </si>
  <si>
    <t>100/250MM, do zavlhlé betonové směsi C20/25 - XF3</t>
  </si>
  <si>
    <t>60</t>
  </si>
  <si>
    <t>917224</t>
  </si>
  <si>
    <t>SILNIČNÍ A CHODNÍKOVÉ OBRUBY Z BETONOVÝCH OBRUBNÍKŮ ŠÍŘ 150MM</t>
  </si>
  <si>
    <t>150/250MM, do zavlhlé betonové směsi C20/25 - XF3</t>
  </si>
  <si>
    <t>standardní: 1066,0=1 066,00 [A] 
atyp.zkosená: 9,0=9,00 [B] 
Celkem: A+B=1 075,00 [C]</t>
  </si>
  <si>
    <t>61</t>
  </si>
  <si>
    <t>91782</t>
  </si>
  <si>
    <t>VÝŠKOVÁ ÚPRAVA OBRUBNÍKŮ KAMENNÝCH</t>
  </si>
  <si>
    <t>62</t>
  </si>
  <si>
    <t>919112</t>
  </si>
  <si>
    <t>ŘEZÁNÍ ASFALTOVÉHO KRYTU VOZOVEK TL DO 100MM</t>
  </si>
  <si>
    <t>63</t>
  </si>
  <si>
    <t>93541</t>
  </si>
  <si>
    <t>ŽLABY Z DÍLCŮ Z POLYMERBETONU SVĚTLÉ ŠÍŘKY DO 100MM VČETNĚ MŘÍŽÍ</t>
  </si>
  <si>
    <t>zat. D400, altern. plastové, včetně mříže, včetně ložných a podkladních vrstev 
spádované dno žlabu</t>
  </si>
  <si>
    <t>64</t>
  </si>
  <si>
    <t>zat. D400, altern. plastové, včetně mříže, včetně ložných a podkladních vrstev 
bez spádu dna</t>
  </si>
  <si>
    <t>65</t>
  </si>
  <si>
    <t>966158</t>
  </si>
  <si>
    <t>BOURÁNÍ KONSTRUKCÍ Z PROST BETONU S ODVOZEM DO 20KM</t>
  </si>
  <si>
    <t>beton.římsa (krycí deska): 1,5m3=1,50 [A]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</si>
</sst>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top"/>
    </xf>
    <xf numFmtId="4" fontId="0" fillId="33" borderId="10" xfId="0" applyNumberForma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0" fillId="35" borderId="10" xfId="0" applyFill="1" applyBorder="1" applyAlignment="1">
      <alignment horizontal="right" vertical="center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 vertical="center" wrapText="1"/>
    </xf>
    <xf numFmtId="0" fontId="0" fillId="35" borderId="10" xfId="0" applyFill="1" applyBorder="1" applyAlignment="1">
      <alignment horizontal="center" vertical="center"/>
    </xf>
    <xf numFmtId="4" fontId="0" fillId="35" borderId="10" xfId="0" applyNumberForma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PageLayoutView="0" workbookViewId="0" topLeftCell="A1">
      <selection activeCell="B17" sqref="B17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3"/>
      <c r="B1" s="1"/>
      <c r="C1" s="1"/>
      <c r="D1" s="1"/>
      <c r="E1" s="1"/>
    </row>
    <row r="2" spans="1:5" ht="12.75" customHeight="1">
      <c r="A2" s="33"/>
      <c r="B2" s="34" t="s">
        <v>0</v>
      </c>
      <c r="C2" s="1"/>
      <c r="D2" s="1"/>
      <c r="E2" s="1"/>
    </row>
    <row r="3" spans="1:5" ht="19.5" customHeight="1">
      <c r="A3" s="33"/>
      <c r="B3" s="33"/>
      <c r="C3" s="1"/>
      <c r="D3" s="1"/>
      <c r="E3" s="1"/>
    </row>
    <row r="4" spans="1:5" ht="19.5" customHeight="1">
      <c r="A4" s="1"/>
      <c r="B4" s="35" t="s">
        <v>1</v>
      </c>
      <c r="C4" s="33"/>
      <c r="D4" s="33"/>
      <c r="E4" s="1"/>
    </row>
    <row r="5" spans="1:5" ht="12.75" customHeight="1">
      <c r="A5" s="1"/>
      <c r="B5" s="33" t="s">
        <v>2</v>
      </c>
      <c r="C5" s="33"/>
      <c r="D5" s="33"/>
      <c r="E5" s="1"/>
    </row>
    <row r="6" spans="1:5" ht="12.75" customHeight="1">
      <c r="A6" s="1"/>
      <c r="B6" s="3" t="s">
        <v>3</v>
      </c>
      <c r="C6" s="6">
        <f>SUM(C10:C11)</f>
        <v>0</v>
      </c>
      <c r="D6" s="1"/>
      <c r="E6" s="1"/>
    </row>
    <row r="7" spans="1:5" ht="12.75" customHeight="1">
      <c r="A7" s="1"/>
      <c r="B7" s="3" t="s">
        <v>4</v>
      </c>
      <c r="C7" s="6">
        <f>SUM(E10:E11)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 customHeight="1">
      <c r="A10" s="15" t="s">
        <v>23</v>
      </c>
      <c r="B10" s="15" t="s">
        <v>24</v>
      </c>
      <c r="C10" s="16">
        <f>'001'!I3</f>
        <v>0</v>
      </c>
      <c r="D10" s="16">
        <f>'001'!O2</f>
        <v>0</v>
      </c>
      <c r="E10" s="16">
        <f>C10+D10</f>
        <v>0</v>
      </c>
    </row>
    <row r="11" spans="1:5" ht="12.75" customHeight="1">
      <c r="A11" s="15" t="s">
        <v>74</v>
      </c>
      <c r="B11" s="15" t="s">
        <v>75</v>
      </c>
      <c r="C11" s="16">
        <f>'101'!I3</f>
        <v>0</v>
      </c>
      <c r="D11" s="16">
        <f>'101'!O2</f>
        <v>0</v>
      </c>
      <c r="E11" s="16">
        <f>C11+D11</f>
        <v>0</v>
      </c>
    </row>
  </sheetData>
  <sheetProtection/>
  <mergeCells count="4">
    <mergeCell ref="A1:A3"/>
    <mergeCell ref="B2:B3"/>
    <mergeCell ref="B4:D4"/>
    <mergeCell ref="B5:D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PageLayoutView="0" workbookViewId="0" topLeftCell="A1">
      <pane ySplit="7" topLeftCell="A8" activePane="bottomLeft" state="frozen"/>
      <selection pane="topLeft" activeCell="A1" sqref="A1:A3"/>
      <selection pane="bottomLeft" activeCell="A1" sqref="A1:A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11</v>
      </c>
      <c r="B3" s="9" t="s">
        <v>13</v>
      </c>
      <c r="C3" s="37" t="s">
        <v>14</v>
      </c>
      <c r="D3" s="33"/>
      <c r="E3" s="10" t="s">
        <v>15</v>
      </c>
      <c r="F3" s="1"/>
      <c r="G3" s="8"/>
      <c r="H3" s="7" t="s">
        <v>23</v>
      </c>
      <c r="I3" s="30">
        <f>0+I8</f>
        <v>0</v>
      </c>
      <c r="O3" t="s">
        <v>18</v>
      </c>
      <c r="P3" t="s">
        <v>21</v>
      </c>
    </row>
    <row r="4" spans="1:16" ht="15" customHeight="1">
      <c r="A4" t="s">
        <v>16</v>
      </c>
      <c r="B4" s="12" t="s">
        <v>17</v>
      </c>
      <c r="C4" s="38" t="s">
        <v>23</v>
      </c>
      <c r="D4" s="39"/>
      <c r="E4" s="13" t="s">
        <v>24</v>
      </c>
      <c r="F4" s="5"/>
      <c r="G4" s="5"/>
      <c r="H4" s="14"/>
      <c r="I4" s="14"/>
      <c r="O4" t="s">
        <v>19</v>
      </c>
      <c r="P4" t="s">
        <v>21</v>
      </c>
    </row>
    <row r="5" spans="1:16" ht="12.75" customHeight="1">
      <c r="A5" s="36" t="s">
        <v>25</v>
      </c>
      <c r="B5" s="36" t="s">
        <v>27</v>
      </c>
      <c r="C5" s="36" t="s">
        <v>29</v>
      </c>
      <c r="D5" s="36" t="s">
        <v>30</v>
      </c>
      <c r="E5" s="36" t="s">
        <v>31</v>
      </c>
      <c r="F5" s="36" t="s">
        <v>33</v>
      </c>
      <c r="G5" s="36" t="s">
        <v>35</v>
      </c>
      <c r="H5" s="36" t="s">
        <v>37</v>
      </c>
      <c r="I5" s="36"/>
      <c r="O5" t="s">
        <v>20</v>
      </c>
      <c r="P5" t="s">
        <v>21</v>
      </c>
    </row>
    <row r="6" spans="1:9" ht="12.75" customHeight="1">
      <c r="A6" s="36"/>
      <c r="B6" s="36"/>
      <c r="C6" s="36"/>
      <c r="D6" s="36"/>
      <c r="E6" s="36"/>
      <c r="F6" s="36"/>
      <c r="G6" s="36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21</v>
      </c>
      <c r="D7" s="11" t="s">
        <v>22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24</v>
      </c>
      <c r="F8" s="14"/>
      <c r="G8" s="14"/>
      <c r="H8" s="14"/>
      <c r="I8" s="20">
        <f>0+Q8</f>
        <v>0</v>
      </c>
      <c r="O8">
        <f>0+R8</f>
        <v>0</v>
      </c>
      <c r="Q8">
        <f>0+I9+I12+I15+I18+I21+I24+I27+I30</f>
        <v>0</v>
      </c>
      <c r="R8">
        <f>0+O9+O12+O15+O18+O21+O24+O27+O30</f>
        <v>0</v>
      </c>
    </row>
    <row r="9" spans="1:16" ht="12.75">
      <c r="A9" s="17" t="s">
        <v>43</v>
      </c>
      <c r="B9" s="21" t="s">
        <v>28</v>
      </c>
      <c r="C9" s="21" t="s">
        <v>44</v>
      </c>
      <c r="D9" s="17" t="s">
        <v>45</v>
      </c>
      <c r="E9" s="22" t="s">
        <v>46</v>
      </c>
      <c r="F9" s="23" t="s">
        <v>47</v>
      </c>
      <c r="G9" s="24">
        <v>1</v>
      </c>
      <c r="H9" s="24"/>
      <c r="I9" s="24">
        <f>ROUND(ROUND(H9,2)*ROUND(G9,2),2)</f>
        <v>0</v>
      </c>
      <c r="O9">
        <f>(I9*21)/100</f>
        <v>0</v>
      </c>
      <c r="P9" t="s">
        <v>21</v>
      </c>
    </row>
    <row r="10" spans="1:5" ht="89.25">
      <c r="A10" s="25" t="s">
        <v>48</v>
      </c>
      <c r="E10" s="26" t="s">
        <v>49</v>
      </c>
    </row>
    <row r="11" spans="1:5" ht="12.75">
      <c r="A11" s="29" t="s">
        <v>50</v>
      </c>
      <c r="E11" s="28" t="s">
        <v>45</v>
      </c>
    </row>
    <row r="12" spans="1:16" ht="12.75">
      <c r="A12" s="17" t="s">
        <v>43</v>
      </c>
      <c r="B12" s="21" t="s">
        <v>21</v>
      </c>
      <c r="C12" s="21" t="s">
        <v>51</v>
      </c>
      <c r="D12" s="17" t="s">
        <v>52</v>
      </c>
      <c r="E12" s="22" t="s">
        <v>53</v>
      </c>
      <c r="F12" s="23" t="s">
        <v>47</v>
      </c>
      <c r="G12" s="24">
        <v>1</v>
      </c>
      <c r="H12" s="24"/>
      <c r="I12" s="24">
        <f>ROUND(ROUND(H12,2)*ROUND(G12,2),2)</f>
        <v>0</v>
      </c>
      <c r="O12">
        <f>(I12*21)/100</f>
        <v>0</v>
      </c>
      <c r="P12" t="s">
        <v>21</v>
      </c>
    </row>
    <row r="13" spans="1:5" ht="25.5">
      <c r="A13" s="25" t="s">
        <v>48</v>
      </c>
      <c r="E13" s="26" t="s">
        <v>54</v>
      </c>
    </row>
    <row r="14" spans="1:5" ht="12.75">
      <c r="A14" s="29" t="s">
        <v>50</v>
      </c>
      <c r="E14" s="28" t="s">
        <v>45</v>
      </c>
    </row>
    <row r="15" spans="1:16" ht="12.75">
      <c r="A15" s="17" t="s">
        <v>43</v>
      </c>
      <c r="B15" s="21" t="s">
        <v>22</v>
      </c>
      <c r="C15" s="21" t="s">
        <v>55</v>
      </c>
      <c r="D15" s="17" t="s">
        <v>56</v>
      </c>
      <c r="E15" s="22" t="s">
        <v>57</v>
      </c>
      <c r="F15" s="23" t="s">
        <v>47</v>
      </c>
      <c r="G15" s="24">
        <v>1</v>
      </c>
      <c r="H15" s="24"/>
      <c r="I15" s="24">
        <f>ROUND(ROUND(H15,2)*ROUND(G15,2),2)</f>
        <v>0</v>
      </c>
      <c r="O15">
        <f>(I15*21)/100</f>
        <v>0</v>
      </c>
      <c r="P15" t="s">
        <v>21</v>
      </c>
    </row>
    <row r="16" spans="1:5" ht="12.75">
      <c r="A16" s="25" t="s">
        <v>48</v>
      </c>
      <c r="E16" s="26" t="s">
        <v>58</v>
      </c>
    </row>
    <row r="17" spans="1:5" ht="12.75">
      <c r="A17" s="29" t="s">
        <v>50</v>
      </c>
      <c r="E17" s="28" t="s">
        <v>45</v>
      </c>
    </row>
    <row r="18" spans="1:16" ht="12.75">
      <c r="A18" s="17" t="s">
        <v>43</v>
      </c>
      <c r="B18" s="21" t="s">
        <v>32</v>
      </c>
      <c r="C18" s="21" t="s">
        <v>55</v>
      </c>
      <c r="D18" s="17" t="s">
        <v>59</v>
      </c>
      <c r="E18" s="22" t="s">
        <v>57</v>
      </c>
      <c r="F18" s="23" t="s">
        <v>47</v>
      </c>
      <c r="G18" s="24">
        <v>1</v>
      </c>
      <c r="H18" s="24"/>
      <c r="I18" s="24">
        <f>ROUND(ROUND(H18,2)*ROUND(G18,2),2)</f>
        <v>0</v>
      </c>
      <c r="O18">
        <f>(I18*21)/100</f>
        <v>0</v>
      </c>
      <c r="P18" t="s">
        <v>21</v>
      </c>
    </row>
    <row r="19" spans="1:5" ht="38.25">
      <c r="A19" s="25" t="s">
        <v>48</v>
      </c>
      <c r="E19" s="26" t="s">
        <v>60</v>
      </c>
    </row>
    <row r="20" spans="1:5" ht="12.75">
      <c r="A20" s="29" t="s">
        <v>50</v>
      </c>
      <c r="E20" s="28" t="s">
        <v>45</v>
      </c>
    </row>
    <row r="21" spans="1:16" ht="12.75">
      <c r="A21" s="17" t="s">
        <v>43</v>
      </c>
      <c r="B21" s="21" t="s">
        <v>34</v>
      </c>
      <c r="C21" s="21" t="s">
        <v>61</v>
      </c>
      <c r="D21" s="17" t="s">
        <v>45</v>
      </c>
      <c r="E21" s="22" t="s">
        <v>62</v>
      </c>
      <c r="F21" s="23" t="s">
        <v>47</v>
      </c>
      <c r="G21" s="24">
        <v>1</v>
      </c>
      <c r="H21" s="24"/>
      <c r="I21" s="24">
        <f>ROUND(ROUND(H21,2)*ROUND(G21,2),2)</f>
        <v>0</v>
      </c>
      <c r="O21">
        <f>(I21*0)/100</f>
        <v>0</v>
      </c>
      <c r="P21" t="s">
        <v>26</v>
      </c>
    </row>
    <row r="22" spans="1:5" ht="12.75">
      <c r="A22" s="25" t="s">
        <v>48</v>
      </c>
      <c r="E22" s="26" t="s">
        <v>45</v>
      </c>
    </row>
    <row r="23" spans="1:5" ht="12.75">
      <c r="A23" s="29" t="s">
        <v>50</v>
      </c>
      <c r="E23" s="28" t="s">
        <v>45</v>
      </c>
    </row>
    <row r="24" spans="1:16" ht="12.75">
      <c r="A24" s="17" t="s">
        <v>43</v>
      </c>
      <c r="B24" s="21" t="s">
        <v>36</v>
      </c>
      <c r="C24" s="21" t="s">
        <v>63</v>
      </c>
      <c r="D24" s="17" t="s">
        <v>45</v>
      </c>
      <c r="E24" s="22" t="s">
        <v>64</v>
      </c>
      <c r="F24" s="23" t="s">
        <v>47</v>
      </c>
      <c r="G24" s="24">
        <v>1</v>
      </c>
      <c r="H24" s="24"/>
      <c r="I24" s="24">
        <f>ROUND(ROUND(H24,2)*ROUND(G24,2),2)</f>
        <v>0</v>
      </c>
      <c r="O24">
        <f>(I24*21)/100</f>
        <v>0</v>
      </c>
      <c r="P24" t="s">
        <v>21</v>
      </c>
    </row>
    <row r="25" spans="1:5" ht="12.75">
      <c r="A25" s="25" t="s">
        <v>48</v>
      </c>
      <c r="E25" s="26" t="s">
        <v>45</v>
      </c>
    </row>
    <row r="26" spans="1:5" ht="12.75">
      <c r="A26" s="29" t="s">
        <v>50</v>
      </c>
      <c r="E26" s="28" t="s">
        <v>45</v>
      </c>
    </row>
    <row r="27" spans="1:16" ht="12.75">
      <c r="A27" s="17" t="s">
        <v>43</v>
      </c>
      <c r="B27" s="21" t="s">
        <v>65</v>
      </c>
      <c r="C27" s="21" t="s">
        <v>66</v>
      </c>
      <c r="D27" s="17" t="s">
        <v>45</v>
      </c>
      <c r="E27" s="22" t="s">
        <v>67</v>
      </c>
      <c r="F27" s="23" t="s">
        <v>47</v>
      </c>
      <c r="G27" s="24">
        <v>1</v>
      </c>
      <c r="H27" s="24"/>
      <c r="I27" s="24">
        <f>ROUND(ROUND(H27,2)*ROUND(G27,2),2)</f>
        <v>0</v>
      </c>
      <c r="O27">
        <f>(I27*21)/100</f>
        <v>0</v>
      </c>
      <c r="P27" t="s">
        <v>21</v>
      </c>
    </row>
    <row r="28" spans="1:5" ht="12.75">
      <c r="A28" s="25" t="s">
        <v>48</v>
      </c>
      <c r="E28" s="26" t="s">
        <v>68</v>
      </c>
    </row>
    <row r="29" spans="1:5" ht="51">
      <c r="A29" s="29" t="s">
        <v>50</v>
      </c>
      <c r="E29" s="28" t="s">
        <v>69</v>
      </c>
    </row>
    <row r="30" spans="1:16" ht="12.75">
      <c r="A30" s="17" t="s">
        <v>43</v>
      </c>
      <c r="B30" s="21" t="s">
        <v>70</v>
      </c>
      <c r="C30" s="21" t="s">
        <v>71</v>
      </c>
      <c r="D30" s="17" t="s">
        <v>45</v>
      </c>
      <c r="E30" s="22" t="s">
        <v>72</v>
      </c>
      <c r="F30" s="23" t="s">
        <v>47</v>
      </c>
      <c r="G30" s="24">
        <v>1</v>
      </c>
      <c r="H30" s="24"/>
      <c r="I30" s="24">
        <f>ROUND(ROUND(H30,2)*ROUND(G30,2),2)</f>
        <v>0</v>
      </c>
      <c r="O30">
        <f>(I30*21)/100</f>
        <v>0</v>
      </c>
      <c r="P30" t="s">
        <v>21</v>
      </c>
    </row>
    <row r="31" spans="1:5" ht="191.25">
      <c r="A31" s="25" t="s">
        <v>48</v>
      </c>
      <c r="E31" s="26" t="s">
        <v>73</v>
      </c>
    </row>
    <row r="32" spans="1:5" ht="12.75">
      <c r="A32" s="27" t="s">
        <v>50</v>
      </c>
      <c r="E32" s="28" t="s">
        <v>45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5"/>
  <sheetViews>
    <sheetView tabSelected="1" zoomScalePageLayoutView="0" workbookViewId="0" topLeftCell="A1">
      <pane ySplit="7" topLeftCell="A8" activePane="bottomLeft" state="frozen"/>
      <selection pane="topLeft" activeCell="A1" sqref="A1:A3"/>
      <selection pane="bottomLeft" activeCell="B170" activeCellId="2" sqref="B164:I164 B167:I167 B170:I17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0+O8+O24+O79+O86+O90+O94+O140+O144+O163+O176</f>
        <v>0</v>
      </c>
      <c r="P2" t="s">
        <v>22</v>
      </c>
    </row>
    <row r="3" spans="1:16" ht="15" customHeight="1">
      <c r="A3" t="s">
        <v>11</v>
      </c>
      <c r="B3" s="9" t="s">
        <v>13</v>
      </c>
      <c r="C3" s="37" t="s">
        <v>14</v>
      </c>
      <c r="D3" s="33"/>
      <c r="E3" s="10" t="s">
        <v>15</v>
      </c>
      <c r="F3" s="1"/>
      <c r="G3" s="8"/>
      <c r="H3" s="7" t="s">
        <v>74</v>
      </c>
      <c r="I3" s="30">
        <f>0+I8+I24+I79+I86+I90+I94+I140+I144+I163+I176</f>
        <v>0</v>
      </c>
      <c r="O3" t="s">
        <v>18</v>
      </c>
      <c r="P3" t="s">
        <v>21</v>
      </c>
    </row>
    <row r="4" spans="1:16" ht="15" customHeight="1">
      <c r="A4" t="s">
        <v>16</v>
      </c>
      <c r="B4" s="12" t="s">
        <v>17</v>
      </c>
      <c r="C4" s="38" t="s">
        <v>74</v>
      </c>
      <c r="D4" s="39"/>
      <c r="E4" s="13" t="s">
        <v>75</v>
      </c>
      <c r="F4" s="5"/>
      <c r="G4" s="5"/>
      <c r="H4" s="14"/>
      <c r="I4" s="14"/>
      <c r="O4" t="s">
        <v>19</v>
      </c>
      <c r="P4" t="s">
        <v>21</v>
      </c>
    </row>
    <row r="5" spans="1:16" ht="12.75" customHeight="1">
      <c r="A5" s="36" t="s">
        <v>25</v>
      </c>
      <c r="B5" s="36" t="s">
        <v>27</v>
      </c>
      <c r="C5" s="36" t="s">
        <v>29</v>
      </c>
      <c r="D5" s="36" t="s">
        <v>30</v>
      </c>
      <c r="E5" s="36" t="s">
        <v>31</v>
      </c>
      <c r="F5" s="36" t="s">
        <v>33</v>
      </c>
      <c r="G5" s="36" t="s">
        <v>35</v>
      </c>
      <c r="H5" s="36" t="s">
        <v>37</v>
      </c>
      <c r="I5" s="36"/>
      <c r="O5" t="s">
        <v>20</v>
      </c>
      <c r="P5" t="s">
        <v>21</v>
      </c>
    </row>
    <row r="6" spans="1:9" ht="12.75" customHeight="1">
      <c r="A6" s="36"/>
      <c r="B6" s="36"/>
      <c r="C6" s="36"/>
      <c r="D6" s="36"/>
      <c r="E6" s="36"/>
      <c r="F6" s="36"/>
      <c r="G6" s="36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21</v>
      </c>
      <c r="D7" s="11" t="s">
        <v>22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24</v>
      </c>
      <c r="F8" s="14"/>
      <c r="G8" s="14"/>
      <c r="H8" s="14"/>
      <c r="I8" s="20">
        <f>0+Q8</f>
        <v>0</v>
      </c>
      <c r="O8">
        <f>0+R8</f>
        <v>0</v>
      </c>
      <c r="Q8">
        <f>0+I9+I12+I15+I18+I21</f>
        <v>0</v>
      </c>
      <c r="R8">
        <f>0+O9+O12+O15+O18+O21</f>
        <v>0</v>
      </c>
    </row>
    <row r="9" spans="1:16" ht="12.75">
      <c r="A9" s="17" t="s">
        <v>43</v>
      </c>
      <c r="B9" s="21" t="s">
        <v>28</v>
      </c>
      <c r="C9" s="21" t="s">
        <v>76</v>
      </c>
      <c r="D9" s="17" t="s">
        <v>52</v>
      </c>
      <c r="E9" s="22" t="s">
        <v>77</v>
      </c>
      <c r="F9" s="23" t="s">
        <v>78</v>
      </c>
      <c r="G9" s="24">
        <v>30</v>
      </c>
      <c r="H9" s="24"/>
      <c r="I9" s="24">
        <f>ROUND(ROUND(H9,2)*ROUND(G9,2),2)</f>
        <v>0</v>
      </c>
      <c r="O9">
        <f>(I9*21)/100</f>
        <v>0</v>
      </c>
      <c r="P9" t="s">
        <v>21</v>
      </c>
    </row>
    <row r="10" spans="1:5" ht="12.75">
      <c r="A10" s="25" t="s">
        <v>48</v>
      </c>
      <c r="E10" s="26" t="s">
        <v>79</v>
      </c>
    </row>
    <row r="11" spans="1:5" ht="12.75">
      <c r="A11" s="29" t="s">
        <v>50</v>
      </c>
      <c r="E11" s="28" t="s">
        <v>80</v>
      </c>
    </row>
    <row r="12" spans="1:16" ht="12.75">
      <c r="A12" s="17" t="s">
        <v>43</v>
      </c>
      <c r="B12" s="21" t="s">
        <v>21</v>
      </c>
      <c r="C12" s="21" t="s">
        <v>76</v>
      </c>
      <c r="D12" s="17" t="s">
        <v>81</v>
      </c>
      <c r="E12" s="22" t="s">
        <v>77</v>
      </c>
      <c r="F12" s="23" t="s">
        <v>78</v>
      </c>
      <c r="G12" s="24">
        <v>1344.7</v>
      </c>
      <c r="H12" s="24"/>
      <c r="I12" s="24">
        <f>ROUND(ROUND(H12,2)*ROUND(G12,2),2)</f>
        <v>0</v>
      </c>
      <c r="O12">
        <f>(I12*21)/100</f>
        <v>0</v>
      </c>
      <c r="P12" t="s">
        <v>21</v>
      </c>
    </row>
    <row r="13" spans="1:5" ht="38.25">
      <c r="A13" s="25" t="s">
        <v>48</v>
      </c>
      <c r="E13" s="26" t="s">
        <v>82</v>
      </c>
    </row>
    <row r="14" spans="1:5" ht="12.75">
      <c r="A14" s="29" t="s">
        <v>50</v>
      </c>
      <c r="E14" s="28" t="s">
        <v>83</v>
      </c>
    </row>
    <row r="15" spans="1:16" ht="12.75">
      <c r="A15" s="17" t="s">
        <v>43</v>
      </c>
      <c r="B15" s="21" t="s">
        <v>22</v>
      </c>
      <c r="C15" s="21" t="s">
        <v>84</v>
      </c>
      <c r="D15" s="17" t="s">
        <v>45</v>
      </c>
      <c r="E15" s="22" t="s">
        <v>77</v>
      </c>
      <c r="F15" s="23" t="s">
        <v>85</v>
      </c>
      <c r="G15" s="24">
        <v>2096.32</v>
      </c>
      <c r="H15" s="24"/>
      <c r="I15" s="24">
        <f>ROUND(ROUND(H15,2)*ROUND(G15,2),2)</f>
        <v>0</v>
      </c>
      <c r="O15">
        <f>(I15*21)/100</f>
        <v>0</v>
      </c>
      <c r="P15" t="s">
        <v>21</v>
      </c>
    </row>
    <row r="16" spans="1:5" ht="12.75">
      <c r="A16" s="25" t="s">
        <v>48</v>
      </c>
      <c r="E16" s="26" t="s">
        <v>45</v>
      </c>
    </row>
    <row r="17" spans="1:5" ht="89.25">
      <c r="A17" s="29" t="s">
        <v>50</v>
      </c>
      <c r="E17" s="28" t="s">
        <v>86</v>
      </c>
    </row>
    <row r="18" spans="1:16" ht="12.75">
      <c r="A18" s="17" t="s">
        <v>43</v>
      </c>
      <c r="B18" s="21" t="s">
        <v>32</v>
      </c>
      <c r="C18" s="21" t="s">
        <v>51</v>
      </c>
      <c r="D18" s="17" t="s">
        <v>81</v>
      </c>
      <c r="E18" s="22" t="s">
        <v>53</v>
      </c>
      <c r="F18" s="23" t="s">
        <v>47</v>
      </c>
      <c r="G18" s="24">
        <v>1</v>
      </c>
      <c r="H18" s="24"/>
      <c r="I18" s="24">
        <f>ROUND(ROUND(H18,2)*ROUND(G18,2),2)</f>
        <v>0</v>
      </c>
      <c r="O18">
        <f>(I18*21)/100</f>
        <v>0</v>
      </c>
      <c r="P18" t="s">
        <v>21</v>
      </c>
    </row>
    <row r="19" spans="1:5" ht="25.5">
      <c r="A19" s="25" t="s">
        <v>48</v>
      </c>
      <c r="E19" s="26" t="s">
        <v>87</v>
      </c>
    </row>
    <row r="20" spans="1:5" ht="12.75">
      <c r="A20" s="29" t="s">
        <v>50</v>
      </c>
      <c r="E20" s="28" t="s">
        <v>45</v>
      </c>
    </row>
    <row r="21" spans="1:16" ht="12.75">
      <c r="A21" s="17" t="s">
        <v>43</v>
      </c>
      <c r="B21" s="21" t="s">
        <v>34</v>
      </c>
      <c r="C21" s="21" t="s">
        <v>88</v>
      </c>
      <c r="D21" s="17" t="s">
        <v>45</v>
      </c>
      <c r="E21" s="22" t="s">
        <v>89</v>
      </c>
      <c r="F21" s="23" t="s">
        <v>47</v>
      </c>
      <c r="G21" s="24">
        <v>1</v>
      </c>
      <c r="H21" s="24"/>
      <c r="I21" s="24">
        <f>ROUND(ROUND(H21,2)*ROUND(G21,2),2)</f>
        <v>0</v>
      </c>
      <c r="O21">
        <f>(I21*21)/100</f>
        <v>0</v>
      </c>
      <c r="P21" t="s">
        <v>21</v>
      </c>
    </row>
    <row r="22" spans="1:5" ht="12.75">
      <c r="A22" s="25" t="s">
        <v>48</v>
      </c>
      <c r="E22" s="26" t="s">
        <v>90</v>
      </c>
    </row>
    <row r="23" spans="1:5" ht="12.75">
      <c r="A23" s="27" t="s">
        <v>50</v>
      </c>
      <c r="E23" s="28" t="s">
        <v>45</v>
      </c>
    </row>
    <row r="24" spans="1:18" ht="12.75" customHeight="1">
      <c r="A24" s="5" t="s">
        <v>42</v>
      </c>
      <c r="B24" s="5"/>
      <c r="C24" s="31" t="s">
        <v>28</v>
      </c>
      <c r="D24" s="5"/>
      <c r="E24" s="19" t="s">
        <v>91</v>
      </c>
      <c r="F24" s="5"/>
      <c r="G24" s="5"/>
      <c r="H24" s="5"/>
      <c r="I24" s="32">
        <f>0+Q24</f>
        <v>0</v>
      </c>
      <c r="O24">
        <f>0+R24</f>
        <v>0</v>
      </c>
      <c r="Q24">
        <f>0+I25+I28+I31+I34+I37+I40+I43+I46+I49+I52+I55+I58+I61+I64+I67+I70+I73+I76</f>
        <v>0</v>
      </c>
      <c r="R24">
        <f>0+O25+O28+O31+O34+O37+O40+O43+O46+O49+O52+O55+O58+O61+O64+O67+O70+O73+O76</f>
        <v>0</v>
      </c>
    </row>
    <row r="25" spans="1:16" ht="12.75">
      <c r="A25" s="17" t="s">
        <v>43</v>
      </c>
      <c r="B25" s="40" t="s">
        <v>36</v>
      </c>
      <c r="C25" s="40" t="s">
        <v>92</v>
      </c>
      <c r="D25" s="41" t="s">
        <v>45</v>
      </c>
      <c r="E25" s="42" t="s">
        <v>93</v>
      </c>
      <c r="F25" s="43" t="s">
        <v>78</v>
      </c>
      <c r="G25" s="44">
        <v>4</v>
      </c>
      <c r="H25" s="44"/>
      <c r="I25" s="44">
        <f>ROUND(ROUND(H25,2)*ROUND(G25,2),2)</f>
        <v>0</v>
      </c>
      <c r="O25">
        <f>(I25*21)/100</f>
        <v>0</v>
      </c>
      <c r="P25" t="s">
        <v>21</v>
      </c>
    </row>
    <row r="26" spans="1:5" ht="12.75">
      <c r="A26" s="25" t="s">
        <v>48</v>
      </c>
      <c r="E26" s="26" t="s">
        <v>94</v>
      </c>
    </row>
    <row r="27" spans="1:5" ht="12.75">
      <c r="A27" s="29" t="s">
        <v>50</v>
      </c>
      <c r="E27" s="28" t="s">
        <v>45</v>
      </c>
    </row>
    <row r="28" spans="1:16" ht="25.5">
      <c r="A28" s="17" t="s">
        <v>43</v>
      </c>
      <c r="B28" s="40" t="s">
        <v>65</v>
      </c>
      <c r="C28" s="40" t="s">
        <v>95</v>
      </c>
      <c r="D28" s="41" t="s">
        <v>45</v>
      </c>
      <c r="E28" s="42" t="s">
        <v>96</v>
      </c>
      <c r="F28" s="43" t="s">
        <v>78</v>
      </c>
      <c r="G28" s="44">
        <v>925.4</v>
      </c>
      <c r="H28" s="44"/>
      <c r="I28" s="44">
        <f>ROUND(ROUND(H28,2)*ROUND(G28,2),2)</f>
        <v>0</v>
      </c>
      <c r="O28">
        <f>(I28*21)/100</f>
        <v>0</v>
      </c>
      <c r="P28" t="s">
        <v>21</v>
      </c>
    </row>
    <row r="29" spans="1:5" ht="12.75">
      <c r="A29" s="25" t="s">
        <v>48</v>
      </c>
      <c r="E29" s="26" t="s">
        <v>94</v>
      </c>
    </row>
    <row r="30" spans="1:5" ht="38.25">
      <c r="A30" s="29" t="s">
        <v>50</v>
      </c>
      <c r="E30" s="28" t="s">
        <v>97</v>
      </c>
    </row>
    <row r="31" spans="1:16" ht="25.5">
      <c r="A31" s="17" t="s">
        <v>43</v>
      </c>
      <c r="B31" s="40" t="s">
        <v>70</v>
      </c>
      <c r="C31" s="40" t="s">
        <v>98</v>
      </c>
      <c r="D31" s="41" t="s">
        <v>45</v>
      </c>
      <c r="E31" s="42" t="s">
        <v>99</v>
      </c>
      <c r="F31" s="43" t="s">
        <v>78</v>
      </c>
      <c r="G31" s="44">
        <v>7.29</v>
      </c>
      <c r="H31" s="44"/>
      <c r="I31" s="44">
        <f>ROUND(ROUND(H31,2)*ROUND(G31,2),2)</f>
        <v>0</v>
      </c>
      <c r="O31">
        <f>(I31*21)/100</f>
        <v>0</v>
      </c>
      <c r="P31" t="s">
        <v>21</v>
      </c>
    </row>
    <row r="32" spans="1:5" ht="25.5">
      <c r="A32" s="25" t="s">
        <v>48</v>
      </c>
      <c r="E32" s="26" t="s">
        <v>100</v>
      </c>
    </row>
    <row r="33" spans="1:5" ht="38.25">
      <c r="A33" s="29" t="s">
        <v>50</v>
      </c>
      <c r="E33" s="28" t="s">
        <v>101</v>
      </c>
    </row>
    <row r="34" spans="1:16" ht="12.75">
      <c r="A34" s="17" t="s">
        <v>43</v>
      </c>
      <c r="B34" s="40" t="s">
        <v>39</v>
      </c>
      <c r="C34" s="40" t="s">
        <v>102</v>
      </c>
      <c r="D34" s="41" t="s">
        <v>45</v>
      </c>
      <c r="E34" s="42" t="s">
        <v>103</v>
      </c>
      <c r="F34" s="43" t="s">
        <v>104</v>
      </c>
      <c r="G34" s="44">
        <v>37</v>
      </c>
      <c r="H34" s="44"/>
      <c r="I34" s="44">
        <f>ROUND(ROUND(H34,2)*ROUND(G34,2),2)</f>
        <v>0</v>
      </c>
      <c r="O34">
        <f>(I34*21)/100</f>
        <v>0</v>
      </c>
      <c r="P34" t="s">
        <v>21</v>
      </c>
    </row>
    <row r="35" spans="1:5" ht="12.75">
      <c r="A35" s="25" t="s">
        <v>48</v>
      </c>
      <c r="E35" s="26" t="s">
        <v>94</v>
      </c>
    </row>
    <row r="36" spans="1:5" ht="12.75">
      <c r="A36" s="29" t="s">
        <v>50</v>
      </c>
      <c r="E36" s="28" t="s">
        <v>45</v>
      </c>
    </row>
    <row r="37" spans="1:16" ht="25.5">
      <c r="A37" s="17" t="s">
        <v>43</v>
      </c>
      <c r="B37" s="40" t="s">
        <v>41</v>
      </c>
      <c r="C37" s="40" t="s">
        <v>105</v>
      </c>
      <c r="D37" s="41" t="s">
        <v>45</v>
      </c>
      <c r="E37" s="42" t="s">
        <v>106</v>
      </c>
      <c r="F37" s="43" t="s">
        <v>104</v>
      </c>
      <c r="G37" s="44">
        <v>350</v>
      </c>
      <c r="H37" s="44"/>
      <c r="I37" s="44">
        <f>ROUND(ROUND(H37,2)*ROUND(G37,2),2)</f>
        <v>0</v>
      </c>
      <c r="O37">
        <f>(I37*21)/100</f>
        <v>0</v>
      </c>
      <c r="P37" t="s">
        <v>21</v>
      </c>
    </row>
    <row r="38" spans="1:5" ht="12.75">
      <c r="A38" s="25" t="s">
        <v>48</v>
      </c>
      <c r="E38" s="26" t="s">
        <v>94</v>
      </c>
    </row>
    <row r="39" spans="1:5" ht="12.75">
      <c r="A39" s="29" t="s">
        <v>50</v>
      </c>
      <c r="E39" s="28" t="s">
        <v>45</v>
      </c>
    </row>
    <row r="40" spans="1:16" ht="12.75">
      <c r="A40" s="17" t="s">
        <v>43</v>
      </c>
      <c r="B40" s="40" t="s">
        <v>107</v>
      </c>
      <c r="C40" s="40" t="s">
        <v>108</v>
      </c>
      <c r="D40" s="41" t="s">
        <v>45</v>
      </c>
      <c r="E40" s="42" t="s">
        <v>109</v>
      </c>
      <c r="F40" s="43" t="s">
        <v>104</v>
      </c>
      <c r="G40" s="44">
        <v>520</v>
      </c>
      <c r="H40" s="44"/>
      <c r="I40" s="44">
        <f>ROUND(ROUND(H40,2)*ROUND(G40,2),2)</f>
        <v>0</v>
      </c>
      <c r="O40">
        <f>(I40*21)/100</f>
        <v>0</v>
      </c>
      <c r="P40" t="s">
        <v>21</v>
      </c>
    </row>
    <row r="41" spans="1:5" ht="25.5">
      <c r="A41" s="25" t="s">
        <v>48</v>
      </c>
      <c r="E41" s="26" t="s">
        <v>110</v>
      </c>
    </row>
    <row r="42" spans="1:5" ht="12.75">
      <c r="A42" s="29" t="s">
        <v>50</v>
      </c>
      <c r="E42" s="28" t="s">
        <v>111</v>
      </c>
    </row>
    <row r="43" spans="1:16" ht="12.75">
      <c r="A43" s="17" t="s">
        <v>43</v>
      </c>
      <c r="B43" s="40" t="s">
        <v>112</v>
      </c>
      <c r="C43" s="40" t="s">
        <v>113</v>
      </c>
      <c r="D43" s="41" t="s">
        <v>45</v>
      </c>
      <c r="E43" s="42" t="s">
        <v>114</v>
      </c>
      <c r="F43" s="43" t="s">
        <v>104</v>
      </c>
      <c r="G43" s="44">
        <v>160</v>
      </c>
      <c r="H43" s="44"/>
      <c r="I43" s="44">
        <f>ROUND(ROUND(H43,2)*ROUND(G43,2),2)</f>
        <v>0</v>
      </c>
      <c r="O43">
        <f>(I43*21)/100</f>
        <v>0</v>
      </c>
      <c r="P43" t="s">
        <v>21</v>
      </c>
    </row>
    <row r="44" spans="1:5" ht="25.5">
      <c r="A44" s="25" t="s">
        <v>48</v>
      </c>
      <c r="E44" s="26" t="s">
        <v>110</v>
      </c>
    </row>
    <row r="45" spans="1:5" ht="12.75">
      <c r="A45" s="29" t="s">
        <v>50</v>
      </c>
      <c r="E45" s="28" t="s">
        <v>45</v>
      </c>
    </row>
    <row r="46" spans="1:16" ht="25.5">
      <c r="A46" s="17" t="s">
        <v>43</v>
      </c>
      <c r="B46" s="40" t="s">
        <v>115</v>
      </c>
      <c r="C46" s="40" t="s">
        <v>116</v>
      </c>
      <c r="D46" s="41" t="s">
        <v>45</v>
      </c>
      <c r="E46" s="42" t="s">
        <v>117</v>
      </c>
      <c r="F46" s="43" t="s">
        <v>104</v>
      </c>
      <c r="G46" s="44">
        <v>16</v>
      </c>
      <c r="H46" s="44"/>
      <c r="I46" s="44">
        <f>ROUND(ROUND(H46,2)*ROUND(G46,2),2)</f>
        <v>0</v>
      </c>
      <c r="O46">
        <f>(I46*21)/100</f>
        <v>0</v>
      </c>
      <c r="P46" t="s">
        <v>21</v>
      </c>
    </row>
    <row r="47" spans="1:5" ht="25.5">
      <c r="A47" s="25" t="s">
        <v>48</v>
      </c>
      <c r="E47" s="26" t="s">
        <v>100</v>
      </c>
    </row>
    <row r="48" spans="1:5" ht="12.75">
      <c r="A48" s="29" t="s">
        <v>50</v>
      </c>
      <c r="E48" s="28" t="s">
        <v>118</v>
      </c>
    </row>
    <row r="49" spans="1:16" ht="12.75">
      <c r="A49" s="17" t="s">
        <v>43</v>
      </c>
      <c r="B49" s="40" t="s">
        <v>119</v>
      </c>
      <c r="C49" s="40" t="s">
        <v>120</v>
      </c>
      <c r="D49" s="41" t="s">
        <v>45</v>
      </c>
      <c r="E49" s="42" t="s">
        <v>121</v>
      </c>
      <c r="F49" s="43" t="s">
        <v>78</v>
      </c>
      <c r="G49" s="44">
        <v>437.6</v>
      </c>
      <c r="H49" s="44"/>
      <c r="I49" s="44">
        <f>ROUND(ROUND(H49,2)*ROUND(G49,2),2)</f>
        <v>0</v>
      </c>
      <c r="O49">
        <f>(I49*21)/100</f>
        <v>0</v>
      </c>
      <c r="P49" t="s">
        <v>21</v>
      </c>
    </row>
    <row r="50" spans="1:5" ht="12.75">
      <c r="A50" s="25" t="s">
        <v>48</v>
      </c>
      <c r="E50" s="26" t="s">
        <v>122</v>
      </c>
    </row>
    <row r="51" spans="1:5" ht="38.25">
      <c r="A51" s="29" t="s">
        <v>50</v>
      </c>
      <c r="E51" s="28" t="s">
        <v>123</v>
      </c>
    </row>
    <row r="52" spans="1:16" ht="12.75">
      <c r="A52" s="17" t="s">
        <v>43</v>
      </c>
      <c r="B52" s="40" t="s">
        <v>124</v>
      </c>
      <c r="C52" s="40" t="s">
        <v>125</v>
      </c>
      <c r="D52" s="41" t="s">
        <v>52</v>
      </c>
      <c r="E52" s="42" t="s">
        <v>126</v>
      </c>
      <c r="F52" s="43" t="s">
        <v>78</v>
      </c>
      <c r="G52" s="44">
        <v>30</v>
      </c>
      <c r="H52" s="44"/>
      <c r="I52" s="44">
        <f>ROUND(ROUND(H52,2)*ROUND(G52,2),2)</f>
        <v>0</v>
      </c>
      <c r="O52">
        <f>(I52*21)/100</f>
        <v>0</v>
      </c>
      <c r="P52" t="s">
        <v>21</v>
      </c>
    </row>
    <row r="53" spans="1:5" ht="12.75">
      <c r="A53" s="25" t="s">
        <v>48</v>
      </c>
      <c r="E53" s="26" t="s">
        <v>45</v>
      </c>
    </row>
    <row r="54" spans="1:5" ht="12.75">
      <c r="A54" s="29" t="s">
        <v>50</v>
      </c>
      <c r="E54" s="28" t="s">
        <v>127</v>
      </c>
    </row>
    <row r="55" spans="1:16" ht="12.75">
      <c r="A55" s="17" t="s">
        <v>43</v>
      </c>
      <c r="B55" s="40" t="s">
        <v>128</v>
      </c>
      <c r="C55" s="40" t="s">
        <v>125</v>
      </c>
      <c r="D55" s="41" t="s">
        <v>81</v>
      </c>
      <c r="E55" s="42" t="s">
        <v>126</v>
      </c>
      <c r="F55" s="43" t="s">
        <v>78</v>
      </c>
      <c r="G55" s="44">
        <v>1344.7</v>
      </c>
      <c r="H55" s="44"/>
      <c r="I55" s="44">
        <f>ROUND(ROUND(H55,2)*ROUND(G55,2),2)</f>
        <v>0</v>
      </c>
      <c r="O55">
        <f>(I55*21)/100</f>
        <v>0</v>
      </c>
      <c r="P55" t="s">
        <v>21</v>
      </c>
    </row>
    <row r="56" spans="1:5" ht="25.5">
      <c r="A56" s="25" t="s">
        <v>48</v>
      </c>
      <c r="E56" s="26" t="s">
        <v>129</v>
      </c>
    </row>
    <row r="57" spans="1:5" ht="12.75">
      <c r="A57" s="29" t="s">
        <v>50</v>
      </c>
      <c r="E57" s="28" t="s">
        <v>130</v>
      </c>
    </row>
    <row r="58" spans="1:16" ht="12.75">
      <c r="A58" s="17" t="s">
        <v>43</v>
      </c>
      <c r="B58" s="40" t="s">
        <v>131</v>
      </c>
      <c r="C58" s="40" t="s">
        <v>132</v>
      </c>
      <c r="D58" s="41" t="s">
        <v>45</v>
      </c>
      <c r="E58" s="42" t="s">
        <v>133</v>
      </c>
      <c r="F58" s="43" t="s">
        <v>78</v>
      </c>
      <c r="G58" s="44">
        <v>10.8</v>
      </c>
      <c r="H58" s="44"/>
      <c r="I58" s="44">
        <f>ROUND(ROUND(H58,2)*ROUND(G58,2),2)</f>
        <v>0</v>
      </c>
      <c r="O58">
        <f>(I58*21)/100</f>
        <v>0</v>
      </c>
      <c r="P58" t="s">
        <v>21</v>
      </c>
    </row>
    <row r="59" spans="1:5" ht="12.75">
      <c r="A59" s="25" t="s">
        <v>48</v>
      </c>
      <c r="E59" s="26" t="s">
        <v>45</v>
      </c>
    </row>
    <row r="60" spans="1:5" ht="12.75">
      <c r="A60" s="29" t="s">
        <v>50</v>
      </c>
      <c r="E60" s="28" t="s">
        <v>134</v>
      </c>
    </row>
    <row r="61" spans="1:16" ht="12.75">
      <c r="A61" s="17" t="s">
        <v>43</v>
      </c>
      <c r="B61" s="40" t="s">
        <v>135</v>
      </c>
      <c r="C61" s="40" t="s">
        <v>136</v>
      </c>
      <c r="D61" s="41" t="s">
        <v>52</v>
      </c>
      <c r="E61" s="42" t="s">
        <v>137</v>
      </c>
      <c r="F61" s="43" t="s">
        <v>78</v>
      </c>
      <c r="G61" s="44">
        <v>40.8</v>
      </c>
      <c r="H61" s="44"/>
      <c r="I61" s="44">
        <f>ROUND(ROUND(H61,2)*ROUND(G61,2),2)</f>
        <v>0</v>
      </c>
      <c r="O61">
        <f>(I61*21)/100</f>
        <v>0</v>
      </c>
      <c r="P61" t="s">
        <v>21</v>
      </c>
    </row>
    <row r="62" spans="1:5" ht="12.75">
      <c r="A62" s="25" t="s">
        <v>48</v>
      </c>
      <c r="E62" s="26" t="s">
        <v>45</v>
      </c>
    </row>
    <row r="63" spans="1:5" ht="38.25">
      <c r="A63" s="29" t="s">
        <v>50</v>
      </c>
      <c r="E63" s="28" t="s">
        <v>138</v>
      </c>
    </row>
    <row r="64" spans="1:16" ht="12.75">
      <c r="A64" s="17" t="s">
        <v>43</v>
      </c>
      <c r="B64" s="40" t="s">
        <v>139</v>
      </c>
      <c r="C64" s="40" t="s">
        <v>136</v>
      </c>
      <c r="D64" s="41" t="s">
        <v>81</v>
      </c>
      <c r="E64" s="42" t="s">
        <v>137</v>
      </c>
      <c r="F64" s="43" t="s">
        <v>78</v>
      </c>
      <c r="G64" s="44">
        <v>1344.7</v>
      </c>
      <c r="H64" s="44"/>
      <c r="I64" s="44">
        <f>ROUND(ROUND(H64,2)*ROUND(G64,2),2)</f>
        <v>0</v>
      </c>
      <c r="O64">
        <f>(I64*21)/100</f>
        <v>0</v>
      </c>
      <c r="P64" t="s">
        <v>21</v>
      </c>
    </row>
    <row r="65" spans="1:5" ht="25.5">
      <c r="A65" s="25" t="s">
        <v>48</v>
      </c>
      <c r="E65" s="26" t="s">
        <v>129</v>
      </c>
    </row>
    <row r="66" spans="1:5" ht="12.75">
      <c r="A66" s="29" t="s">
        <v>50</v>
      </c>
      <c r="E66" s="28" t="s">
        <v>140</v>
      </c>
    </row>
    <row r="67" spans="1:16" ht="12.75">
      <c r="A67" s="17" t="s">
        <v>43</v>
      </c>
      <c r="B67" s="40" t="s">
        <v>141</v>
      </c>
      <c r="C67" s="40" t="s">
        <v>142</v>
      </c>
      <c r="D67" s="41" t="s">
        <v>45</v>
      </c>
      <c r="E67" s="42" t="s">
        <v>143</v>
      </c>
      <c r="F67" s="43" t="s">
        <v>78</v>
      </c>
      <c r="G67" s="44">
        <v>10.8</v>
      </c>
      <c r="H67" s="44"/>
      <c r="I67" s="44">
        <f>ROUND(ROUND(H67,2)*ROUND(G67,2),2)</f>
        <v>0</v>
      </c>
      <c r="O67">
        <f>(I67*21)/100</f>
        <v>0</v>
      </c>
      <c r="P67" t="s">
        <v>21</v>
      </c>
    </row>
    <row r="68" spans="1:5" ht="12.75">
      <c r="A68" s="25" t="s">
        <v>48</v>
      </c>
      <c r="E68" s="26" t="s">
        <v>45</v>
      </c>
    </row>
    <row r="69" spans="1:5" ht="12.75">
      <c r="A69" s="29" t="s">
        <v>50</v>
      </c>
      <c r="E69" s="28" t="s">
        <v>134</v>
      </c>
    </row>
    <row r="70" spans="1:16" ht="12.75">
      <c r="A70" s="17" t="s">
        <v>43</v>
      </c>
      <c r="B70" s="40" t="s">
        <v>144</v>
      </c>
      <c r="C70" s="40" t="s">
        <v>145</v>
      </c>
      <c r="D70" s="41" t="s">
        <v>45</v>
      </c>
      <c r="E70" s="42" t="s">
        <v>146</v>
      </c>
      <c r="F70" s="43" t="s">
        <v>147</v>
      </c>
      <c r="G70" s="44">
        <v>3733.5</v>
      </c>
      <c r="H70" s="44"/>
      <c r="I70" s="44">
        <f>ROUND(ROUND(H70,2)*ROUND(G70,2),2)</f>
        <v>0</v>
      </c>
      <c r="O70">
        <f>(I70*21)/100</f>
        <v>0</v>
      </c>
      <c r="P70" t="s">
        <v>21</v>
      </c>
    </row>
    <row r="71" spans="1:5" ht="12.75">
      <c r="A71" s="25" t="s">
        <v>48</v>
      </c>
      <c r="E71" s="26" t="s">
        <v>45</v>
      </c>
    </row>
    <row r="72" spans="1:5" ht="12.75">
      <c r="A72" s="29" t="s">
        <v>50</v>
      </c>
      <c r="E72" s="28" t="s">
        <v>148</v>
      </c>
    </row>
    <row r="73" spans="1:16" ht="12.75">
      <c r="A73" s="17" t="s">
        <v>43</v>
      </c>
      <c r="B73" s="40" t="s">
        <v>149</v>
      </c>
      <c r="C73" s="40" t="s">
        <v>150</v>
      </c>
      <c r="D73" s="41" t="s">
        <v>45</v>
      </c>
      <c r="E73" s="42" t="s">
        <v>151</v>
      </c>
      <c r="F73" s="43" t="s">
        <v>147</v>
      </c>
      <c r="G73" s="44">
        <v>90</v>
      </c>
      <c r="H73" s="44"/>
      <c r="I73" s="44">
        <f>ROUND(ROUND(H73,2)*ROUND(G73,2),2)</f>
        <v>0</v>
      </c>
      <c r="O73">
        <f>(I73*21)/100</f>
        <v>0</v>
      </c>
      <c r="P73" t="s">
        <v>21</v>
      </c>
    </row>
    <row r="74" spans="1:5" ht="12.75">
      <c r="A74" s="25" t="s">
        <v>48</v>
      </c>
      <c r="E74" s="26" t="s">
        <v>45</v>
      </c>
    </row>
    <row r="75" spans="1:5" ht="12.75">
      <c r="A75" s="29" t="s">
        <v>50</v>
      </c>
      <c r="E75" s="28" t="s">
        <v>152</v>
      </c>
    </row>
    <row r="76" spans="1:16" ht="12.75">
      <c r="A76" s="17" t="s">
        <v>43</v>
      </c>
      <c r="B76" s="21" t="s">
        <v>153</v>
      </c>
      <c r="C76" s="21" t="s">
        <v>154</v>
      </c>
      <c r="D76" s="17" t="s">
        <v>45</v>
      </c>
      <c r="E76" s="22" t="s">
        <v>155</v>
      </c>
      <c r="F76" s="23" t="s">
        <v>147</v>
      </c>
      <c r="G76" s="24">
        <v>90</v>
      </c>
      <c r="H76" s="24"/>
      <c r="I76" s="24">
        <f>ROUND(ROUND(H76,2)*ROUND(G76,2),2)</f>
        <v>0</v>
      </c>
      <c r="O76">
        <f>(I76*21)/100</f>
        <v>0</v>
      </c>
      <c r="P76" t="s">
        <v>21</v>
      </c>
    </row>
    <row r="77" spans="1:5" ht="12.75">
      <c r="A77" s="25" t="s">
        <v>48</v>
      </c>
      <c r="E77" s="26" t="s">
        <v>45</v>
      </c>
    </row>
    <row r="78" spans="1:5" ht="12.75">
      <c r="A78" s="27" t="s">
        <v>50</v>
      </c>
      <c r="E78" s="28" t="s">
        <v>152</v>
      </c>
    </row>
    <row r="79" spans="1:18" ht="12.75" customHeight="1">
      <c r="A79" s="5" t="s">
        <v>42</v>
      </c>
      <c r="B79" s="5"/>
      <c r="C79" s="31" t="s">
        <v>21</v>
      </c>
      <c r="D79" s="5"/>
      <c r="E79" s="19" t="s">
        <v>156</v>
      </c>
      <c r="F79" s="5"/>
      <c r="G79" s="5"/>
      <c r="H79" s="5"/>
      <c r="I79" s="32">
        <f>0+Q79</f>
        <v>0</v>
      </c>
      <c r="O79">
        <f>0+R79</f>
        <v>0</v>
      </c>
      <c r="Q79">
        <f>0+I80+I83</f>
        <v>0</v>
      </c>
      <c r="R79">
        <f>0+O80+O83</f>
        <v>0</v>
      </c>
    </row>
    <row r="80" spans="1:16" ht="12.75">
      <c r="A80" s="17" t="s">
        <v>43</v>
      </c>
      <c r="B80" s="21" t="s">
        <v>157</v>
      </c>
      <c r="C80" s="21" t="s">
        <v>158</v>
      </c>
      <c r="D80" s="17" t="s">
        <v>45</v>
      </c>
      <c r="E80" s="22" t="s">
        <v>159</v>
      </c>
      <c r="F80" s="23" t="s">
        <v>104</v>
      </c>
      <c r="G80" s="24">
        <v>550</v>
      </c>
      <c r="H80" s="24"/>
      <c r="I80" s="24">
        <f>ROUND(ROUND(H80,2)*ROUND(G80,2),2)</f>
        <v>0</v>
      </c>
      <c r="O80">
        <f>(I80*21)/100</f>
        <v>0</v>
      </c>
      <c r="P80" t="s">
        <v>21</v>
      </c>
    </row>
    <row r="81" spans="1:5" ht="12.75">
      <c r="A81" s="25" t="s">
        <v>48</v>
      </c>
      <c r="E81" s="26" t="s">
        <v>45</v>
      </c>
    </row>
    <row r="82" spans="1:5" ht="12.75">
      <c r="A82" s="29" t="s">
        <v>50</v>
      </c>
      <c r="E82" s="28" t="s">
        <v>45</v>
      </c>
    </row>
    <row r="83" spans="1:16" ht="12.75">
      <c r="A83" s="17" t="s">
        <v>43</v>
      </c>
      <c r="B83" s="40" t="s">
        <v>160</v>
      </c>
      <c r="C83" s="40" t="s">
        <v>161</v>
      </c>
      <c r="D83" s="41" t="s">
        <v>45</v>
      </c>
      <c r="E83" s="42" t="s">
        <v>162</v>
      </c>
      <c r="F83" s="43" t="s">
        <v>78</v>
      </c>
      <c r="G83" s="44">
        <v>1344.7</v>
      </c>
      <c r="H83" s="44"/>
      <c r="I83" s="44">
        <f>ROUND(ROUND(H83,2)*ROUND(G83,2),2)</f>
        <v>0</v>
      </c>
      <c r="O83">
        <f>(I83*21)/100</f>
        <v>0</v>
      </c>
      <c r="P83" t="s">
        <v>21</v>
      </c>
    </row>
    <row r="84" spans="1:5" ht="38.25">
      <c r="A84" s="25" t="s">
        <v>48</v>
      </c>
      <c r="E84" s="26" t="s">
        <v>163</v>
      </c>
    </row>
    <row r="85" spans="1:5" ht="12.75">
      <c r="A85" s="27" t="s">
        <v>50</v>
      </c>
      <c r="E85" s="28" t="s">
        <v>130</v>
      </c>
    </row>
    <row r="86" spans="1:18" ht="12.75" customHeight="1">
      <c r="A86" s="5" t="s">
        <v>42</v>
      </c>
      <c r="B86" s="5"/>
      <c r="C86" s="31" t="s">
        <v>22</v>
      </c>
      <c r="D86" s="5"/>
      <c r="E86" s="19" t="s">
        <v>164</v>
      </c>
      <c r="F86" s="5"/>
      <c r="G86" s="5"/>
      <c r="H86" s="5"/>
      <c r="I86" s="32">
        <f>0+Q86</f>
        <v>0</v>
      </c>
      <c r="O86">
        <f>0+R86</f>
        <v>0</v>
      </c>
      <c r="Q86">
        <f>0+I87</f>
        <v>0</v>
      </c>
      <c r="R86">
        <f>0+O87</f>
        <v>0</v>
      </c>
    </row>
    <row r="87" spans="1:16" ht="12.75">
      <c r="A87" s="17" t="s">
        <v>43</v>
      </c>
      <c r="B87" s="40" t="s">
        <v>165</v>
      </c>
      <c r="C87" s="40" t="s">
        <v>166</v>
      </c>
      <c r="D87" s="41" t="s">
        <v>45</v>
      </c>
      <c r="E87" s="42" t="s">
        <v>167</v>
      </c>
      <c r="F87" s="43" t="s">
        <v>78</v>
      </c>
      <c r="G87" s="44">
        <v>1.5</v>
      </c>
      <c r="H87" s="44"/>
      <c r="I87" s="44">
        <f>ROUND(ROUND(H87,2)*ROUND(G87,2),2)</f>
        <v>0</v>
      </c>
      <c r="O87">
        <f>(I87*21)/100</f>
        <v>0</v>
      </c>
      <c r="P87" t="s">
        <v>21</v>
      </c>
    </row>
    <row r="88" spans="1:5" ht="12.75">
      <c r="A88" s="25" t="s">
        <v>48</v>
      </c>
      <c r="E88" s="26" t="s">
        <v>45</v>
      </c>
    </row>
    <row r="89" spans="1:5" ht="12.75">
      <c r="A89" s="27" t="s">
        <v>50</v>
      </c>
      <c r="E89" s="28" t="s">
        <v>168</v>
      </c>
    </row>
    <row r="90" spans="1:18" ht="12.75" customHeight="1">
      <c r="A90" s="5" t="s">
        <v>42</v>
      </c>
      <c r="B90" s="5"/>
      <c r="C90" s="31" t="s">
        <v>32</v>
      </c>
      <c r="D90" s="5"/>
      <c r="E90" s="19" t="s">
        <v>169</v>
      </c>
      <c r="F90" s="5"/>
      <c r="G90" s="5"/>
      <c r="H90" s="5"/>
      <c r="I90" s="32">
        <f>0+Q90</f>
        <v>0</v>
      </c>
      <c r="O90">
        <f>0+R90</f>
        <v>0</v>
      </c>
      <c r="Q90">
        <f>0+I91</f>
        <v>0</v>
      </c>
      <c r="R90">
        <f>0+O91</f>
        <v>0</v>
      </c>
    </row>
    <row r="91" spans="1:16" ht="12.75">
      <c r="A91" s="17" t="s">
        <v>43</v>
      </c>
      <c r="B91" s="40" t="s">
        <v>170</v>
      </c>
      <c r="C91" s="40" t="s">
        <v>171</v>
      </c>
      <c r="D91" s="41" t="s">
        <v>52</v>
      </c>
      <c r="E91" s="42" t="s">
        <v>172</v>
      </c>
      <c r="F91" s="43" t="s">
        <v>78</v>
      </c>
      <c r="G91" s="44">
        <v>1.8</v>
      </c>
      <c r="H91" s="44"/>
      <c r="I91" s="44">
        <f>ROUND(ROUND(H91,2)*ROUND(G91,2),2)</f>
        <v>0</v>
      </c>
      <c r="O91">
        <f>(I91*21)/100</f>
        <v>0</v>
      </c>
      <c r="P91" t="s">
        <v>21</v>
      </c>
    </row>
    <row r="92" spans="1:5" ht="12.75">
      <c r="A92" s="25" t="s">
        <v>48</v>
      </c>
      <c r="E92" s="26" t="s">
        <v>173</v>
      </c>
    </row>
    <row r="93" spans="1:5" ht="12.75">
      <c r="A93" s="27" t="s">
        <v>50</v>
      </c>
      <c r="E93" s="28" t="s">
        <v>174</v>
      </c>
    </row>
    <row r="94" spans="1:18" ht="12.75" customHeight="1">
      <c r="A94" s="5" t="s">
        <v>42</v>
      </c>
      <c r="B94" s="5"/>
      <c r="C94" s="31" t="s">
        <v>34</v>
      </c>
      <c r="D94" s="5"/>
      <c r="E94" s="19" t="s">
        <v>175</v>
      </c>
      <c r="F94" s="5"/>
      <c r="G94" s="5"/>
      <c r="H94" s="5"/>
      <c r="I94" s="32">
        <f>0+Q94</f>
        <v>0</v>
      </c>
      <c r="O94">
        <f>0+R94</f>
        <v>0</v>
      </c>
      <c r="Q94">
        <f>0+I95+I98+I101+I104+I107+I110+I113+I116+I119+I122+I125+I128+I131+I134+I137</f>
        <v>0</v>
      </c>
      <c r="R94">
        <f>0+O95+O98+O101+O104+O107+O110+O113+O116+O119+O122+O125+O128+O131+O134+O137</f>
        <v>0</v>
      </c>
    </row>
    <row r="95" spans="1:16" ht="12.75">
      <c r="A95" s="17" t="s">
        <v>43</v>
      </c>
      <c r="B95" s="40" t="s">
        <v>176</v>
      </c>
      <c r="C95" s="40" t="s">
        <v>177</v>
      </c>
      <c r="D95" s="41" t="s">
        <v>52</v>
      </c>
      <c r="E95" s="42" t="s">
        <v>178</v>
      </c>
      <c r="F95" s="43" t="s">
        <v>78</v>
      </c>
      <c r="G95" s="44">
        <v>511.65</v>
      </c>
      <c r="H95" s="44"/>
      <c r="I95" s="44">
        <f>ROUND(ROUND(H95,2)*ROUND(G95,2),2)</f>
        <v>0</v>
      </c>
      <c r="O95">
        <f>(I95*21)/100</f>
        <v>0</v>
      </c>
      <c r="P95" t="s">
        <v>21</v>
      </c>
    </row>
    <row r="96" spans="1:5" ht="12.75">
      <c r="A96" s="25" t="s">
        <v>48</v>
      </c>
      <c r="E96" s="26" t="s">
        <v>179</v>
      </c>
    </row>
    <row r="97" spans="1:5" ht="51">
      <c r="A97" s="29" t="s">
        <v>50</v>
      </c>
      <c r="E97" s="28" t="s">
        <v>180</v>
      </c>
    </row>
    <row r="98" spans="1:16" ht="12.75">
      <c r="A98" s="17" t="s">
        <v>43</v>
      </c>
      <c r="B98" s="40" t="s">
        <v>181</v>
      </c>
      <c r="C98" s="40" t="s">
        <v>177</v>
      </c>
      <c r="D98" s="41" t="s">
        <v>81</v>
      </c>
      <c r="E98" s="42" t="s">
        <v>178</v>
      </c>
      <c r="F98" s="43" t="s">
        <v>78</v>
      </c>
      <c r="G98" s="44">
        <v>321.57</v>
      </c>
      <c r="H98" s="44"/>
      <c r="I98" s="44">
        <f>ROUND(ROUND(H98,2)*ROUND(G98,2),2)</f>
        <v>0</v>
      </c>
      <c r="O98">
        <f>(I98*21)/100</f>
        <v>0</v>
      </c>
      <c r="P98" t="s">
        <v>21</v>
      </c>
    </row>
    <row r="99" spans="1:5" ht="12.75">
      <c r="A99" s="25" t="s">
        <v>48</v>
      </c>
      <c r="E99" s="26" t="s">
        <v>182</v>
      </c>
    </row>
    <row r="100" spans="1:5" ht="38.25">
      <c r="A100" s="29" t="s">
        <v>50</v>
      </c>
      <c r="E100" s="28" t="s">
        <v>183</v>
      </c>
    </row>
    <row r="101" spans="1:16" ht="12.75">
      <c r="A101" s="17" t="s">
        <v>43</v>
      </c>
      <c r="B101" s="40" t="s">
        <v>184</v>
      </c>
      <c r="C101" s="40" t="s">
        <v>185</v>
      </c>
      <c r="D101" s="41" t="s">
        <v>45</v>
      </c>
      <c r="E101" s="42" t="s">
        <v>186</v>
      </c>
      <c r="F101" s="43" t="s">
        <v>147</v>
      </c>
      <c r="G101" s="44">
        <v>2788</v>
      </c>
      <c r="H101" s="44"/>
      <c r="I101" s="44">
        <f>ROUND(ROUND(H101,2)*ROUND(G101,2),2)</f>
        <v>0</v>
      </c>
      <c r="O101">
        <f>(I101*21)/100</f>
        <v>0</v>
      </c>
      <c r="P101" t="s">
        <v>21</v>
      </c>
    </row>
    <row r="102" spans="1:5" ht="12.75">
      <c r="A102" s="25" t="s">
        <v>48</v>
      </c>
      <c r="E102" s="26" t="s">
        <v>45</v>
      </c>
    </row>
    <row r="103" spans="1:5" ht="12.75">
      <c r="A103" s="29" t="s">
        <v>50</v>
      </c>
      <c r="E103" s="28" t="s">
        <v>187</v>
      </c>
    </row>
    <row r="104" spans="1:16" ht="12.75">
      <c r="A104" s="17" t="s">
        <v>43</v>
      </c>
      <c r="B104" s="40" t="s">
        <v>188</v>
      </c>
      <c r="C104" s="40" t="s">
        <v>189</v>
      </c>
      <c r="D104" s="41" t="s">
        <v>45</v>
      </c>
      <c r="E104" s="42" t="s">
        <v>190</v>
      </c>
      <c r="F104" s="43" t="s">
        <v>147</v>
      </c>
      <c r="G104" s="44">
        <v>2788</v>
      </c>
      <c r="H104" s="44"/>
      <c r="I104" s="44">
        <f>ROUND(ROUND(H104,2)*ROUND(G104,2),2)</f>
        <v>0</v>
      </c>
      <c r="O104">
        <f>(I104*21)/100</f>
        <v>0</v>
      </c>
      <c r="P104" t="s">
        <v>21</v>
      </c>
    </row>
    <row r="105" spans="1:5" ht="12.75">
      <c r="A105" s="25" t="s">
        <v>48</v>
      </c>
      <c r="E105" s="26" t="s">
        <v>45</v>
      </c>
    </row>
    <row r="106" spans="1:5" ht="12.75">
      <c r="A106" s="29" t="s">
        <v>50</v>
      </c>
      <c r="E106" s="28" t="s">
        <v>187</v>
      </c>
    </row>
    <row r="107" spans="1:16" ht="12.75">
      <c r="A107" s="17" t="s">
        <v>43</v>
      </c>
      <c r="B107" s="40" t="s">
        <v>191</v>
      </c>
      <c r="C107" s="40" t="s">
        <v>192</v>
      </c>
      <c r="D107" s="41" t="s">
        <v>45</v>
      </c>
      <c r="E107" s="42" t="s">
        <v>193</v>
      </c>
      <c r="F107" s="43" t="s">
        <v>78</v>
      </c>
      <c r="G107" s="44">
        <v>175.8</v>
      </c>
      <c r="H107" s="44"/>
      <c r="I107" s="44">
        <f>ROUND(ROUND(H107,2)*ROUND(G107,2),2)</f>
        <v>0</v>
      </c>
      <c r="O107">
        <f>(I107*21)/100</f>
        <v>0</v>
      </c>
      <c r="P107" t="s">
        <v>21</v>
      </c>
    </row>
    <row r="108" spans="1:5" ht="12.75">
      <c r="A108" s="25" t="s">
        <v>48</v>
      </c>
      <c r="E108" s="26" t="s">
        <v>45</v>
      </c>
    </row>
    <row r="109" spans="1:5" ht="38.25">
      <c r="A109" s="29" t="s">
        <v>50</v>
      </c>
      <c r="E109" s="28" t="s">
        <v>194</v>
      </c>
    </row>
    <row r="110" spans="1:16" ht="12.75">
      <c r="A110" s="17" t="s">
        <v>43</v>
      </c>
      <c r="B110" s="40" t="s">
        <v>195</v>
      </c>
      <c r="C110" s="40" t="s">
        <v>196</v>
      </c>
      <c r="D110" s="41" t="s">
        <v>45</v>
      </c>
      <c r="E110" s="42" t="s">
        <v>197</v>
      </c>
      <c r="F110" s="43" t="s">
        <v>78</v>
      </c>
      <c r="G110" s="44">
        <v>219.75</v>
      </c>
      <c r="H110" s="44"/>
      <c r="I110" s="44">
        <f>ROUND(ROUND(H110,2)*ROUND(G110,2),2)</f>
        <v>0</v>
      </c>
      <c r="O110">
        <f>(I110*21)/100</f>
        <v>0</v>
      </c>
      <c r="P110" t="s">
        <v>21</v>
      </c>
    </row>
    <row r="111" spans="1:5" ht="12.75">
      <c r="A111" s="25" t="s">
        <v>48</v>
      </c>
      <c r="E111" s="26" t="s">
        <v>45</v>
      </c>
    </row>
    <row r="112" spans="1:5" ht="38.25">
      <c r="A112" s="29" t="s">
        <v>50</v>
      </c>
      <c r="E112" s="28" t="s">
        <v>198</v>
      </c>
    </row>
    <row r="113" spans="1:16" ht="12.75">
      <c r="A113" s="17" t="s">
        <v>43</v>
      </c>
      <c r="B113" s="21" t="s">
        <v>199</v>
      </c>
      <c r="C113" s="21" t="s">
        <v>200</v>
      </c>
      <c r="D113" s="17" t="s">
        <v>45</v>
      </c>
      <c r="E113" s="22" t="s">
        <v>201</v>
      </c>
      <c r="F113" s="23" t="s">
        <v>147</v>
      </c>
      <c r="G113" s="24">
        <v>68</v>
      </c>
      <c r="H113" s="24"/>
      <c r="I113" s="24">
        <f>ROUND(ROUND(H113,2)*ROUND(G113,2),2)</f>
        <v>0</v>
      </c>
      <c r="O113">
        <f>(I113*21)/100</f>
        <v>0</v>
      </c>
      <c r="P113" t="s">
        <v>21</v>
      </c>
    </row>
    <row r="114" spans="1:5" ht="25.5">
      <c r="A114" s="25" t="s">
        <v>48</v>
      </c>
      <c r="E114" s="26" t="s">
        <v>202</v>
      </c>
    </row>
    <row r="115" spans="1:5" ht="38.25">
      <c r="A115" s="29" t="s">
        <v>50</v>
      </c>
      <c r="E115" s="28" t="s">
        <v>203</v>
      </c>
    </row>
    <row r="116" spans="1:16" ht="12.75">
      <c r="A116" s="17" t="s">
        <v>43</v>
      </c>
      <c r="B116" s="21" t="s">
        <v>204</v>
      </c>
      <c r="C116" s="21" t="s">
        <v>205</v>
      </c>
      <c r="D116" s="17" t="s">
        <v>45</v>
      </c>
      <c r="E116" s="22" t="s">
        <v>206</v>
      </c>
      <c r="F116" s="23" t="s">
        <v>147</v>
      </c>
      <c r="G116" s="24">
        <v>1392</v>
      </c>
      <c r="H116" s="24"/>
      <c r="I116" s="24">
        <f>ROUND(ROUND(H116,2)*ROUND(G116,2),2)</f>
        <v>0</v>
      </c>
      <c r="O116">
        <f>(I116*21)/100</f>
        <v>0</v>
      </c>
      <c r="P116" t="s">
        <v>21</v>
      </c>
    </row>
    <row r="117" spans="1:5" ht="12.75">
      <c r="A117" s="25" t="s">
        <v>48</v>
      </c>
      <c r="E117" s="26" t="s">
        <v>207</v>
      </c>
    </row>
    <row r="118" spans="1:5" ht="12.75">
      <c r="A118" s="29" t="s">
        <v>50</v>
      </c>
      <c r="E118" s="28" t="s">
        <v>208</v>
      </c>
    </row>
    <row r="119" spans="1:16" ht="12.75">
      <c r="A119" s="17" t="s">
        <v>43</v>
      </c>
      <c r="B119" s="21" t="s">
        <v>209</v>
      </c>
      <c r="C119" s="21" t="s">
        <v>210</v>
      </c>
      <c r="D119" s="17" t="s">
        <v>45</v>
      </c>
      <c r="E119" s="22" t="s">
        <v>211</v>
      </c>
      <c r="F119" s="23" t="s">
        <v>147</v>
      </c>
      <c r="G119" s="24">
        <v>215</v>
      </c>
      <c r="H119" s="24"/>
      <c r="I119" s="24">
        <f>ROUND(ROUND(H119,2)*ROUND(G119,2),2)</f>
        <v>0</v>
      </c>
      <c r="O119">
        <f>(I119*21)/100</f>
        <v>0</v>
      </c>
      <c r="P119" t="s">
        <v>21</v>
      </c>
    </row>
    <row r="120" spans="1:5" ht="12.75">
      <c r="A120" s="25" t="s">
        <v>48</v>
      </c>
      <c r="E120" s="26" t="s">
        <v>207</v>
      </c>
    </row>
    <row r="121" spans="1:5" ht="12.75">
      <c r="A121" s="29" t="s">
        <v>50</v>
      </c>
      <c r="E121" s="28" t="s">
        <v>212</v>
      </c>
    </row>
    <row r="122" spans="1:16" ht="25.5">
      <c r="A122" s="17" t="s">
        <v>43</v>
      </c>
      <c r="B122" s="21" t="s">
        <v>213</v>
      </c>
      <c r="C122" s="21" t="s">
        <v>214</v>
      </c>
      <c r="D122" s="17" t="s">
        <v>45</v>
      </c>
      <c r="E122" s="22" t="s">
        <v>215</v>
      </c>
      <c r="F122" s="23" t="s">
        <v>147</v>
      </c>
      <c r="G122" s="24">
        <v>3</v>
      </c>
      <c r="H122" s="24"/>
      <c r="I122" s="24">
        <f>ROUND(ROUND(H122,2)*ROUND(G122,2),2)</f>
        <v>0</v>
      </c>
      <c r="O122">
        <f>(I122*21)/100</f>
        <v>0</v>
      </c>
      <c r="P122" t="s">
        <v>21</v>
      </c>
    </row>
    <row r="123" spans="1:5" ht="38.25">
      <c r="A123" s="25" t="s">
        <v>48</v>
      </c>
      <c r="E123" s="26" t="s">
        <v>216</v>
      </c>
    </row>
    <row r="124" spans="1:5" ht="12.75">
      <c r="A124" s="29" t="s">
        <v>50</v>
      </c>
      <c r="E124" s="28" t="s">
        <v>45</v>
      </c>
    </row>
    <row r="125" spans="1:16" ht="25.5">
      <c r="A125" s="17" t="s">
        <v>43</v>
      </c>
      <c r="B125" s="21" t="s">
        <v>217</v>
      </c>
      <c r="C125" s="21" t="s">
        <v>218</v>
      </c>
      <c r="D125" s="17" t="s">
        <v>45</v>
      </c>
      <c r="E125" s="22" t="s">
        <v>219</v>
      </c>
      <c r="F125" s="23" t="s">
        <v>147</v>
      </c>
      <c r="G125" s="24">
        <v>16</v>
      </c>
      <c r="H125" s="24"/>
      <c r="I125" s="24">
        <f>ROUND(ROUND(H125,2)*ROUND(G125,2),2)</f>
        <v>0</v>
      </c>
      <c r="O125">
        <f>(I125*21)/100</f>
        <v>0</v>
      </c>
      <c r="P125" t="s">
        <v>21</v>
      </c>
    </row>
    <row r="126" spans="1:5" ht="38.25">
      <c r="A126" s="25" t="s">
        <v>48</v>
      </c>
      <c r="E126" s="26" t="s">
        <v>216</v>
      </c>
    </row>
    <row r="127" spans="1:5" ht="12.75">
      <c r="A127" s="29" t="s">
        <v>50</v>
      </c>
      <c r="E127" s="28" t="s">
        <v>45</v>
      </c>
    </row>
    <row r="128" spans="1:16" ht="25.5">
      <c r="A128" s="17" t="s">
        <v>43</v>
      </c>
      <c r="B128" s="21" t="s">
        <v>220</v>
      </c>
      <c r="C128" s="21" t="s">
        <v>221</v>
      </c>
      <c r="D128" s="17" t="s">
        <v>45</v>
      </c>
      <c r="E128" s="22" t="s">
        <v>222</v>
      </c>
      <c r="F128" s="23" t="s">
        <v>147</v>
      </c>
      <c r="G128" s="24">
        <v>50</v>
      </c>
      <c r="H128" s="24"/>
      <c r="I128" s="24">
        <f>ROUND(ROUND(H128,2)*ROUND(G128,2),2)</f>
        <v>0</v>
      </c>
      <c r="O128">
        <f>(I128*21)/100</f>
        <v>0</v>
      </c>
      <c r="P128" t="s">
        <v>21</v>
      </c>
    </row>
    <row r="129" spans="1:5" ht="38.25">
      <c r="A129" s="25" t="s">
        <v>48</v>
      </c>
      <c r="E129" s="26" t="s">
        <v>223</v>
      </c>
    </row>
    <row r="130" spans="1:5" ht="12.75">
      <c r="A130" s="29" t="s">
        <v>50</v>
      </c>
      <c r="E130" s="28" t="s">
        <v>45</v>
      </c>
    </row>
    <row r="131" spans="1:16" ht="25.5">
      <c r="A131" s="17" t="s">
        <v>43</v>
      </c>
      <c r="B131" s="21" t="s">
        <v>224</v>
      </c>
      <c r="C131" s="21" t="s">
        <v>225</v>
      </c>
      <c r="D131" s="17" t="s">
        <v>45</v>
      </c>
      <c r="E131" s="22" t="s">
        <v>226</v>
      </c>
      <c r="F131" s="23" t="s">
        <v>147</v>
      </c>
      <c r="G131" s="24">
        <v>60</v>
      </c>
      <c r="H131" s="24"/>
      <c r="I131" s="24">
        <f>ROUND(ROUND(H131,2)*ROUND(G131,2),2)</f>
        <v>0</v>
      </c>
      <c r="O131">
        <f>(I131*21)/100</f>
        <v>0</v>
      </c>
      <c r="P131" t="s">
        <v>21</v>
      </c>
    </row>
    <row r="132" spans="1:5" ht="38.25">
      <c r="A132" s="25" t="s">
        <v>48</v>
      </c>
      <c r="E132" s="26" t="s">
        <v>223</v>
      </c>
    </row>
    <row r="133" spans="1:5" ht="12.75">
      <c r="A133" s="29" t="s">
        <v>50</v>
      </c>
      <c r="E133" s="28" t="s">
        <v>45</v>
      </c>
    </row>
    <row r="134" spans="1:16" ht="12.75">
      <c r="A134" s="17" t="s">
        <v>43</v>
      </c>
      <c r="B134" s="21" t="s">
        <v>227</v>
      </c>
      <c r="C134" s="21" t="s">
        <v>228</v>
      </c>
      <c r="D134" s="17" t="s">
        <v>45</v>
      </c>
      <c r="E134" s="22" t="s">
        <v>229</v>
      </c>
      <c r="F134" s="23" t="s">
        <v>147</v>
      </c>
      <c r="G134" s="24">
        <v>48</v>
      </c>
      <c r="H134" s="24"/>
      <c r="I134" s="24">
        <f>ROUND(ROUND(H134,2)*ROUND(G134,2),2)</f>
        <v>0</v>
      </c>
      <c r="O134">
        <f>(I134*21)/100</f>
        <v>0</v>
      </c>
      <c r="P134" t="s">
        <v>21</v>
      </c>
    </row>
    <row r="135" spans="1:5" ht="25.5">
      <c r="A135" s="25" t="s">
        <v>48</v>
      </c>
      <c r="E135" s="26" t="s">
        <v>230</v>
      </c>
    </row>
    <row r="136" spans="1:5" ht="12.75">
      <c r="A136" s="29" t="s">
        <v>50</v>
      </c>
      <c r="E136" s="28" t="s">
        <v>45</v>
      </c>
    </row>
    <row r="137" spans="1:16" ht="12.75">
      <c r="A137" s="17" t="s">
        <v>43</v>
      </c>
      <c r="B137" s="40" t="s">
        <v>231</v>
      </c>
      <c r="C137" s="40" t="s">
        <v>232</v>
      </c>
      <c r="D137" s="41" t="s">
        <v>45</v>
      </c>
      <c r="E137" s="42" t="s">
        <v>233</v>
      </c>
      <c r="F137" s="43" t="s">
        <v>104</v>
      </c>
      <c r="G137" s="44">
        <v>10</v>
      </c>
      <c r="H137" s="44"/>
      <c r="I137" s="44">
        <f>ROUND(ROUND(H137,2)*ROUND(G137,2),2)</f>
        <v>0</v>
      </c>
      <c r="O137">
        <f>(I137*21)/100</f>
        <v>0</v>
      </c>
      <c r="P137" t="s">
        <v>21</v>
      </c>
    </row>
    <row r="138" spans="1:5" ht="25.5">
      <c r="A138" s="25" t="s">
        <v>48</v>
      </c>
      <c r="E138" s="26" t="s">
        <v>234</v>
      </c>
    </row>
    <row r="139" spans="1:5" ht="12.75">
      <c r="A139" s="27" t="s">
        <v>50</v>
      </c>
      <c r="E139" s="28" t="s">
        <v>45</v>
      </c>
    </row>
    <row r="140" spans="1:18" ht="12.75" customHeight="1">
      <c r="A140" s="5" t="s">
        <v>42</v>
      </c>
      <c r="B140" s="5"/>
      <c r="C140" s="31" t="s">
        <v>36</v>
      </c>
      <c r="D140" s="5"/>
      <c r="E140" s="19" t="s">
        <v>235</v>
      </c>
      <c r="F140" s="5"/>
      <c r="G140" s="5"/>
      <c r="H140" s="5"/>
      <c r="I140" s="32">
        <f>0+Q140</f>
        <v>0</v>
      </c>
      <c r="O140">
        <f>0+R140</f>
        <v>0</v>
      </c>
      <c r="Q140">
        <f>0+I141</f>
        <v>0</v>
      </c>
      <c r="R140">
        <f>0+O141</f>
        <v>0</v>
      </c>
    </row>
    <row r="141" spans="1:16" ht="12.75">
      <c r="A141" s="17" t="s">
        <v>43</v>
      </c>
      <c r="B141" s="21" t="s">
        <v>236</v>
      </c>
      <c r="C141" s="21" t="s">
        <v>237</v>
      </c>
      <c r="D141" s="17" t="s">
        <v>45</v>
      </c>
      <c r="E141" s="22" t="s">
        <v>238</v>
      </c>
      <c r="F141" s="23" t="s">
        <v>147</v>
      </c>
      <c r="G141" s="24">
        <v>6.05</v>
      </c>
      <c r="H141" s="24"/>
      <c r="I141" s="24">
        <f>ROUND(ROUND(H141,2)*ROUND(G141,2),2)</f>
        <v>0</v>
      </c>
      <c r="O141">
        <f>(I141*21)/100</f>
        <v>0</v>
      </c>
      <c r="P141" t="s">
        <v>21</v>
      </c>
    </row>
    <row r="142" spans="1:5" ht="12.75">
      <c r="A142" s="25" t="s">
        <v>48</v>
      </c>
      <c r="E142" s="26" t="s">
        <v>45</v>
      </c>
    </row>
    <row r="143" spans="1:5" ht="12.75">
      <c r="A143" s="27" t="s">
        <v>50</v>
      </c>
      <c r="E143" s="28" t="s">
        <v>239</v>
      </c>
    </row>
    <row r="144" spans="1:18" ht="12.75" customHeight="1">
      <c r="A144" s="5" t="s">
        <v>42</v>
      </c>
      <c r="B144" s="5"/>
      <c r="C144" s="31" t="s">
        <v>65</v>
      </c>
      <c r="D144" s="5"/>
      <c r="E144" s="19" t="s">
        <v>240</v>
      </c>
      <c r="F144" s="5"/>
      <c r="G144" s="5"/>
      <c r="H144" s="5"/>
      <c r="I144" s="32">
        <f>0+Q144</f>
        <v>0</v>
      </c>
      <c r="O144">
        <f>0+R144</f>
        <v>0</v>
      </c>
      <c r="Q144">
        <f>0+I145+I148+I151+I154+I157+I160</f>
        <v>0</v>
      </c>
      <c r="R144">
        <f>0+O145+O148+O151+O154+O157+O160</f>
        <v>0</v>
      </c>
    </row>
    <row r="145" spans="1:16" ht="12.75">
      <c r="A145" s="17" t="s">
        <v>43</v>
      </c>
      <c r="B145" s="21" t="s">
        <v>241</v>
      </c>
      <c r="C145" s="21" t="s">
        <v>242</v>
      </c>
      <c r="D145" s="17" t="s">
        <v>45</v>
      </c>
      <c r="E145" s="22" t="s">
        <v>243</v>
      </c>
      <c r="F145" s="23" t="s">
        <v>104</v>
      </c>
      <c r="G145" s="24">
        <v>18</v>
      </c>
      <c r="H145" s="24"/>
      <c r="I145" s="24">
        <f>ROUND(ROUND(H145,2)*ROUND(G145,2),2)</f>
        <v>0</v>
      </c>
      <c r="O145">
        <f>(I145*21)/100</f>
        <v>0</v>
      </c>
      <c r="P145" t="s">
        <v>21</v>
      </c>
    </row>
    <row r="146" spans="1:5" ht="12.75">
      <c r="A146" s="25" t="s">
        <v>48</v>
      </c>
      <c r="E146" s="26" t="s">
        <v>244</v>
      </c>
    </row>
    <row r="147" spans="1:5" ht="12.75">
      <c r="A147" s="29" t="s">
        <v>50</v>
      </c>
      <c r="E147" s="28" t="s">
        <v>245</v>
      </c>
    </row>
    <row r="148" spans="1:16" ht="12.75">
      <c r="A148" s="17" t="s">
        <v>43</v>
      </c>
      <c r="B148" s="21" t="s">
        <v>246</v>
      </c>
      <c r="C148" s="21" t="s">
        <v>247</v>
      </c>
      <c r="D148" s="17" t="s">
        <v>45</v>
      </c>
      <c r="E148" s="22" t="s">
        <v>248</v>
      </c>
      <c r="F148" s="23" t="s">
        <v>147</v>
      </c>
      <c r="G148" s="24">
        <v>897</v>
      </c>
      <c r="H148" s="24"/>
      <c r="I148" s="24">
        <f>ROUND(ROUND(H148,2)*ROUND(G148,2),2)</f>
        <v>0</v>
      </c>
      <c r="O148">
        <f>(I148*21)/100</f>
        <v>0</v>
      </c>
      <c r="P148" t="s">
        <v>21</v>
      </c>
    </row>
    <row r="149" spans="1:5" ht="38.25">
      <c r="A149" s="25" t="s">
        <v>48</v>
      </c>
      <c r="E149" s="26" t="s">
        <v>249</v>
      </c>
    </row>
    <row r="150" spans="1:5" ht="12.75">
      <c r="A150" s="29" t="s">
        <v>50</v>
      </c>
      <c r="E150" s="28" t="s">
        <v>250</v>
      </c>
    </row>
    <row r="151" spans="1:16" ht="12.75">
      <c r="A151" s="17" t="s">
        <v>43</v>
      </c>
      <c r="B151" s="21" t="s">
        <v>251</v>
      </c>
      <c r="C151" s="21" t="s">
        <v>252</v>
      </c>
      <c r="D151" s="17" t="s">
        <v>45</v>
      </c>
      <c r="E151" s="22" t="s">
        <v>253</v>
      </c>
      <c r="F151" s="23" t="s">
        <v>254</v>
      </c>
      <c r="G151" s="24">
        <v>12</v>
      </c>
      <c r="H151" s="24"/>
      <c r="I151" s="24">
        <f>ROUND(ROUND(H151,2)*ROUND(G151,2),2)</f>
        <v>0</v>
      </c>
      <c r="O151">
        <f>(I151*21)/100</f>
        <v>0</v>
      </c>
      <c r="P151" t="s">
        <v>21</v>
      </c>
    </row>
    <row r="152" spans="1:5" ht="63.75">
      <c r="A152" s="25" t="s">
        <v>48</v>
      </c>
      <c r="E152" s="26" t="s">
        <v>255</v>
      </c>
    </row>
    <row r="153" spans="1:5" ht="12.75">
      <c r="A153" s="29" t="s">
        <v>50</v>
      </c>
      <c r="E153" s="28" t="s">
        <v>45</v>
      </c>
    </row>
    <row r="154" spans="1:16" ht="25.5">
      <c r="A154" s="17" t="s">
        <v>43</v>
      </c>
      <c r="B154" s="21" t="s">
        <v>256</v>
      </c>
      <c r="C154" s="21" t="s">
        <v>257</v>
      </c>
      <c r="D154" s="17" t="s">
        <v>45</v>
      </c>
      <c r="E154" s="22" t="s">
        <v>258</v>
      </c>
      <c r="F154" s="23" t="s">
        <v>104</v>
      </c>
      <c r="G154" s="24">
        <v>18</v>
      </c>
      <c r="H154" s="24"/>
      <c r="I154" s="24">
        <f>ROUND(ROUND(H154,2)*ROUND(G154,2),2)</f>
        <v>0</v>
      </c>
      <c r="O154">
        <f>(I154*21)/100</f>
        <v>0</v>
      </c>
      <c r="P154" t="s">
        <v>21</v>
      </c>
    </row>
    <row r="155" spans="1:5" ht="51">
      <c r="A155" s="25" t="s">
        <v>48</v>
      </c>
      <c r="E155" s="26" t="s">
        <v>259</v>
      </c>
    </row>
    <row r="156" spans="1:5" ht="12.75">
      <c r="A156" s="29" t="s">
        <v>50</v>
      </c>
      <c r="E156" s="28" t="s">
        <v>260</v>
      </c>
    </row>
    <row r="157" spans="1:16" ht="12.75">
      <c r="A157" s="17" t="s">
        <v>43</v>
      </c>
      <c r="B157" s="21" t="s">
        <v>261</v>
      </c>
      <c r="C157" s="21" t="s">
        <v>262</v>
      </c>
      <c r="D157" s="17" t="s">
        <v>45</v>
      </c>
      <c r="E157" s="22" t="s">
        <v>263</v>
      </c>
      <c r="F157" s="23" t="s">
        <v>254</v>
      </c>
      <c r="G157" s="24">
        <v>18</v>
      </c>
      <c r="H157" s="24"/>
      <c r="I157" s="24">
        <f>ROUND(ROUND(H157,2)*ROUND(G157,2),2)</f>
        <v>0</v>
      </c>
      <c r="O157">
        <f>(I157*21)/100</f>
        <v>0</v>
      </c>
      <c r="P157" t="s">
        <v>21</v>
      </c>
    </row>
    <row r="158" spans="1:5" ht="25.5">
      <c r="A158" s="25" t="s">
        <v>48</v>
      </c>
      <c r="E158" s="26" t="s">
        <v>264</v>
      </c>
    </row>
    <row r="159" spans="1:5" ht="12.75">
      <c r="A159" s="29" t="s">
        <v>50</v>
      </c>
      <c r="E159" s="28" t="s">
        <v>260</v>
      </c>
    </row>
    <row r="160" spans="1:16" ht="12.75">
      <c r="A160" s="17" t="s">
        <v>43</v>
      </c>
      <c r="B160" s="21" t="s">
        <v>265</v>
      </c>
      <c r="C160" s="21" t="s">
        <v>266</v>
      </c>
      <c r="D160" s="17" t="s">
        <v>45</v>
      </c>
      <c r="E160" s="22" t="s">
        <v>267</v>
      </c>
      <c r="F160" s="23" t="s">
        <v>254</v>
      </c>
      <c r="G160" s="24">
        <v>18</v>
      </c>
      <c r="H160" s="24"/>
      <c r="I160" s="24">
        <f>ROUND(ROUND(H160,2)*ROUND(G160,2),2)</f>
        <v>0</v>
      </c>
      <c r="O160">
        <f>(I160*21)/100</f>
        <v>0</v>
      </c>
      <c r="P160" t="s">
        <v>21</v>
      </c>
    </row>
    <row r="161" spans="1:5" ht="25.5">
      <c r="A161" s="25" t="s">
        <v>48</v>
      </c>
      <c r="E161" s="26" t="s">
        <v>268</v>
      </c>
    </row>
    <row r="162" spans="1:5" ht="12.75">
      <c r="A162" s="27" t="s">
        <v>50</v>
      </c>
      <c r="E162" s="28" t="s">
        <v>260</v>
      </c>
    </row>
    <row r="163" spans="1:18" ht="12.75" customHeight="1">
      <c r="A163" s="5" t="s">
        <v>42</v>
      </c>
      <c r="B163" s="5"/>
      <c r="C163" s="31" t="s">
        <v>70</v>
      </c>
      <c r="D163" s="5"/>
      <c r="E163" s="19" t="s">
        <v>269</v>
      </c>
      <c r="F163" s="5"/>
      <c r="G163" s="5"/>
      <c r="H163" s="5"/>
      <c r="I163" s="32">
        <f>0+Q163</f>
        <v>0</v>
      </c>
      <c r="O163">
        <f>0+R163</f>
        <v>0</v>
      </c>
      <c r="Q163">
        <f>0+I164+I167+I170+I173</f>
        <v>0</v>
      </c>
      <c r="R163">
        <f>0+O164+O167+O170+O173</f>
        <v>0</v>
      </c>
    </row>
    <row r="164" spans="1:16" ht="12.75">
      <c r="A164" s="17" t="s">
        <v>43</v>
      </c>
      <c r="B164" s="40" t="s">
        <v>270</v>
      </c>
      <c r="C164" s="40" t="s">
        <v>271</v>
      </c>
      <c r="D164" s="41" t="s">
        <v>45</v>
      </c>
      <c r="E164" s="42" t="s">
        <v>272</v>
      </c>
      <c r="F164" s="43" t="s">
        <v>254</v>
      </c>
      <c r="G164" s="44">
        <v>2</v>
      </c>
      <c r="H164" s="44"/>
      <c r="I164" s="44">
        <f>ROUND(ROUND(H164,2)*ROUND(G164,2),2)</f>
        <v>0</v>
      </c>
      <c r="O164">
        <f>(I164*21)/100</f>
        <v>0</v>
      </c>
      <c r="P164" t="s">
        <v>21</v>
      </c>
    </row>
    <row r="165" spans="1:5" ht="12.75">
      <c r="A165" s="25" t="s">
        <v>48</v>
      </c>
      <c r="E165" s="26" t="s">
        <v>273</v>
      </c>
    </row>
    <row r="166" spans="1:5" ht="12.75">
      <c r="A166" s="29" t="s">
        <v>50</v>
      </c>
      <c r="E166" s="28" t="s">
        <v>45</v>
      </c>
    </row>
    <row r="167" spans="1:16" ht="12.75">
      <c r="A167" s="17" t="s">
        <v>43</v>
      </c>
      <c r="B167" s="40" t="s">
        <v>274</v>
      </c>
      <c r="C167" s="40" t="s">
        <v>275</v>
      </c>
      <c r="D167" s="41" t="s">
        <v>45</v>
      </c>
      <c r="E167" s="42" t="s">
        <v>276</v>
      </c>
      <c r="F167" s="43" t="s">
        <v>254</v>
      </c>
      <c r="G167" s="44">
        <v>22</v>
      </c>
      <c r="H167" s="44"/>
      <c r="I167" s="44">
        <f>ROUND(ROUND(H167,2)*ROUND(G167,2),2)</f>
        <v>0</v>
      </c>
      <c r="O167">
        <f>(I167*21)/100</f>
        <v>0</v>
      </c>
      <c r="P167" t="s">
        <v>21</v>
      </c>
    </row>
    <row r="168" spans="1:5" ht="12.75">
      <c r="A168" s="25" t="s">
        <v>48</v>
      </c>
      <c r="E168" s="26" t="s">
        <v>45</v>
      </c>
    </row>
    <row r="169" spans="1:5" ht="12.75">
      <c r="A169" s="29" t="s">
        <v>50</v>
      </c>
      <c r="E169" s="28" t="s">
        <v>45</v>
      </c>
    </row>
    <row r="170" spans="1:16" ht="12.75">
      <c r="A170" s="17" t="s">
        <v>43</v>
      </c>
      <c r="B170" s="40" t="s">
        <v>277</v>
      </c>
      <c r="C170" s="40" t="s">
        <v>278</v>
      </c>
      <c r="D170" s="41" t="s">
        <v>45</v>
      </c>
      <c r="E170" s="42" t="s">
        <v>279</v>
      </c>
      <c r="F170" s="43" t="s">
        <v>254</v>
      </c>
      <c r="G170" s="44">
        <v>32</v>
      </c>
      <c r="H170" s="44"/>
      <c r="I170" s="44">
        <f>ROUND(ROUND(H170,2)*ROUND(G170,2),2)</f>
        <v>0</v>
      </c>
      <c r="O170">
        <f>(I170*21)/100</f>
        <v>0</v>
      </c>
      <c r="P170" t="s">
        <v>21</v>
      </c>
    </row>
    <row r="171" spans="1:5" ht="12.75">
      <c r="A171" s="25" t="s">
        <v>48</v>
      </c>
      <c r="E171" s="26" t="s">
        <v>45</v>
      </c>
    </row>
    <row r="172" spans="1:5" ht="12.75">
      <c r="A172" s="29" t="s">
        <v>50</v>
      </c>
      <c r="E172" s="28" t="s">
        <v>45</v>
      </c>
    </row>
    <row r="173" spans="1:16" ht="12.75">
      <c r="A173" s="17" t="s">
        <v>43</v>
      </c>
      <c r="B173" s="21" t="s">
        <v>280</v>
      </c>
      <c r="C173" s="21" t="s">
        <v>281</v>
      </c>
      <c r="D173" s="17" t="s">
        <v>45</v>
      </c>
      <c r="E173" s="22" t="s">
        <v>282</v>
      </c>
      <c r="F173" s="23" t="s">
        <v>254</v>
      </c>
      <c r="G173" s="24">
        <v>22</v>
      </c>
      <c r="H173" s="24"/>
      <c r="I173" s="24">
        <f>ROUND(ROUND(H173,2)*ROUND(G173,2),2)</f>
        <v>0</v>
      </c>
      <c r="O173">
        <f>(I173*21)/100</f>
        <v>0</v>
      </c>
      <c r="P173" t="s">
        <v>21</v>
      </c>
    </row>
    <row r="174" spans="1:5" ht="12.75">
      <c r="A174" s="25" t="s">
        <v>48</v>
      </c>
      <c r="E174" s="26" t="s">
        <v>45</v>
      </c>
    </row>
    <row r="175" spans="1:5" ht="12.75">
      <c r="A175" s="27" t="s">
        <v>50</v>
      </c>
      <c r="E175" s="28" t="s">
        <v>45</v>
      </c>
    </row>
    <row r="176" spans="1:18" ht="12.75" customHeight="1">
      <c r="A176" s="5" t="s">
        <v>42</v>
      </c>
      <c r="B176" s="5"/>
      <c r="C176" s="31" t="s">
        <v>39</v>
      </c>
      <c r="D176" s="5"/>
      <c r="E176" s="19" t="s">
        <v>283</v>
      </c>
      <c r="F176" s="5"/>
      <c r="G176" s="5"/>
      <c r="H176" s="5"/>
      <c r="I176" s="32">
        <f>0+Q176</f>
        <v>0</v>
      </c>
      <c r="O176">
        <f>0+R176</f>
        <v>0</v>
      </c>
      <c r="Q176">
        <f>0+I177+I180+I183+I186+I189+I192+I195+I198+I201+I204+I207+I210+I213</f>
        <v>0</v>
      </c>
      <c r="R176">
        <f>0+O177+O180+O183+O186+O189+O192+O195+O198+O201+O204+O207+O210+O213</f>
        <v>0</v>
      </c>
    </row>
    <row r="177" spans="1:16" ht="12.75">
      <c r="A177" s="17" t="s">
        <v>43</v>
      </c>
      <c r="B177" s="21" t="s">
        <v>284</v>
      </c>
      <c r="C177" s="21" t="s">
        <v>285</v>
      </c>
      <c r="D177" s="17" t="s">
        <v>52</v>
      </c>
      <c r="E177" s="22" t="s">
        <v>286</v>
      </c>
      <c r="F177" s="23" t="s">
        <v>104</v>
      </c>
      <c r="G177" s="24">
        <v>11</v>
      </c>
      <c r="H177" s="24"/>
      <c r="I177" s="24">
        <f>ROUND(ROUND(H177,2)*ROUND(G177,2),2)</f>
        <v>0</v>
      </c>
      <c r="O177">
        <f>(I177*21)/100</f>
        <v>0</v>
      </c>
      <c r="P177" t="s">
        <v>21</v>
      </c>
    </row>
    <row r="178" spans="1:5" ht="38.25">
      <c r="A178" s="25" t="s">
        <v>48</v>
      </c>
      <c r="E178" s="26" t="s">
        <v>287</v>
      </c>
    </row>
    <row r="179" spans="1:5" ht="12.75">
      <c r="A179" s="29" t="s">
        <v>50</v>
      </c>
      <c r="E179" s="28" t="s">
        <v>45</v>
      </c>
    </row>
    <row r="180" spans="1:16" ht="12.75">
      <c r="A180" s="17" t="s">
        <v>43</v>
      </c>
      <c r="B180" s="21" t="s">
        <v>288</v>
      </c>
      <c r="C180" s="21" t="s">
        <v>289</v>
      </c>
      <c r="D180" s="17" t="s">
        <v>45</v>
      </c>
      <c r="E180" s="22" t="s">
        <v>290</v>
      </c>
      <c r="F180" s="23" t="s">
        <v>104</v>
      </c>
      <c r="G180" s="24">
        <v>11</v>
      </c>
      <c r="H180" s="24"/>
      <c r="I180" s="24">
        <f>ROUND(ROUND(H180,2)*ROUND(G180,2),2)</f>
        <v>0</v>
      </c>
      <c r="O180">
        <f>(I180*21)/100</f>
        <v>0</v>
      </c>
      <c r="P180" t="s">
        <v>21</v>
      </c>
    </row>
    <row r="181" spans="1:5" ht="12.75">
      <c r="A181" s="25" t="s">
        <v>48</v>
      </c>
      <c r="E181" s="26" t="s">
        <v>291</v>
      </c>
    </row>
    <row r="182" spans="1:5" ht="12.75">
      <c r="A182" s="29" t="s">
        <v>50</v>
      </c>
      <c r="E182" s="28" t="s">
        <v>45</v>
      </c>
    </row>
    <row r="183" spans="1:16" ht="12.75">
      <c r="A183" s="17" t="s">
        <v>43</v>
      </c>
      <c r="B183" s="21" t="s">
        <v>292</v>
      </c>
      <c r="C183" s="21" t="s">
        <v>293</v>
      </c>
      <c r="D183" s="17" t="s">
        <v>45</v>
      </c>
      <c r="E183" s="22" t="s">
        <v>294</v>
      </c>
      <c r="F183" s="23" t="s">
        <v>254</v>
      </c>
      <c r="G183" s="24">
        <v>12</v>
      </c>
      <c r="H183" s="24"/>
      <c r="I183" s="24">
        <f>ROUND(ROUND(H183,2)*ROUND(G183,2),2)</f>
        <v>0</v>
      </c>
      <c r="O183">
        <f>(I183*21)/100</f>
        <v>0</v>
      </c>
      <c r="P183" t="s">
        <v>21</v>
      </c>
    </row>
    <row r="184" spans="1:5" ht="25.5">
      <c r="A184" s="25" t="s">
        <v>48</v>
      </c>
      <c r="E184" s="26" t="s">
        <v>295</v>
      </c>
    </row>
    <row r="185" spans="1:5" ht="12.75">
      <c r="A185" s="29" t="s">
        <v>50</v>
      </c>
      <c r="E185" s="28" t="s">
        <v>45</v>
      </c>
    </row>
    <row r="186" spans="1:16" ht="12.75">
      <c r="A186" s="17" t="s">
        <v>43</v>
      </c>
      <c r="B186" s="21" t="s">
        <v>296</v>
      </c>
      <c r="C186" s="21" t="s">
        <v>297</v>
      </c>
      <c r="D186" s="17" t="s">
        <v>45</v>
      </c>
      <c r="E186" s="22" t="s">
        <v>298</v>
      </c>
      <c r="F186" s="23" t="s">
        <v>254</v>
      </c>
      <c r="G186" s="24">
        <v>12</v>
      </c>
      <c r="H186" s="24"/>
      <c r="I186" s="24">
        <f>ROUND(ROUND(H186,2)*ROUND(G186,2),2)</f>
        <v>0</v>
      </c>
      <c r="O186">
        <f>(I186*21)/100</f>
        <v>0</v>
      </c>
      <c r="P186" t="s">
        <v>21</v>
      </c>
    </row>
    <row r="187" spans="1:5" ht="25.5">
      <c r="A187" s="25" t="s">
        <v>48</v>
      </c>
      <c r="E187" s="26" t="s">
        <v>299</v>
      </c>
    </row>
    <row r="188" spans="1:5" ht="12.75">
      <c r="A188" s="29" t="s">
        <v>50</v>
      </c>
      <c r="E188" s="28" t="s">
        <v>45</v>
      </c>
    </row>
    <row r="189" spans="1:16" ht="12.75">
      <c r="A189" s="17" t="s">
        <v>43</v>
      </c>
      <c r="B189" s="21" t="s">
        <v>300</v>
      </c>
      <c r="C189" s="21" t="s">
        <v>301</v>
      </c>
      <c r="D189" s="17" t="s">
        <v>45</v>
      </c>
      <c r="E189" s="22" t="s">
        <v>302</v>
      </c>
      <c r="F189" s="23" t="s">
        <v>78</v>
      </c>
      <c r="G189" s="24">
        <v>0.3</v>
      </c>
      <c r="H189" s="24"/>
      <c r="I189" s="24">
        <f>ROUND(ROUND(H189,2)*ROUND(G189,2),2)</f>
        <v>0</v>
      </c>
      <c r="O189">
        <f>(I189*21)/100</f>
        <v>0</v>
      </c>
      <c r="P189" t="s">
        <v>21</v>
      </c>
    </row>
    <row r="190" spans="1:5" ht="25.5">
      <c r="A190" s="25" t="s">
        <v>48</v>
      </c>
      <c r="E190" s="26" t="s">
        <v>303</v>
      </c>
    </row>
    <row r="191" spans="1:5" ht="12.75">
      <c r="A191" s="29" t="s">
        <v>50</v>
      </c>
      <c r="E191" s="28" t="s">
        <v>304</v>
      </c>
    </row>
    <row r="192" spans="1:16" ht="12.75">
      <c r="A192" s="17" t="s">
        <v>43</v>
      </c>
      <c r="B192" s="21" t="s">
        <v>305</v>
      </c>
      <c r="C192" s="21" t="s">
        <v>306</v>
      </c>
      <c r="D192" s="17" t="s">
        <v>45</v>
      </c>
      <c r="E192" s="22" t="s">
        <v>307</v>
      </c>
      <c r="F192" s="23" t="s">
        <v>104</v>
      </c>
      <c r="G192" s="24">
        <v>135</v>
      </c>
      <c r="H192" s="24"/>
      <c r="I192" s="24">
        <f>ROUND(ROUND(H192,2)*ROUND(G192,2),2)</f>
        <v>0</v>
      </c>
      <c r="O192">
        <f>(I192*21)/100</f>
        <v>0</v>
      </c>
      <c r="P192" t="s">
        <v>21</v>
      </c>
    </row>
    <row r="193" spans="1:5" ht="12.75">
      <c r="A193" s="25" t="s">
        <v>48</v>
      </c>
      <c r="E193" s="26" t="s">
        <v>308</v>
      </c>
    </row>
    <row r="194" spans="1:5" ht="12.75">
      <c r="A194" s="29" t="s">
        <v>50</v>
      </c>
      <c r="E194" s="28" t="s">
        <v>45</v>
      </c>
    </row>
    <row r="195" spans="1:16" ht="12.75">
      <c r="A195" s="17" t="s">
        <v>43</v>
      </c>
      <c r="B195" s="21" t="s">
        <v>309</v>
      </c>
      <c r="C195" s="21" t="s">
        <v>310</v>
      </c>
      <c r="D195" s="17" t="s">
        <v>45</v>
      </c>
      <c r="E195" s="22" t="s">
        <v>311</v>
      </c>
      <c r="F195" s="23" t="s">
        <v>104</v>
      </c>
      <c r="G195" s="24">
        <v>188</v>
      </c>
      <c r="H195" s="24"/>
      <c r="I195" s="24">
        <f>ROUND(ROUND(H195,2)*ROUND(G195,2),2)</f>
        <v>0</v>
      </c>
      <c r="O195">
        <f>(I195*21)/100</f>
        <v>0</v>
      </c>
      <c r="P195" t="s">
        <v>21</v>
      </c>
    </row>
    <row r="196" spans="1:5" ht="12.75">
      <c r="A196" s="25" t="s">
        <v>48</v>
      </c>
      <c r="E196" s="26" t="s">
        <v>312</v>
      </c>
    </row>
    <row r="197" spans="1:5" ht="12.75">
      <c r="A197" s="29" t="s">
        <v>50</v>
      </c>
      <c r="E197" s="28" t="s">
        <v>45</v>
      </c>
    </row>
    <row r="198" spans="1:16" ht="12.75">
      <c r="A198" s="17" t="s">
        <v>43</v>
      </c>
      <c r="B198" s="21" t="s">
        <v>313</v>
      </c>
      <c r="C198" s="21" t="s">
        <v>314</v>
      </c>
      <c r="D198" s="17" t="s">
        <v>45</v>
      </c>
      <c r="E198" s="22" t="s">
        <v>315</v>
      </c>
      <c r="F198" s="23" t="s">
        <v>104</v>
      </c>
      <c r="G198" s="24">
        <v>1075</v>
      </c>
      <c r="H198" s="24"/>
      <c r="I198" s="24">
        <f>ROUND(ROUND(H198,2)*ROUND(G198,2),2)</f>
        <v>0</v>
      </c>
      <c r="O198">
        <f>(I198*0)/100</f>
        <v>0</v>
      </c>
      <c r="P198" t="s">
        <v>26</v>
      </c>
    </row>
    <row r="199" spans="1:5" ht="12.75">
      <c r="A199" s="25" t="s">
        <v>48</v>
      </c>
      <c r="E199" s="26" t="s">
        <v>316</v>
      </c>
    </row>
    <row r="200" spans="1:5" ht="38.25">
      <c r="A200" s="29" t="s">
        <v>50</v>
      </c>
      <c r="E200" s="28" t="s">
        <v>317</v>
      </c>
    </row>
    <row r="201" spans="1:16" ht="12.75">
      <c r="A201" s="17" t="s">
        <v>43</v>
      </c>
      <c r="B201" s="21" t="s">
        <v>318</v>
      </c>
      <c r="C201" s="21" t="s">
        <v>319</v>
      </c>
      <c r="D201" s="17" t="s">
        <v>45</v>
      </c>
      <c r="E201" s="22" t="s">
        <v>320</v>
      </c>
      <c r="F201" s="23" t="s">
        <v>104</v>
      </c>
      <c r="G201" s="24">
        <v>42</v>
      </c>
      <c r="H201" s="24"/>
      <c r="I201" s="24">
        <f>ROUND(ROUND(H201,2)*ROUND(G201,2),2)</f>
        <v>0</v>
      </c>
      <c r="O201">
        <f>(I201*21)/100</f>
        <v>0</v>
      </c>
      <c r="P201" t="s">
        <v>21</v>
      </c>
    </row>
    <row r="202" spans="1:5" ht="12.75">
      <c r="A202" s="25" t="s">
        <v>48</v>
      </c>
      <c r="E202" s="26" t="s">
        <v>45</v>
      </c>
    </row>
    <row r="203" spans="1:5" ht="12.75">
      <c r="A203" s="29" t="s">
        <v>50</v>
      </c>
      <c r="E203" s="28" t="s">
        <v>45</v>
      </c>
    </row>
    <row r="204" spans="1:16" ht="12.75">
      <c r="A204" s="17" t="s">
        <v>43</v>
      </c>
      <c r="B204" s="21" t="s">
        <v>321</v>
      </c>
      <c r="C204" s="21" t="s">
        <v>322</v>
      </c>
      <c r="D204" s="17" t="s">
        <v>45</v>
      </c>
      <c r="E204" s="22" t="s">
        <v>323</v>
      </c>
      <c r="F204" s="23" t="s">
        <v>104</v>
      </c>
      <c r="G204" s="24">
        <v>90</v>
      </c>
      <c r="H204" s="24"/>
      <c r="I204" s="24">
        <f>ROUND(ROUND(H204,2)*ROUND(G204,2),2)</f>
        <v>0</v>
      </c>
      <c r="O204">
        <f>(I204*21)/100</f>
        <v>0</v>
      </c>
      <c r="P204" t="s">
        <v>21</v>
      </c>
    </row>
    <row r="205" spans="1:5" ht="12.75">
      <c r="A205" s="25" t="s">
        <v>48</v>
      </c>
      <c r="E205" s="26" t="s">
        <v>45</v>
      </c>
    </row>
    <row r="206" spans="1:5" ht="12.75">
      <c r="A206" s="29" t="s">
        <v>50</v>
      </c>
      <c r="E206" s="28" t="s">
        <v>45</v>
      </c>
    </row>
    <row r="207" spans="1:16" ht="25.5">
      <c r="A207" s="17" t="s">
        <v>43</v>
      </c>
      <c r="B207" s="21" t="s">
        <v>324</v>
      </c>
      <c r="C207" s="21" t="s">
        <v>325</v>
      </c>
      <c r="D207" s="17" t="s">
        <v>52</v>
      </c>
      <c r="E207" s="22" t="s">
        <v>326</v>
      </c>
      <c r="F207" s="23" t="s">
        <v>104</v>
      </c>
      <c r="G207" s="24">
        <v>7</v>
      </c>
      <c r="H207" s="24"/>
      <c r="I207" s="24">
        <f>ROUND(ROUND(H207,2)*ROUND(G207,2),2)</f>
        <v>0</v>
      </c>
      <c r="O207">
        <f>(I207*21)/100</f>
        <v>0</v>
      </c>
      <c r="P207" t="s">
        <v>21</v>
      </c>
    </row>
    <row r="208" spans="1:5" ht="25.5">
      <c r="A208" s="25" t="s">
        <v>48</v>
      </c>
      <c r="E208" s="26" t="s">
        <v>327</v>
      </c>
    </row>
    <row r="209" spans="1:5" ht="12.75">
      <c r="A209" s="29" t="s">
        <v>50</v>
      </c>
      <c r="E209" s="28" t="s">
        <v>45</v>
      </c>
    </row>
    <row r="210" spans="1:16" ht="25.5">
      <c r="A210" s="17" t="s">
        <v>43</v>
      </c>
      <c r="B210" s="21" t="s">
        <v>328</v>
      </c>
      <c r="C210" s="21" t="s">
        <v>325</v>
      </c>
      <c r="D210" s="17" t="s">
        <v>81</v>
      </c>
      <c r="E210" s="22" t="s">
        <v>326</v>
      </c>
      <c r="F210" s="23" t="s">
        <v>104</v>
      </c>
      <c r="G210" s="24">
        <v>9</v>
      </c>
      <c r="H210" s="24"/>
      <c r="I210" s="24">
        <f>ROUND(ROUND(H210,2)*ROUND(G210,2),2)</f>
        <v>0</v>
      </c>
      <c r="O210">
        <f>(I210*21)/100</f>
        <v>0</v>
      </c>
      <c r="P210" t="s">
        <v>21</v>
      </c>
    </row>
    <row r="211" spans="1:5" ht="25.5">
      <c r="A211" s="25" t="s">
        <v>48</v>
      </c>
      <c r="E211" s="26" t="s">
        <v>329</v>
      </c>
    </row>
    <row r="212" spans="1:5" ht="12.75">
      <c r="A212" s="29" t="s">
        <v>50</v>
      </c>
      <c r="E212" s="28" t="s">
        <v>45</v>
      </c>
    </row>
    <row r="213" spans="1:16" ht="12.75">
      <c r="A213" s="17" t="s">
        <v>43</v>
      </c>
      <c r="B213" s="21" t="s">
        <v>330</v>
      </c>
      <c r="C213" s="21" t="s">
        <v>331</v>
      </c>
      <c r="D213" s="17" t="s">
        <v>45</v>
      </c>
      <c r="E213" s="22" t="s">
        <v>332</v>
      </c>
      <c r="F213" s="23" t="s">
        <v>78</v>
      </c>
      <c r="G213" s="24">
        <v>1.5</v>
      </c>
      <c r="H213" s="24"/>
      <c r="I213" s="24">
        <f>ROUND(ROUND(H213,2)*ROUND(G213,2),2)</f>
        <v>0</v>
      </c>
      <c r="O213">
        <f>(I213*21)/100</f>
        <v>0</v>
      </c>
      <c r="P213" t="s">
        <v>21</v>
      </c>
    </row>
    <row r="214" spans="1:5" ht="12.75">
      <c r="A214" s="25" t="s">
        <v>48</v>
      </c>
      <c r="E214" s="26" t="s">
        <v>94</v>
      </c>
    </row>
    <row r="215" spans="1:5" ht="12.75">
      <c r="A215" s="27" t="s">
        <v>50</v>
      </c>
      <c r="E215" s="28" t="s">
        <v>333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 Vasickova</dc:creator>
  <cp:keywords/>
  <dc:description/>
  <cp:lastModifiedBy>Beranová Jitka</cp:lastModifiedBy>
  <cp:lastPrinted>2022-05-27T06:17:45Z</cp:lastPrinted>
  <dcterms:created xsi:type="dcterms:W3CDTF">2022-05-27T06:19:22Z</dcterms:created>
  <dcterms:modified xsi:type="dcterms:W3CDTF">2022-07-28T08:56:38Z</dcterms:modified>
  <cp:category/>
  <cp:version/>
  <cp:contentType/>
  <cp:contentStatus/>
</cp:coreProperties>
</file>