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Vlastní objekt" sheetId="2" r:id="rId2"/>
    <sheet name="VRN - Vedlejší rozpočtové..." sheetId="3" r:id="rId3"/>
    <sheet name="SO 01 - Vlastní objekt_01" sheetId="4" r:id="rId4"/>
    <sheet name="VRN - Vedlejší rozpočtové..._01" sheetId="5" r:id="rId5"/>
  </sheets>
  <definedNames>
    <definedName name="_xlnm.Print_Area" localSheetId="0">'Rekapitulace stavby'!$D$4:$AO$76,'Rekapitulace stavby'!$C$82:$AQ$101</definedName>
    <definedName name="_xlnm._FilterDatabase" localSheetId="1" hidden="1">'SO 01 - Vlastní objekt'!$C$126:$K$158</definedName>
    <definedName name="_xlnm.Print_Area" localSheetId="1">'SO 01 - Vlastní objekt'!$C$4:$J$41,'SO 01 - Vlastní objekt'!$C$50:$J$76,'SO 01 - Vlastní objekt'!$C$82:$J$106,'SO 01 - Vlastní objekt'!$C$112:$K$158</definedName>
    <definedName name="_xlnm._FilterDatabase" localSheetId="2" hidden="1">'VRN - Vedlejší rozpočtové...'!$C$120:$K$125</definedName>
    <definedName name="_xlnm.Print_Area" localSheetId="2">'VRN - Vedlejší rozpočtové...'!$C$4:$J$41,'VRN - Vedlejší rozpočtové...'!$C$50:$J$76,'VRN - Vedlejší rozpočtové...'!$C$82:$J$100,'VRN - Vedlejší rozpočtové...'!$C$106:$K$125</definedName>
    <definedName name="_xlnm._FilterDatabase" localSheetId="3" hidden="1">'SO 01 - Vlastní objekt_01'!$C$126:$K$159</definedName>
    <definedName name="_xlnm.Print_Area" localSheetId="3">'SO 01 - Vlastní objekt_01'!$C$4:$J$41,'SO 01 - Vlastní objekt_01'!$C$50:$J$76,'SO 01 - Vlastní objekt_01'!$C$82:$J$106,'SO 01 - Vlastní objekt_01'!$C$112:$K$159</definedName>
    <definedName name="_xlnm._FilterDatabase" localSheetId="4" hidden="1">'VRN - Vedlejší rozpočtové..._01'!$C$120:$K$125</definedName>
    <definedName name="_xlnm.Print_Area" localSheetId="4">'VRN - Vedlejší rozpočtové..._01'!$C$4:$J$41,'VRN - Vedlejší rozpočtové..._01'!$C$50:$J$76,'VRN - Vedlejší rozpočtové..._01'!$C$82:$J$100,'VRN - Vedlejší rozpočtové..._01'!$C$106:$K$125</definedName>
    <definedName name="_xlnm.Print_Titles" localSheetId="0">'Rekapitulace stavby'!$92:$92</definedName>
    <definedName name="_xlnm.Print_Titles" localSheetId="1">'SO 01 - Vlastní objekt'!$126:$126</definedName>
    <definedName name="_xlnm.Print_Titles" localSheetId="2">'VRN - Vedlejší rozpočtové...'!$120:$120</definedName>
    <definedName name="_xlnm.Print_Titles" localSheetId="3">'SO 01 - Vlastní objekt_01'!$126:$126</definedName>
    <definedName name="_xlnm.Print_Titles" localSheetId="4">'VRN - Vedlejší rozpočtové..._01'!$120:$120</definedName>
  </definedNames>
  <calcPr fullCalcOnLoad="1"/>
</workbook>
</file>

<file path=xl/sharedStrings.xml><?xml version="1.0" encoding="utf-8"?>
<sst xmlns="http://schemas.openxmlformats.org/spreadsheetml/2006/main" count="1413" uniqueCount="226">
  <si>
    <t>Export Komplet</t>
  </si>
  <si>
    <t/>
  </si>
  <si>
    <t>2.0</t>
  </si>
  <si>
    <t>ZAMOK</t>
  </si>
  <si>
    <t>False</t>
  </si>
  <si>
    <t>{3ef7a4da-d81e-4a95-bf28-dacbacd7d283}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</si>
  <si>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</si>
  <si>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</si>
  <si>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</si>
  <si>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</si>
  <si>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</si>
  <si>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</si>
  <si>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</si>
  <si>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</si>
  <si>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22-05_4616_VST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</si>
  <si>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</si>
  <si>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</si>
  <si>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Veřejná samočistící toaleta</t>
  </si>
  <si>
    <t>KSO:</t>
  </si>
  <si>
    <t>CC-CZ:</t>
  </si>
  <si>
    <t>Místo:</t>
  </si>
  <si>
    <t xml:space="preserve"> </t>
  </si>
  <si>
    <t>Datum:</t>
  </si>
  <si>
    <t>30. 6. 2022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</si>
  <si>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</si>
  <si>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</si>
  <si>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</si>
  <si>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</si>
  <si>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</si>
  <si>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</si>
  <si>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</si>
  <si>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</si>
  <si>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</si>
  <si>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</si>
  <si>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</si>
  <si>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</si>
  <si>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</si>
  <si>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</si>
  <si>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</si>
  <si>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</si>
  <si>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</si>
  <si>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</si>
  <si>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</si>
  <si>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</si>
  <si>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</si>
  <si>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</si>
  <si>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</si>
  <si>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</si>
  <si>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</si>
  <si>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</si>
  <si>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</si>
  <si>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</si>
  <si>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</si>
  <si>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</si>
  <si>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</si>
  <si>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</si>
  <si>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</si>
  <si>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</si>
  <si>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</si>
  <si>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</si>
  <si>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</si>
  <si>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</si>
  <si>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</si>
  <si>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</si>
  <si>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</si>
  <si>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</si>
  <si>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</si>
  <si>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</si>
  <si>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</si>
  <si>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</si>
  <si>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</si>
  <si>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</si>
  <si>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</si>
  <si>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</si>
  <si>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</si>
  <si>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</si>
  <si>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</si>
  <si>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</si>
  <si>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Sokolovské náměstí</t>
  </si>
  <si>
    <t>STA</t>
  </si>
  <si>
    <t>1</t>
  </si>
  <si>
    <t>{94925798-d1bf-4c6d-84f7-2d773ebba2a2}</t>
  </si>
  <si>
    <t>2</t>
  </si>
  <si>
    <t>/</t>
  </si>
  <si>
    <t>SO 01</t>
  </si>
  <si>
    <t>Vlastní objekt</t>
  </si>
  <si>
    <t>Soupis</t>
  </si>
  <si>
    <t>{476e75e3-1308-4ba1-8c8a-60a069170fe1}</t>
  </si>
  <si>
    <t>VRN</t>
  </si>
  <si>
    <t>Vedlejší rozpočtové náklady</t>
  </si>
  <si>
    <t>{94c5d686-5a0a-4dcb-b135-45e1fb62beba}</t>
  </si>
  <si>
    <t>02</t>
  </si>
  <si>
    <t>Soukenné náměstí</t>
  </si>
  <si>
    <t>{681f8a9f-afb2-4e97-b907-9b92434ff120}</t>
  </si>
  <si>
    <t>{0f459b05-3528-4972-8c0b-64af890e8da9}</t>
  </si>
  <si>
    <t>{338a4305-a783-42fa-880e-9e8e4944a541}</t>
  </si>
  <si>
    <t>KRYCÍ LIST SOUPISU PRACÍ</t>
  </si>
  <si>
    <t>Objekt:</t>
  </si>
  <si>
    <t>01 - Sokolovské náměstí</t>
  </si>
  <si>
    <t>Soupis:</t>
  </si>
  <si>
    <t>SO 01 - Vlastní objekt</t>
  </si>
  <si>
    <t>Liberec</t>
  </si>
  <si>
    <t>Statutární Město Liberec, nám.Dr.E.Beneše</t>
  </si>
  <si>
    <t>Ing.Arch.Marie Procházková</t>
  </si>
  <si>
    <t>PROPOS Liberec s.r.o.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</si>
  <si>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</si>
  <si>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</si>
  <si>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</si>
  <si>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</si>
  <si>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</si>
  <si>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</si>
  <si>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</si>
  <si>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</si>
  <si>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</si>
  <si>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</si>
  <si>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712 - Povlakové krytiny vč.přesunu hmot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</si>
  <si>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</si>
  <si>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</si>
  <si>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</si>
  <si>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</si>
  <si>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</si>
  <si>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</si>
  <si>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</si>
  <si>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</si>
  <si>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</si>
  <si>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</si>
  <si>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</si>
  <si>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</si>
  <si>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</si>
  <si>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</si>
  <si>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</si>
  <si>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</si>
  <si>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</si>
  <si>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</si>
  <si>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</si>
  <si>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</si>
  <si>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5912111</t>
  </si>
  <si>
    <t>Zpětná pokládka dlažby z žulových kostek vč. nového lože</t>
  </si>
  <si>
    <t>m2</t>
  </si>
  <si>
    <t>4</t>
  </si>
  <si>
    <t>-2068932551</t>
  </si>
  <si>
    <t>VV</t>
  </si>
  <si>
    <t>1,5</t>
  </si>
  <si>
    <t>591211111</t>
  </si>
  <si>
    <t>Kladení dlažby z kostek drobných z kamene do lože z kameniva těženého tl 50 mm</t>
  </si>
  <si>
    <t>CS ÚRS 2022 01</t>
  </si>
  <si>
    <t>366313281</t>
  </si>
  <si>
    <t>předpoklad</t>
  </si>
  <si>
    <t>1,0</t>
  </si>
  <si>
    <t>3</t>
  </si>
  <si>
    <t>M</t>
  </si>
  <si>
    <t>58381011</t>
  </si>
  <si>
    <t>kostka řezanoštípaná dlažební žula 8x8x6cm</t>
  </si>
  <si>
    <t>8</t>
  </si>
  <si>
    <t>-1148545120</t>
  </si>
  <si>
    <t>9</t>
  </si>
  <si>
    <t>Ostatní konstrukce a práce, bourání</t>
  </si>
  <si>
    <t>9833331</t>
  </si>
  <si>
    <t>Osazení a dodávka automatické veřejné toalety vel.2100x2900x2400mm, celková hmotnost 8 tun - kompletní provedení vč. systémových detailů a prvků (bližší popis viz.TZ)</t>
  </si>
  <si>
    <t>kpl</t>
  </si>
  <si>
    <t>1475531623</t>
  </si>
  <si>
    <t>998</t>
  </si>
  <si>
    <t>Přesun hmot</t>
  </si>
  <si>
    <t>998011001</t>
  </si>
  <si>
    <t>Přesun hmot pro budovy zděné v do 6 m</t>
  </si>
  <si>
    <t>t</t>
  </si>
  <si>
    <t>-1198868004</t>
  </si>
  <si>
    <t>PSV</t>
  </si>
  <si>
    <t>Práce a dodávky PSV</t>
  </si>
  <si>
    <t>712</t>
  </si>
  <si>
    <t>Povlakové krytiny vč.přesunu hmot</t>
  </si>
  <si>
    <t>6</t>
  </si>
  <si>
    <t>71277101</t>
  </si>
  <si>
    <t xml:space="preserve">Montáž a dodávka kompletního provedení zelené (vegetační) střechy pro toaletu vč.systémových detailů a prvků </t>
  </si>
  <si>
    <t>16</t>
  </si>
  <si>
    <t>1725526777</t>
  </si>
  <si>
    <t>766</t>
  </si>
  <si>
    <t>Konstrukce truhlářské</t>
  </si>
  <si>
    <t>7</t>
  </si>
  <si>
    <t>7664122</t>
  </si>
  <si>
    <t xml:space="preserve">Montáž a dodávka obložení stěn z hoblovaných latích modřínovými 60x40mm délky 2370mm vč. povrchové úpravy (3x UV bezbarvy olej proti plísním a houbám) </t>
  </si>
  <si>
    <t>1490698842</t>
  </si>
  <si>
    <t>(1,265+0,785)*2,37</t>
  </si>
  <si>
    <t>3,07*2,37</t>
  </si>
  <si>
    <t>2,15*2,37*2</t>
  </si>
  <si>
    <t>-1,075*1,674</t>
  </si>
  <si>
    <t>Součet</t>
  </si>
  <si>
    <t>7664172</t>
  </si>
  <si>
    <t xml:space="preserve">Montáž obložení stěn podkladového roštu vč. kotvících prvků </t>
  </si>
  <si>
    <t>m</t>
  </si>
  <si>
    <t>1683293924</t>
  </si>
  <si>
    <t>(1,225+0,745)*4</t>
  </si>
  <si>
    <t>2,990*4</t>
  </si>
  <si>
    <t>2,03*4+0,41*2+0,54*2+2,03*4</t>
  </si>
  <si>
    <t>60514114</t>
  </si>
  <si>
    <t>řezivo jehličnaté lať impregnovaná dl 4 m</t>
  </si>
  <si>
    <t>m3</t>
  </si>
  <si>
    <t>32</t>
  </si>
  <si>
    <t>472046139</t>
  </si>
  <si>
    <t>37,98*0,06*0,04*1,1</t>
  </si>
  <si>
    <t>10</t>
  </si>
  <si>
    <t>998766101</t>
  </si>
  <si>
    <t>Přesun hmot tonážní pro kce truhlářské v objektech v do 6 m</t>
  </si>
  <si>
    <t>-1851609245</t>
  </si>
  <si>
    <t>VRN - Vedlejší rozpočtové náklady</t>
  </si>
  <si>
    <t>030004</t>
  </si>
  <si>
    <t>Ztížený pohyb vozidel v centrech měst</t>
  </si>
  <si>
    <t>1024</t>
  </si>
  <si>
    <t>-1379464078</t>
  </si>
  <si>
    <t>030005</t>
  </si>
  <si>
    <t>Dokumentace skutečného provedení stavby</t>
  </si>
  <si>
    <t>1620464065</t>
  </si>
  <si>
    <t>030006</t>
  </si>
  <si>
    <t>Kompletační činnost</t>
  </si>
  <si>
    <t>-2129279156</t>
  </si>
  <si>
    <t>02 - Soukenné náměstí</t>
  </si>
  <si>
    <t>Zpětná pokládka dlažby z kostek drobných z kamene vč. nového lože</t>
  </si>
  <si>
    <t>158889758</t>
  </si>
  <si>
    <t>58381010</t>
  </si>
  <si>
    <t>kostka řezanoštípaná dlažební žula 6x6x4cm</t>
  </si>
  <si>
    <t>1676599436</t>
  </si>
  <si>
    <t>1*1,02 'Přepočtené koeficientem množství</t>
  </si>
  <si>
    <t>-149997346</t>
  </si>
  <si>
    <t>889769539</t>
  </si>
  <si>
    <t>-956886705</t>
  </si>
  <si>
    <t>-445424861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</si>
</sst>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22-05_4616_VST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Veřejná samočistící toaleta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30. 6. 2022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ROUND(AG95+AG98,2)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ROUND(AS95+AS98,2)</f>
        <v>0</v>
      </c>
      <c r="AT94" s="114">
        <f>ROUND(SUM(AV94:AW94),2)</f>
        <v>0</v>
      </c>
      <c r="AU94" s="115">
        <f>ROUND(AU95+AU98,5)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ROUND(AZ95+AZ98,2)</f>
        <v>0</v>
      </c>
      <c r="BA94" s="114">
        <f>ROUND(BA95+BA98,2)</f>
        <v>0</v>
      </c>
      <c r="BB94" s="114">
        <f>ROUND(BB95+BB98,2)</f>
        <v>0</v>
      </c>
      <c r="BC94" s="114">
        <f>ROUND(BC95+BC98,2)</f>
        <v>0</v>
      </c>
      <c r="BD94" s="116">
        <f>ROUND(BD95+BD98,2)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77</v>
      </c>
      <c r="E95" s="121"/>
      <c r="F95" s="121"/>
      <c r="G95" s="121"/>
      <c r="H95" s="121"/>
      <c r="I95" s="122"/>
      <c r="J95" s="121" t="s">
        <v>78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ROUND(SUM(AG96:AG97),2)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79</v>
      </c>
      <c r="AR95" s="126"/>
      <c r="AS95" s="127">
        <f>ROUND(SUM(AS96:AS97),2)</f>
        <v>0</v>
      </c>
      <c r="AT95" s="128">
        <f>ROUND(SUM(AV95:AW95),2)</f>
        <v>0</v>
      </c>
      <c r="AU95" s="129">
        <f>ROUND(SUM(AU96:AU97),5)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ROUND(SUM(AZ96:AZ97),2)</f>
        <v>0</v>
      </c>
      <c r="BA95" s="128">
        <f>ROUND(SUM(BA96:BA97),2)</f>
        <v>0</v>
      </c>
      <c r="BB95" s="128">
        <f>ROUND(SUM(BB96:BB97),2)</f>
        <v>0</v>
      </c>
      <c r="BC95" s="128">
        <f>ROUND(SUM(BC96:BC97),2)</f>
        <v>0</v>
      </c>
      <c r="BD95" s="130">
        <f>ROUND(SUM(BD96:BD97),2)</f>
        <v>0</v>
      </c>
      <c r="BE95" s="7"/>
      <c r="BS95" s="131" t="s">
        <v>72</v>
      </c>
      <c r="BT95" s="131" t="s">
        <v>80</v>
      </c>
      <c r="BU95" s="131" t="s">
        <v>74</v>
      </c>
      <c r="BV95" s="131" t="s">
        <v>75</v>
      </c>
      <c r="BW95" s="131" t="s">
        <v>81</v>
      </c>
      <c r="BX95" s="131" t="s">
        <v>5</v>
      </c>
      <c r="CL95" s="131" t="s">
        <v>1</v>
      </c>
      <c r="CM95" s="131" t="s">
        <v>82</v>
      </c>
    </row>
    <row r="96" spans="1:90" s="4" customFormat="1" ht="16.5" customHeight="1">
      <c r="A96" s="132" t="s">
        <v>83</v>
      </c>
      <c r="B96" s="70"/>
      <c r="C96" s="133"/>
      <c r="D96" s="133"/>
      <c r="E96" s="134" t="s">
        <v>84</v>
      </c>
      <c r="F96" s="134"/>
      <c r="G96" s="134"/>
      <c r="H96" s="134"/>
      <c r="I96" s="134"/>
      <c r="J96" s="133"/>
      <c r="K96" s="134" t="s">
        <v>85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'SO 01 - Vlastní objekt'!J32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86</v>
      </c>
      <c r="AR96" s="72"/>
      <c r="AS96" s="137">
        <v>0</v>
      </c>
      <c r="AT96" s="138">
        <f>ROUND(SUM(AV96:AW96),2)</f>
        <v>0</v>
      </c>
      <c r="AU96" s="139">
        <f>'SO 01 - Vlastní objekt'!P127</f>
        <v>0</v>
      </c>
      <c r="AV96" s="138">
        <f>'SO 01 - Vlastní objekt'!J35</f>
        <v>0</v>
      </c>
      <c r="AW96" s="138">
        <f>'SO 01 - Vlastní objekt'!J36</f>
        <v>0</v>
      </c>
      <c r="AX96" s="138">
        <f>'SO 01 - Vlastní objekt'!J37</f>
        <v>0</v>
      </c>
      <c r="AY96" s="138">
        <f>'SO 01 - Vlastní objekt'!J38</f>
        <v>0</v>
      </c>
      <c r="AZ96" s="138">
        <f>'SO 01 - Vlastní objekt'!F35</f>
        <v>0</v>
      </c>
      <c r="BA96" s="138">
        <f>'SO 01 - Vlastní objekt'!F36</f>
        <v>0</v>
      </c>
      <c r="BB96" s="138">
        <f>'SO 01 - Vlastní objekt'!F37</f>
        <v>0</v>
      </c>
      <c r="BC96" s="138">
        <f>'SO 01 - Vlastní objekt'!F38</f>
        <v>0</v>
      </c>
      <c r="BD96" s="140">
        <f>'SO 01 - Vlastní objekt'!F39</f>
        <v>0</v>
      </c>
      <c r="BE96" s="4"/>
      <c r="BT96" s="141" t="s">
        <v>82</v>
      </c>
      <c r="BV96" s="141" t="s">
        <v>75</v>
      </c>
      <c r="BW96" s="141" t="s">
        <v>87</v>
      </c>
      <c r="BX96" s="141" t="s">
        <v>81</v>
      </c>
      <c r="CL96" s="141" t="s">
        <v>1</v>
      </c>
    </row>
    <row r="97" spans="1:90" s="4" customFormat="1" ht="16.5" customHeight="1">
      <c r="A97" s="132" t="s">
        <v>83</v>
      </c>
      <c r="B97" s="70"/>
      <c r="C97" s="133"/>
      <c r="D97" s="133"/>
      <c r="E97" s="134" t="s">
        <v>88</v>
      </c>
      <c r="F97" s="134"/>
      <c r="G97" s="134"/>
      <c r="H97" s="134"/>
      <c r="I97" s="134"/>
      <c r="J97" s="133"/>
      <c r="K97" s="134" t="s">
        <v>89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'VRN - Vedlejší rozpočtové...'!J32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86</v>
      </c>
      <c r="AR97" s="72"/>
      <c r="AS97" s="137">
        <v>0</v>
      </c>
      <c r="AT97" s="138">
        <f>ROUND(SUM(AV97:AW97),2)</f>
        <v>0</v>
      </c>
      <c r="AU97" s="139">
        <f>'VRN - Vedlejší rozpočtové...'!P121</f>
        <v>0</v>
      </c>
      <c r="AV97" s="138">
        <f>'VRN - Vedlejší rozpočtové...'!J35</f>
        <v>0</v>
      </c>
      <c r="AW97" s="138">
        <f>'VRN - Vedlejší rozpočtové...'!J36</f>
        <v>0</v>
      </c>
      <c r="AX97" s="138">
        <f>'VRN - Vedlejší rozpočtové...'!J37</f>
        <v>0</v>
      </c>
      <c r="AY97" s="138">
        <f>'VRN - Vedlejší rozpočtové...'!J38</f>
        <v>0</v>
      </c>
      <c r="AZ97" s="138">
        <f>'VRN - Vedlejší rozpočtové...'!F35</f>
        <v>0</v>
      </c>
      <c r="BA97" s="138">
        <f>'VRN - Vedlejší rozpočtové...'!F36</f>
        <v>0</v>
      </c>
      <c r="BB97" s="138">
        <f>'VRN - Vedlejší rozpočtové...'!F37</f>
        <v>0</v>
      </c>
      <c r="BC97" s="138">
        <f>'VRN - Vedlejší rozpočtové...'!F38</f>
        <v>0</v>
      </c>
      <c r="BD97" s="140">
        <f>'VRN - Vedlejší rozpočtové...'!F39</f>
        <v>0</v>
      </c>
      <c r="BE97" s="4"/>
      <c r="BT97" s="141" t="s">
        <v>82</v>
      </c>
      <c r="BV97" s="141" t="s">
        <v>75</v>
      </c>
      <c r="BW97" s="141" t="s">
        <v>90</v>
      </c>
      <c r="BX97" s="141" t="s">
        <v>81</v>
      </c>
      <c r="CL97" s="141" t="s">
        <v>1</v>
      </c>
    </row>
    <row r="98" spans="1:91" s="7" customFormat="1" ht="16.5" customHeight="1">
      <c r="A98" s="7"/>
      <c r="B98" s="119"/>
      <c r="C98" s="120"/>
      <c r="D98" s="121" t="s">
        <v>91</v>
      </c>
      <c r="E98" s="121"/>
      <c r="F98" s="121"/>
      <c r="G98" s="121"/>
      <c r="H98" s="121"/>
      <c r="I98" s="122"/>
      <c r="J98" s="121" t="s">
        <v>92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ROUND(SUM(AG99:AG100),2)</f>
        <v>0</v>
      </c>
      <c r="AH98" s="122"/>
      <c r="AI98" s="122"/>
      <c r="AJ98" s="122"/>
      <c r="AK98" s="122"/>
      <c r="AL98" s="122"/>
      <c r="AM98" s="122"/>
      <c r="AN98" s="124">
        <f>SUM(AG98,AT98)</f>
        <v>0</v>
      </c>
      <c r="AO98" s="122"/>
      <c r="AP98" s="122"/>
      <c r="AQ98" s="125" t="s">
        <v>79</v>
      </c>
      <c r="AR98" s="126"/>
      <c r="AS98" s="127">
        <f>ROUND(SUM(AS99:AS100),2)</f>
        <v>0</v>
      </c>
      <c r="AT98" s="128">
        <f>ROUND(SUM(AV98:AW98),2)</f>
        <v>0</v>
      </c>
      <c r="AU98" s="129">
        <f>ROUND(SUM(AU99:AU100),5)</f>
        <v>0</v>
      </c>
      <c r="AV98" s="128">
        <f>ROUND(AZ98*L29,2)</f>
        <v>0</v>
      </c>
      <c r="AW98" s="128">
        <f>ROUND(BA98*L30,2)</f>
        <v>0</v>
      </c>
      <c r="AX98" s="128">
        <f>ROUND(BB98*L29,2)</f>
        <v>0</v>
      </c>
      <c r="AY98" s="128">
        <f>ROUND(BC98*L30,2)</f>
        <v>0</v>
      </c>
      <c r="AZ98" s="128">
        <f>ROUND(SUM(AZ99:AZ100),2)</f>
        <v>0</v>
      </c>
      <c r="BA98" s="128">
        <f>ROUND(SUM(BA99:BA100),2)</f>
        <v>0</v>
      </c>
      <c r="BB98" s="128">
        <f>ROUND(SUM(BB99:BB100),2)</f>
        <v>0</v>
      </c>
      <c r="BC98" s="128">
        <f>ROUND(SUM(BC99:BC100),2)</f>
        <v>0</v>
      </c>
      <c r="BD98" s="130">
        <f>ROUND(SUM(BD99:BD100),2)</f>
        <v>0</v>
      </c>
      <c r="BE98" s="7"/>
      <c r="BS98" s="131" t="s">
        <v>72</v>
      </c>
      <c r="BT98" s="131" t="s">
        <v>80</v>
      </c>
      <c r="BU98" s="131" t="s">
        <v>74</v>
      </c>
      <c r="BV98" s="131" t="s">
        <v>75</v>
      </c>
      <c r="BW98" s="131" t="s">
        <v>93</v>
      </c>
      <c r="BX98" s="131" t="s">
        <v>5</v>
      </c>
      <c r="CL98" s="131" t="s">
        <v>1</v>
      </c>
      <c r="CM98" s="131" t="s">
        <v>82</v>
      </c>
    </row>
    <row r="99" spans="1:90" s="4" customFormat="1" ht="16.5" customHeight="1">
      <c r="A99" s="132" t="s">
        <v>83</v>
      </c>
      <c r="B99" s="70"/>
      <c r="C99" s="133"/>
      <c r="D99" s="133"/>
      <c r="E99" s="134" t="s">
        <v>84</v>
      </c>
      <c r="F99" s="134"/>
      <c r="G99" s="134"/>
      <c r="H99" s="134"/>
      <c r="I99" s="134"/>
      <c r="J99" s="133"/>
      <c r="K99" s="134" t="s">
        <v>85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 01 - Vlastní objekt_01'!J32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86</v>
      </c>
      <c r="AR99" s="72"/>
      <c r="AS99" s="137">
        <v>0</v>
      </c>
      <c r="AT99" s="138">
        <f>ROUND(SUM(AV99:AW99),2)</f>
        <v>0</v>
      </c>
      <c r="AU99" s="139">
        <f>'SO 01 - Vlastní objekt_01'!P127</f>
        <v>0</v>
      </c>
      <c r="AV99" s="138">
        <f>'SO 01 - Vlastní objekt_01'!J35</f>
        <v>0</v>
      </c>
      <c r="AW99" s="138">
        <f>'SO 01 - Vlastní objekt_01'!J36</f>
        <v>0</v>
      </c>
      <c r="AX99" s="138">
        <f>'SO 01 - Vlastní objekt_01'!J37</f>
        <v>0</v>
      </c>
      <c r="AY99" s="138">
        <f>'SO 01 - Vlastní objekt_01'!J38</f>
        <v>0</v>
      </c>
      <c r="AZ99" s="138">
        <f>'SO 01 - Vlastní objekt_01'!F35</f>
        <v>0</v>
      </c>
      <c r="BA99" s="138">
        <f>'SO 01 - Vlastní objekt_01'!F36</f>
        <v>0</v>
      </c>
      <c r="BB99" s="138">
        <f>'SO 01 - Vlastní objekt_01'!F37</f>
        <v>0</v>
      </c>
      <c r="BC99" s="138">
        <f>'SO 01 - Vlastní objekt_01'!F38</f>
        <v>0</v>
      </c>
      <c r="BD99" s="140">
        <f>'SO 01 - Vlastní objekt_01'!F39</f>
        <v>0</v>
      </c>
      <c r="BE99" s="4"/>
      <c r="BT99" s="141" t="s">
        <v>82</v>
      </c>
      <c r="BV99" s="141" t="s">
        <v>75</v>
      </c>
      <c r="BW99" s="141" t="s">
        <v>94</v>
      </c>
      <c r="BX99" s="141" t="s">
        <v>93</v>
      </c>
      <c r="CL99" s="141" t="s">
        <v>1</v>
      </c>
    </row>
    <row r="100" spans="1:90" s="4" customFormat="1" ht="16.5" customHeight="1">
      <c r="A100" s="132" t="s">
        <v>83</v>
      </c>
      <c r="B100" s="70"/>
      <c r="C100" s="133"/>
      <c r="D100" s="133"/>
      <c r="E100" s="134" t="s">
        <v>88</v>
      </c>
      <c r="F100" s="134"/>
      <c r="G100" s="134"/>
      <c r="H100" s="134"/>
      <c r="I100" s="134"/>
      <c r="J100" s="133"/>
      <c r="K100" s="134" t="s">
        <v>89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'VRN - Vedlejší rozpočtové..._01'!J32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86</v>
      </c>
      <c r="AR100" s="72"/>
      <c r="AS100" s="142">
        <v>0</v>
      </c>
      <c r="AT100" s="143">
        <f>ROUND(SUM(AV100:AW100),2)</f>
        <v>0</v>
      </c>
      <c r="AU100" s="144">
        <f>'VRN - Vedlejší rozpočtové..._01'!P121</f>
        <v>0</v>
      </c>
      <c r="AV100" s="143">
        <f>'VRN - Vedlejší rozpočtové..._01'!J35</f>
        <v>0</v>
      </c>
      <c r="AW100" s="143">
        <f>'VRN - Vedlejší rozpočtové..._01'!J36</f>
        <v>0</v>
      </c>
      <c r="AX100" s="143">
        <f>'VRN - Vedlejší rozpočtové..._01'!J37</f>
        <v>0</v>
      </c>
      <c r="AY100" s="143">
        <f>'VRN - Vedlejší rozpočtové..._01'!J38</f>
        <v>0</v>
      </c>
      <c r="AZ100" s="143">
        <f>'VRN - Vedlejší rozpočtové..._01'!F35</f>
        <v>0</v>
      </c>
      <c r="BA100" s="143">
        <f>'VRN - Vedlejší rozpočtové..._01'!F36</f>
        <v>0</v>
      </c>
      <c r="BB100" s="143">
        <f>'VRN - Vedlejší rozpočtové..._01'!F37</f>
        <v>0</v>
      </c>
      <c r="BC100" s="143">
        <f>'VRN - Vedlejší rozpočtové..._01'!F38</f>
        <v>0</v>
      </c>
      <c r="BD100" s="145">
        <f>'VRN - Vedlejší rozpočtové..._01'!F39</f>
        <v>0</v>
      </c>
      <c r="BE100" s="4"/>
      <c r="BT100" s="141" t="s">
        <v>82</v>
      </c>
      <c r="BV100" s="141" t="s">
        <v>75</v>
      </c>
      <c r="BW100" s="141" t="s">
        <v>95</v>
      </c>
      <c r="BX100" s="141" t="s">
        <v>93</v>
      </c>
      <c r="CL100" s="141" t="s">
        <v>1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SO 01 - Vlastní objekt'!C2" display="/"/>
    <hyperlink ref="A97" location="'VRN - Vedlejší rozpočtové...'!C2" display="/"/>
    <hyperlink ref="A99" location="'SO 01 - Vlastní objekt_01'!C2" display="/"/>
    <hyperlink ref="A100" location="'VRN - Vedlejší rozpočtové..._0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82</v>
      </c>
    </row>
    <row r="4" spans="2:46" s="1" customFormat="1" ht="24.95" customHeight="1">
      <c r="B4" s="20"/>
      <c r="D4" s="148" t="s">
        <v>96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Veřejná samočistící toaleta</v>
      </c>
      <c r="F7" s="150"/>
      <c r="G7" s="150"/>
      <c r="H7" s="150"/>
      <c r="L7" s="20"/>
    </row>
    <row r="8" spans="2:12" s="1" customFormat="1" ht="12" customHeight="1">
      <c r="B8" s="20"/>
      <c r="D8" s="150" t="s">
        <v>97</v>
      </c>
      <c r="L8" s="20"/>
    </row>
    <row r="9" spans="1:31" s="2" customFormat="1" ht="16.5" customHeight="1">
      <c r="A9" s="38"/>
      <c r="B9" s="44"/>
      <c r="C9" s="38"/>
      <c r="D9" s="38"/>
      <c r="E9" s="151" t="s">
        <v>98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99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101</v>
      </c>
      <c r="G14" s="38"/>
      <c r="H14" s="38"/>
      <c r="I14" s="150" t="s">
        <v>22</v>
      </c>
      <c r="J14" s="153" t="str">
        <f>'Rekapitulace stavby'!AN8</f>
        <v>30. 6. 2022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102</v>
      </c>
      <c r="F17" s="38"/>
      <c r="G17" s="38"/>
      <c r="H17" s="38"/>
      <c r="I17" s="150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27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29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103</v>
      </c>
      <c r="F23" s="38"/>
      <c r="G23" s="38"/>
      <c r="H23" s="38"/>
      <c r="I23" s="150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31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104</v>
      </c>
      <c r="F26" s="38"/>
      <c r="G26" s="38"/>
      <c r="H26" s="38"/>
      <c r="I26" s="150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32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33</v>
      </c>
      <c r="E32" s="38"/>
      <c r="F32" s="38"/>
      <c r="G32" s="38"/>
      <c r="H32" s="38"/>
      <c r="I32" s="38"/>
      <c r="J32" s="160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35</v>
      </c>
      <c r="G34" s="38"/>
      <c r="H34" s="38"/>
      <c r="I34" s="161" t="s">
        <v>34</v>
      </c>
      <c r="J34" s="161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37</v>
      </c>
      <c r="E35" s="150" t="s">
        <v>38</v>
      </c>
      <c r="F35" s="163">
        <f>ROUND((SUM(BE127:BE158)),2)</f>
        <v>0</v>
      </c>
      <c r="G35" s="38"/>
      <c r="H35" s="38"/>
      <c r="I35" s="164">
        <v>0.21</v>
      </c>
      <c r="J35" s="163">
        <f>ROUND(((SUM(BE127:BE158))*I35),2)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39</v>
      </c>
      <c r="F36" s="163">
        <f>ROUND((SUM(BF127:BF158)),2)</f>
        <v>0</v>
      </c>
      <c r="G36" s="38"/>
      <c r="H36" s="38"/>
      <c r="I36" s="164">
        <v>0.15</v>
      </c>
      <c r="J36" s="163">
        <f>ROUND(((SUM(BF127:BF158))*I36),2)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40</v>
      </c>
      <c r="F37" s="163">
        <f>ROUND((SUM(BG127:BG158)),2)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41</v>
      </c>
      <c r="F38" s="163">
        <f>ROUND((SUM(BH127:BH158)),2)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42</v>
      </c>
      <c r="F39" s="163">
        <f>ROUND((SUM(BI127:BI158)),2)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43</v>
      </c>
      <c r="E41" s="167"/>
      <c r="F41" s="167"/>
      <c r="G41" s="168" t="s">
        <v>44</v>
      </c>
      <c r="H41" s="169" t="s">
        <v>45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46</v>
      </c>
      <c r="E50" s="173"/>
      <c r="F50" s="173"/>
      <c r="G50" s="172" t="s">
        <v>47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5"/>
      <c r="J61" s="177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50</v>
      </c>
      <c r="E65" s="178"/>
      <c r="F65" s="178"/>
      <c r="G65" s="172" t="s">
        <v>51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5"/>
      <c r="J76" s="177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Veřejná samočistící toaleta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97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98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99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01 - Vlastní objekt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Liberec</v>
      </c>
      <c r="G91" s="40"/>
      <c r="H91" s="40"/>
      <c r="I91" s="32" t="s">
        <v>22</v>
      </c>
      <c r="J91" s="79" t="str">
        <f>IF(J14="","",J14)</f>
        <v>30. 6. 2022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Statutární Město Liberec, nám.Dr.E.Beneše</v>
      </c>
      <c r="G93" s="40"/>
      <c r="H93" s="40"/>
      <c r="I93" s="32" t="s">
        <v>29</v>
      </c>
      <c r="J93" s="36" t="str">
        <f>E23</f>
        <v>Ing.Arch.Marie Procházková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>PROPOS Liberec s.r.o.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106</v>
      </c>
      <c r="D96" s="185"/>
      <c r="E96" s="185"/>
      <c r="F96" s="185"/>
      <c r="G96" s="185"/>
      <c r="H96" s="185"/>
      <c r="I96" s="185"/>
      <c r="J96" s="186" t="s">
        <v>107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108</v>
      </c>
      <c r="D98" s="40"/>
      <c r="E98" s="40"/>
      <c r="F98" s="40"/>
      <c r="G98" s="40"/>
      <c r="H98" s="40"/>
      <c r="I98" s="40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109</v>
      </c>
    </row>
    <row r="99" spans="1:31" s="9" customFormat="1" ht="24.95" customHeight="1">
      <c r="A99" s="9"/>
      <c r="B99" s="188"/>
      <c r="C99" s="189"/>
      <c r="D99" s="190" t="s">
        <v>110</v>
      </c>
      <c r="E99" s="191"/>
      <c r="F99" s="191"/>
      <c r="G99" s="191"/>
      <c r="H99" s="191"/>
      <c r="I99" s="191"/>
      <c r="J99" s="192">
        <f>J128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111</v>
      </c>
      <c r="E100" s="196"/>
      <c r="F100" s="196"/>
      <c r="G100" s="196"/>
      <c r="H100" s="196"/>
      <c r="I100" s="196"/>
      <c r="J100" s="197">
        <f>J129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112</v>
      </c>
      <c r="E101" s="196"/>
      <c r="F101" s="196"/>
      <c r="G101" s="196"/>
      <c r="H101" s="196"/>
      <c r="I101" s="196"/>
      <c r="J101" s="197">
        <f>J137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113</v>
      </c>
      <c r="E102" s="196"/>
      <c r="F102" s="196"/>
      <c r="G102" s="196"/>
      <c r="H102" s="196"/>
      <c r="I102" s="196"/>
      <c r="J102" s="197">
        <f>J139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8"/>
      <c r="C103" s="189"/>
      <c r="D103" s="190" t="s">
        <v>114</v>
      </c>
      <c r="E103" s="191"/>
      <c r="F103" s="191"/>
      <c r="G103" s="191"/>
      <c r="H103" s="191"/>
      <c r="I103" s="191"/>
      <c r="J103" s="192">
        <f>J141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4"/>
      <c r="C104" s="133"/>
      <c r="D104" s="195" t="s">
        <v>115</v>
      </c>
      <c r="E104" s="196"/>
      <c r="F104" s="196"/>
      <c r="G104" s="196"/>
      <c r="H104" s="196"/>
      <c r="I104" s="196"/>
      <c r="J104" s="197">
        <f>J142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116</v>
      </c>
      <c r="E105" s="196"/>
      <c r="F105" s="196"/>
      <c r="G105" s="196"/>
      <c r="H105" s="196"/>
      <c r="I105" s="196"/>
      <c r="J105" s="197">
        <f>J144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117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83" t="str">
        <f>E7</f>
        <v>Veřejná samočistící toaleta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97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183" t="s">
        <v>98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99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E11</f>
        <v>SO 01 - Vlastní objekt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F14</f>
        <v>Liberec</v>
      </c>
      <c r="G121" s="40"/>
      <c r="H121" s="40"/>
      <c r="I121" s="32" t="s">
        <v>22</v>
      </c>
      <c r="J121" s="79" t="str">
        <f>IF(J14="","",J14)</f>
        <v>30. 6. 2022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24</v>
      </c>
      <c r="D123" s="40"/>
      <c r="E123" s="40"/>
      <c r="F123" s="27" t="str">
        <f>E17</f>
        <v>Statutární Město Liberec, nám.Dr.E.Beneše</v>
      </c>
      <c r="G123" s="40"/>
      <c r="H123" s="40"/>
      <c r="I123" s="32" t="s">
        <v>29</v>
      </c>
      <c r="J123" s="36" t="str">
        <f>E23</f>
        <v>Ing.Arch.Marie Procházková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27</v>
      </c>
      <c r="D124" s="40"/>
      <c r="E124" s="40"/>
      <c r="F124" s="27" t="str">
        <f>IF(E20="","",E20)</f>
        <v>Vyplň údaj</v>
      </c>
      <c r="G124" s="40"/>
      <c r="H124" s="40"/>
      <c r="I124" s="32" t="s">
        <v>31</v>
      </c>
      <c r="J124" s="36" t="str">
        <f>E26</f>
        <v>PROPOS Liberec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9"/>
      <c r="B126" s="200"/>
      <c r="C126" s="201" t="s">
        <v>118</v>
      </c>
      <c r="D126" s="202" t="s">
        <v>58</v>
      </c>
      <c r="E126" s="202" t="s">
        <v>54</v>
      </c>
      <c r="F126" s="202" t="s">
        <v>55</v>
      </c>
      <c r="G126" s="202" t="s">
        <v>119</v>
      </c>
      <c r="H126" s="202" t="s">
        <v>120</v>
      </c>
      <c r="I126" s="202" t="s">
        <v>121</v>
      </c>
      <c r="J126" s="202" t="s">
        <v>107</v>
      </c>
      <c r="K126" s="203" t="s">
        <v>122</v>
      </c>
      <c r="L126" s="204"/>
      <c r="M126" s="100" t="s">
        <v>1</v>
      </c>
      <c r="N126" s="101" t="s">
        <v>37</v>
      </c>
      <c r="O126" s="101" t="s">
        <v>123</v>
      </c>
      <c r="P126" s="101" t="s">
        <v>124</v>
      </c>
      <c r="Q126" s="101" t="s">
        <v>125</v>
      </c>
      <c r="R126" s="101" t="s">
        <v>126</v>
      </c>
      <c r="S126" s="101" t="s">
        <v>127</v>
      </c>
      <c r="T126" s="102" t="s">
        <v>128</v>
      </c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pans="1:63" s="2" customFormat="1" ht="22.8" customHeight="1">
      <c r="A127" s="38"/>
      <c r="B127" s="39"/>
      <c r="C127" s="107" t="s">
        <v>129</v>
      </c>
      <c r="D127" s="40"/>
      <c r="E127" s="40"/>
      <c r="F127" s="40"/>
      <c r="G127" s="40"/>
      <c r="H127" s="40"/>
      <c r="I127" s="40"/>
      <c r="J127" s="205">
        <f>BK127</f>
        <v>0</v>
      </c>
      <c r="K127" s="40"/>
      <c r="L127" s="44"/>
      <c r="M127" s="103"/>
      <c r="N127" s="206"/>
      <c r="O127" s="104"/>
      <c r="P127" s="207">
        <f>P128+P141</f>
        <v>0</v>
      </c>
      <c r="Q127" s="104"/>
      <c r="R127" s="207">
        <f>R128+R141</f>
        <v>9.1884</v>
      </c>
      <c r="S127" s="104"/>
      <c r="T127" s="208">
        <f>T128+T141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109</v>
      </c>
      <c r="BK127" s="209">
        <f>BK128+BK141</f>
        <v>0</v>
      </c>
    </row>
    <row r="128" spans="1:63" s="12" customFormat="1" ht="25.9" customHeight="1">
      <c r="A128" s="12"/>
      <c r="B128" s="210"/>
      <c r="C128" s="211"/>
      <c r="D128" s="212" t="s">
        <v>72</v>
      </c>
      <c r="E128" s="213" t="s">
        <v>130</v>
      </c>
      <c r="F128" s="213" t="s">
        <v>131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P129+P137+P139</f>
        <v>0</v>
      </c>
      <c r="Q128" s="218"/>
      <c r="R128" s="219">
        <f>R129+R137+R139</f>
        <v>8.62025</v>
      </c>
      <c r="S128" s="218"/>
      <c r="T128" s="220">
        <f>T129+T137+T139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80</v>
      </c>
      <c r="AT128" s="222" t="s">
        <v>72</v>
      </c>
      <c r="AU128" s="222" t="s">
        <v>73</v>
      </c>
      <c r="AY128" s="221" t="s">
        <v>132</v>
      </c>
      <c r="BK128" s="223">
        <f>BK129+BK137+BK139</f>
        <v>0</v>
      </c>
    </row>
    <row r="129" spans="1:63" s="12" customFormat="1" ht="22.8" customHeight="1">
      <c r="A129" s="12"/>
      <c r="B129" s="210"/>
      <c r="C129" s="211"/>
      <c r="D129" s="212" t="s">
        <v>72</v>
      </c>
      <c r="E129" s="224" t="s">
        <v>133</v>
      </c>
      <c r="F129" s="224" t="s">
        <v>134</v>
      </c>
      <c r="G129" s="211"/>
      <c r="H129" s="211"/>
      <c r="I129" s="214"/>
      <c r="J129" s="225">
        <f>BK129</f>
        <v>0</v>
      </c>
      <c r="K129" s="211"/>
      <c r="L129" s="216"/>
      <c r="M129" s="217"/>
      <c r="N129" s="218"/>
      <c r="O129" s="218"/>
      <c r="P129" s="219">
        <f>SUM(P130:P136)</f>
        <v>0</v>
      </c>
      <c r="Q129" s="218"/>
      <c r="R129" s="219">
        <f>SUM(R130:R136)</f>
        <v>0.6202500000000001</v>
      </c>
      <c r="S129" s="218"/>
      <c r="T129" s="220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80</v>
      </c>
      <c r="AT129" s="222" t="s">
        <v>72</v>
      </c>
      <c r="AU129" s="222" t="s">
        <v>80</v>
      </c>
      <c r="AY129" s="221" t="s">
        <v>132</v>
      </c>
      <c r="BK129" s="223">
        <f>SUM(BK130:BK136)</f>
        <v>0</v>
      </c>
    </row>
    <row r="130" spans="1:65" s="2" customFormat="1" ht="16.5" customHeight="1">
      <c r="A130" s="38"/>
      <c r="B130" s="39"/>
      <c r="C130" s="226" t="s">
        <v>80</v>
      </c>
      <c r="D130" s="226" t="s">
        <v>135</v>
      </c>
      <c r="E130" s="227" t="s">
        <v>136</v>
      </c>
      <c r="F130" s="228" t="s">
        <v>137</v>
      </c>
      <c r="G130" s="229" t="s">
        <v>138</v>
      </c>
      <c r="H130" s="230">
        <v>1.5</v>
      </c>
      <c r="I130" s="231"/>
      <c r="J130" s="232">
        <f>ROUND(I130*H130,2)</f>
        <v>0</v>
      </c>
      <c r="K130" s="228" t="s">
        <v>1</v>
      </c>
      <c r="L130" s="44"/>
      <c r="M130" s="233" t="s">
        <v>1</v>
      </c>
      <c r="N130" s="234" t="s">
        <v>38</v>
      </c>
      <c r="O130" s="91"/>
      <c r="P130" s="235">
        <f>O130*H130</f>
        <v>0</v>
      </c>
      <c r="Q130" s="235">
        <v>0.1837</v>
      </c>
      <c r="R130" s="235">
        <f>Q130*H130</f>
        <v>0.27555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139</v>
      </c>
      <c r="AT130" s="237" t="s">
        <v>135</v>
      </c>
      <c r="AU130" s="237" t="s">
        <v>82</v>
      </c>
      <c r="AY130" s="17" t="s">
        <v>132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80</v>
      </c>
      <c r="BK130" s="238">
        <f>ROUND(I130*H130,2)</f>
        <v>0</v>
      </c>
      <c r="BL130" s="17" t="s">
        <v>139</v>
      </c>
      <c r="BM130" s="237" t="s">
        <v>140</v>
      </c>
    </row>
    <row r="131" spans="1:51" s="13" customFormat="1" ht="12">
      <c r="A131" s="13"/>
      <c r="B131" s="239"/>
      <c r="C131" s="240"/>
      <c r="D131" s="241" t="s">
        <v>141</v>
      </c>
      <c r="E131" s="242" t="s">
        <v>1</v>
      </c>
      <c r="F131" s="243" t="s">
        <v>142</v>
      </c>
      <c r="G131" s="240"/>
      <c r="H131" s="244">
        <v>1.5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0" t="s">
        <v>141</v>
      </c>
      <c r="AU131" s="250" t="s">
        <v>82</v>
      </c>
      <c r="AV131" s="13" t="s">
        <v>82</v>
      </c>
      <c r="AW131" s="13" t="s">
        <v>30</v>
      </c>
      <c r="AX131" s="13" t="s">
        <v>80</v>
      </c>
      <c r="AY131" s="250" t="s">
        <v>132</v>
      </c>
    </row>
    <row r="132" spans="1:65" s="2" customFormat="1" ht="16.5" customHeight="1">
      <c r="A132" s="38"/>
      <c r="B132" s="39"/>
      <c r="C132" s="226" t="s">
        <v>82</v>
      </c>
      <c r="D132" s="226" t="s">
        <v>135</v>
      </c>
      <c r="E132" s="227" t="s">
        <v>143</v>
      </c>
      <c r="F132" s="228" t="s">
        <v>144</v>
      </c>
      <c r="G132" s="229" t="s">
        <v>138</v>
      </c>
      <c r="H132" s="230">
        <v>1</v>
      </c>
      <c r="I132" s="231"/>
      <c r="J132" s="232">
        <f>ROUND(I132*H132,2)</f>
        <v>0</v>
      </c>
      <c r="K132" s="228" t="s">
        <v>145</v>
      </c>
      <c r="L132" s="44"/>
      <c r="M132" s="233" t="s">
        <v>1</v>
      </c>
      <c r="N132" s="234" t="s">
        <v>38</v>
      </c>
      <c r="O132" s="91"/>
      <c r="P132" s="235">
        <f>O132*H132</f>
        <v>0</v>
      </c>
      <c r="Q132" s="235">
        <v>0.1837</v>
      </c>
      <c r="R132" s="235">
        <f>Q132*H132</f>
        <v>0.1837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139</v>
      </c>
      <c r="AT132" s="237" t="s">
        <v>135</v>
      </c>
      <c r="AU132" s="237" t="s">
        <v>82</v>
      </c>
      <c r="AY132" s="17" t="s">
        <v>132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80</v>
      </c>
      <c r="BK132" s="238">
        <f>ROUND(I132*H132,2)</f>
        <v>0</v>
      </c>
      <c r="BL132" s="17" t="s">
        <v>139</v>
      </c>
      <c r="BM132" s="237" t="s">
        <v>146</v>
      </c>
    </row>
    <row r="133" spans="1:51" s="14" customFormat="1" ht="12">
      <c r="A133" s="14"/>
      <c r="B133" s="251"/>
      <c r="C133" s="252"/>
      <c r="D133" s="241" t="s">
        <v>141</v>
      </c>
      <c r="E133" s="253" t="s">
        <v>1</v>
      </c>
      <c r="F133" s="254" t="s">
        <v>147</v>
      </c>
      <c r="G133" s="252"/>
      <c r="H133" s="253" t="s">
        <v>1</v>
      </c>
      <c r="I133" s="255"/>
      <c r="J133" s="252"/>
      <c r="K133" s="252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141</v>
      </c>
      <c r="AU133" s="260" t="s">
        <v>82</v>
      </c>
      <c r="AV133" s="14" t="s">
        <v>80</v>
      </c>
      <c r="AW133" s="14" t="s">
        <v>30</v>
      </c>
      <c r="AX133" s="14" t="s">
        <v>73</v>
      </c>
      <c r="AY133" s="260" t="s">
        <v>132</v>
      </c>
    </row>
    <row r="134" spans="1:51" s="13" customFormat="1" ht="12">
      <c r="A134" s="13"/>
      <c r="B134" s="239"/>
      <c r="C134" s="240"/>
      <c r="D134" s="241" t="s">
        <v>141</v>
      </c>
      <c r="E134" s="242" t="s">
        <v>1</v>
      </c>
      <c r="F134" s="243" t="s">
        <v>148</v>
      </c>
      <c r="G134" s="240"/>
      <c r="H134" s="244">
        <v>1</v>
      </c>
      <c r="I134" s="245"/>
      <c r="J134" s="240"/>
      <c r="K134" s="240"/>
      <c r="L134" s="246"/>
      <c r="M134" s="247"/>
      <c r="N134" s="248"/>
      <c r="O134" s="248"/>
      <c r="P134" s="248"/>
      <c r="Q134" s="248"/>
      <c r="R134" s="248"/>
      <c r="S134" s="248"/>
      <c r="T134" s="24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0" t="s">
        <v>141</v>
      </c>
      <c r="AU134" s="250" t="s">
        <v>82</v>
      </c>
      <c r="AV134" s="13" t="s">
        <v>82</v>
      </c>
      <c r="AW134" s="13" t="s">
        <v>30</v>
      </c>
      <c r="AX134" s="13" t="s">
        <v>80</v>
      </c>
      <c r="AY134" s="250" t="s">
        <v>132</v>
      </c>
    </row>
    <row r="135" spans="1:65" s="2" customFormat="1" ht="16.5" customHeight="1">
      <c r="A135" s="38"/>
      <c r="B135" s="39"/>
      <c r="C135" s="261" t="s">
        <v>149</v>
      </c>
      <c r="D135" s="261" t="s">
        <v>150</v>
      </c>
      <c r="E135" s="262" t="s">
        <v>151</v>
      </c>
      <c r="F135" s="263" t="s">
        <v>152</v>
      </c>
      <c r="G135" s="264" t="s">
        <v>138</v>
      </c>
      <c r="H135" s="265">
        <v>1</v>
      </c>
      <c r="I135" s="266"/>
      <c r="J135" s="267">
        <f>ROUND(I135*H135,2)</f>
        <v>0</v>
      </c>
      <c r="K135" s="263" t="s">
        <v>145</v>
      </c>
      <c r="L135" s="268"/>
      <c r="M135" s="269" t="s">
        <v>1</v>
      </c>
      <c r="N135" s="270" t="s">
        <v>38</v>
      </c>
      <c r="O135" s="91"/>
      <c r="P135" s="235">
        <f>O135*H135</f>
        <v>0</v>
      </c>
      <c r="Q135" s="235">
        <v>0.161</v>
      </c>
      <c r="R135" s="235">
        <f>Q135*H135</f>
        <v>0.161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153</v>
      </c>
      <c r="AT135" s="237" t="s">
        <v>150</v>
      </c>
      <c r="AU135" s="237" t="s">
        <v>82</v>
      </c>
      <c r="AY135" s="17" t="s">
        <v>132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80</v>
      </c>
      <c r="BK135" s="238">
        <f>ROUND(I135*H135,2)</f>
        <v>0</v>
      </c>
      <c r="BL135" s="17" t="s">
        <v>139</v>
      </c>
      <c r="BM135" s="237" t="s">
        <v>154</v>
      </c>
    </row>
    <row r="136" spans="1:51" s="13" customFormat="1" ht="12">
      <c r="A136" s="13"/>
      <c r="B136" s="239"/>
      <c r="C136" s="240"/>
      <c r="D136" s="241" t="s">
        <v>141</v>
      </c>
      <c r="E136" s="242" t="s">
        <v>1</v>
      </c>
      <c r="F136" s="243" t="s">
        <v>148</v>
      </c>
      <c r="G136" s="240"/>
      <c r="H136" s="244">
        <v>1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141</v>
      </c>
      <c r="AU136" s="250" t="s">
        <v>82</v>
      </c>
      <c r="AV136" s="13" t="s">
        <v>82</v>
      </c>
      <c r="AW136" s="13" t="s">
        <v>30</v>
      </c>
      <c r="AX136" s="13" t="s">
        <v>80</v>
      </c>
      <c r="AY136" s="250" t="s">
        <v>132</v>
      </c>
    </row>
    <row r="137" spans="1:63" s="12" customFormat="1" ht="22.8" customHeight="1">
      <c r="A137" s="12"/>
      <c r="B137" s="210"/>
      <c r="C137" s="211"/>
      <c r="D137" s="212" t="s">
        <v>72</v>
      </c>
      <c r="E137" s="224" t="s">
        <v>155</v>
      </c>
      <c r="F137" s="224" t="s">
        <v>156</v>
      </c>
      <c r="G137" s="211"/>
      <c r="H137" s="211"/>
      <c r="I137" s="214"/>
      <c r="J137" s="225">
        <f>BK137</f>
        <v>0</v>
      </c>
      <c r="K137" s="211"/>
      <c r="L137" s="216"/>
      <c r="M137" s="217"/>
      <c r="N137" s="218"/>
      <c r="O137" s="218"/>
      <c r="P137" s="219">
        <f>P138</f>
        <v>0</v>
      </c>
      <c r="Q137" s="218"/>
      <c r="R137" s="219">
        <f>R138</f>
        <v>8</v>
      </c>
      <c r="S137" s="218"/>
      <c r="T137" s="220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80</v>
      </c>
      <c r="AT137" s="222" t="s">
        <v>72</v>
      </c>
      <c r="AU137" s="222" t="s">
        <v>80</v>
      </c>
      <c r="AY137" s="221" t="s">
        <v>132</v>
      </c>
      <c r="BK137" s="223">
        <f>BK138</f>
        <v>0</v>
      </c>
    </row>
    <row r="138" spans="1:65" s="2" customFormat="1" ht="24.15" customHeight="1">
      <c r="A138" s="38"/>
      <c r="B138" s="39"/>
      <c r="C138" s="226" t="s">
        <v>139</v>
      </c>
      <c r="D138" s="226" t="s">
        <v>135</v>
      </c>
      <c r="E138" s="227" t="s">
        <v>157</v>
      </c>
      <c r="F138" s="228" t="s">
        <v>158</v>
      </c>
      <c r="G138" s="229" t="s">
        <v>159</v>
      </c>
      <c r="H138" s="230">
        <v>1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38</v>
      </c>
      <c r="O138" s="91"/>
      <c r="P138" s="235">
        <f>O138*H138</f>
        <v>0</v>
      </c>
      <c r="Q138" s="235">
        <v>8</v>
      </c>
      <c r="R138" s="235">
        <f>Q138*H138</f>
        <v>8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139</v>
      </c>
      <c r="AT138" s="237" t="s">
        <v>135</v>
      </c>
      <c r="AU138" s="237" t="s">
        <v>82</v>
      </c>
      <c r="AY138" s="17" t="s">
        <v>132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80</v>
      </c>
      <c r="BK138" s="238">
        <f>ROUND(I138*H138,2)</f>
        <v>0</v>
      </c>
      <c r="BL138" s="17" t="s">
        <v>139</v>
      </c>
      <c r="BM138" s="237" t="s">
        <v>160</v>
      </c>
    </row>
    <row r="139" spans="1:63" s="12" customFormat="1" ht="22.8" customHeight="1">
      <c r="A139" s="12"/>
      <c r="B139" s="210"/>
      <c r="C139" s="211"/>
      <c r="D139" s="212" t="s">
        <v>72</v>
      </c>
      <c r="E139" s="224" t="s">
        <v>161</v>
      </c>
      <c r="F139" s="224" t="s">
        <v>162</v>
      </c>
      <c r="G139" s="211"/>
      <c r="H139" s="211"/>
      <c r="I139" s="214"/>
      <c r="J139" s="225">
        <f>BK139</f>
        <v>0</v>
      </c>
      <c r="K139" s="211"/>
      <c r="L139" s="216"/>
      <c r="M139" s="217"/>
      <c r="N139" s="218"/>
      <c r="O139" s="218"/>
      <c r="P139" s="219">
        <f>P140</f>
        <v>0</v>
      </c>
      <c r="Q139" s="218"/>
      <c r="R139" s="219">
        <f>R140</f>
        <v>0</v>
      </c>
      <c r="S139" s="218"/>
      <c r="T139" s="220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80</v>
      </c>
      <c r="AT139" s="222" t="s">
        <v>72</v>
      </c>
      <c r="AU139" s="222" t="s">
        <v>80</v>
      </c>
      <c r="AY139" s="221" t="s">
        <v>132</v>
      </c>
      <c r="BK139" s="223">
        <f>BK140</f>
        <v>0</v>
      </c>
    </row>
    <row r="140" spans="1:65" s="2" customFormat="1" ht="16.5" customHeight="1">
      <c r="A140" s="38"/>
      <c r="B140" s="39"/>
      <c r="C140" s="226" t="s">
        <v>133</v>
      </c>
      <c r="D140" s="226" t="s">
        <v>135</v>
      </c>
      <c r="E140" s="227" t="s">
        <v>163</v>
      </c>
      <c r="F140" s="228" t="s">
        <v>164</v>
      </c>
      <c r="G140" s="229" t="s">
        <v>165</v>
      </c>
      <c r="H140" s="230">
        <v>8.62</v>
      </c>
      <c r="I140" s="231"/>
      <c r="J140" s="232">
        <f>ROUND(I140*H140,2)</f>
        <v>0</v>
      </c>
      <c r="K140" s="228" t="s">
        <v>145</v>
      </c>
      <c r="L140" s="44"/>
      <c r="M140" s="233" t="s">
        <v>1</v>
      </c>
      <c r="N140" s="234" t="s">
        <v>38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139</v>
      </c>
      <c r="AT140" s="237" t="s">
        <v>135</v>
      </c>
      <c r="AU140" s="237" t="s">
        <v>82</v>
      </c>
      <c r="AY140" s="17" t="s">
        <v>132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80</v>
      </c>
      <c r="BK140" s="238">
        <f>ROUND(I140*H140,2)</f>
        <v>0</v>
      </c>
      <c r="BL140" s="17" t="s">
        <v>139</v>
      </c>
      <c r="BM140" s="237" t="s">
        <v>166</v>
      </c>
    </row>
    <row r="141" spans="1:63" s="12" customFormat="1" ht="25.9" customHeight="1">
      <c r="A141" s="12"/>
      <c r="B141" s="210"/>
      <c r="C141" s="211"/>
      <c r="D141" s="212" t="s">
        <v>72</v>
      </c>
      <c r="E141" s="213" t="s">
        <v>167</v>
      </c>
      <c r="F141" s="213" t="s">
        <v>168</v>
      </c>
      <c r="G141" s="211"/>
      <c r="H141" s="211"/>
      <c r="I141" s="214"/>
      <c r="J141" s="215">
        <f>BK141</f>
        <v>0</v>
      </c>
      <c r="K141" s="211"/>
      <c r="L141" s="216"/>
      <c r="M141" s="217"/>
      <c r="N141" s="218"/>
      <c r="O141" s="218"/>
      <c r="P141" s="219">
        <f>P142+P144</f>
        <v>0</v>
      </c>
      <c r="Q141" s="218"/>
      <c r="R141" s="219">
        <f>R142+R144</f>
        <v>0.56815</v>
      </c>
      <c r="S141" s="218"/>
      <c r="T141" s="220">
        <f>T142+T144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82</v>
      </c>
      <c r="AT141" s="222" t="s">
        <v>72</v>
      </c>
      <c r="AU141" s="222" t="s">
        <v>73</v>
      </c>
      <c r="AY141" s="221" t="s">
        <v>132</v>
      </c>
      <c r="BK141" s="223">
        <f>BK142+BK144</f>
        <v>0</v>
      </c>
    </row>
    <row r="142" spans="1:63" s="12" customFormat="1" ht="22.8" customHeight="1">
      <c r="A142" s="12"/>
      <c r="B142" s="210"/>
      <c r="C142" s="211"/>
      <c r="D142" s="212" t="s">
        <v>72</v>
      </c>
      <c r="E142" s="224" t="s">
        <v>169</v>
      </c>
      <c r="F142" s="224" t="s">
        <v>170</v>
      </c>
      <c r="G142" s="211"/>
      <c r="H142" s="211"/>
      <c r="I142" s="214"/>
      <c r="J142" s="225">
        <f>BK142</f>
        <v>0</v>
      </c>
      <c r="K142" s="211"/>
      <c r="L142" s="216"/>
      <c r="M142" s="217"/>
      <c r="N142" s="218"/>
      <c r="O142" s="218"/>
      <c r="P142" s="219">
        <f>P143</f>
        <v>0</v>
      </c>
      <c r="Q142" s="218"/>
      <c r="R142" s="219">
        <f>R143</f>
        <v>0</v>
      </c>
      <c r="S142" s="218"/>
      <c r="T142" s="220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82</v>
      </c>
      <c r="AT142" s="222" t="s">
        <v>72</v>
      </c>
      <c r="AU142" s="222" t="s">
        <v>80</v>
      </c>
      <c r="AY142" s="221" t="s">
        <v>132</v>
      </c>
      <c r="BK142" s="223">
        <f>BK143</f>
        <v>0</v>
      </c>
    </row>
    <row r="143" spans="1:65" s="2" customFormat="1" ht="21.75" customHeight="1">
      <c r="A143" s="38"/>
      <c r="B143" s="39"/>
      <c r="C143" s="226" t="s">
        <v>171</v>
      </c>
      <c r="D143" s="226" t="s">
        <v>135</v>
      </c>
      <c r="E143" s="227" t="s">
        <v>172</v>
      </c>
      <c r="F143" s="228" t="s">
        <v>173</v>
      </c>
      <c r="G143" s="229" t="s">
        <v>159</v>
      </c>
      <c r="H143" s="230">
        <v>1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38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174</v>
      </c>
      <c r="AT143" s="237" t="s">
        <v>135</v>
      </c>
      <c r="AU143" s="237" t="s">
        <v>82</v>
      </c>
      <c r="AY143" s="17" t="s">
        <v>132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80</v>
      </c>
      <c r="BK143" s="238">
        <f>ROUND(I143*H143,2)</f>
        <v>0</v>
      </c>
      <c r="BL143" s="17" t="s">
        <v>174</v>
      </c>
      <c r="BM143" s="237" t="s">
        <v>175</v>
      </c>
    </row>
    <row r="144" spans="1:63" s="12" customFormat="1" ht="22.8" customHeight="1">
      <c r="A144" s="12"/>
      <c r="B144" s="210"/>
      <c r="C144" s="211"/>
      <c r="D144" s="212" t="s">
        <v>72</v>
      </c>
      <c r="E144" s="224" t="s">
        <v>176</v>
      </c>
      <c r="F144" s="224" t="s">
        <v>177</v>
      </c>
      <c r="G144" s="211"/>
      <c r="H144" s="211"/>
      <c r="I144" s="214"/>
      <c r="J144" s="225">
        <f>BK144</f>
        <v>0</v>
      </c>
      <c r="K144" s="211"/>
      <c r="L144" s="216"/>
      <c r="M144" s="217"/>
      <c r="N144" s="218"/>
      <c r="O144" s="218"/>
      <c r="P144" s="219">
        <f>SUM(P145:P158)</f>
        <v>0</v>
      </c>
      <c r="Q144" s="218"/>
      <c r="R144" s="219">
        <f>SUM(R145:R158)</f>
        <v>0.56815</v>
      </c>
      <c r="S144" s="218"/>
      <c r="T144" s="220">
        <f>SUM(T145:T158)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1" t="s">
        <v>82</v>
      </c>
      <c r="AT144" s="222" t="s">
        <v>72</v>
      </c>
      <c r="AU144" s="222" t="s">
        <v>80</v>
      </c>
      <c r="AY144" s="221" t="s">
        <v>132</v>
      </c>
      <c r="BK144" s="223">
        <f>SUM(BK145:BK158)</f>
        <v>0</v>
      </c>
    </row>
    <row r="145" spans="1:65" s="2" customFormat="1" ht="24.15" customHeight="1">
      <c r="A145" s="38"/>
      <c r="B145" s="39"/>
      <c r="C145" s="226" t="s">
        <v>178</v>
      </c>
      <c r="D145" s="226" t="s">
        <v>135</v>
      </c>
      <c r="E145" s="227" t="s">
        <v>179</v>
      </c>
      <c r="F145" s="228" t="s">
        <v>180</v>
      </c>
      <c r="G145" s="229" t="s">
        <v>138</v>
      </c>
      <c r="H145" s="230">
        <v>20.526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38</v>
      </c>
      <c r="O145" s="91"/>
      <c r="P145" s="235">
        <f>O145*H145</f>
        <v>0</v>
      </c>
      <c r="Q145" s="235">
        <v>0.025</v>
      </c>
      <c r="R145" s="235">
        <f>Q145*H145</f>
        <v>0.51315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174</v>
      </c>
      <c r="AT145" s="237" t="s">
        <v>135</v>
      </c>
      <c r="AU145" s="237" t="s">
        <v>82</v>
      </c>
      <c r="AY145" s="17" t="s">
        <v>132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80</v>
      </c>
      <c r="BK145" s="238">
        <f>ROUND(I145*H145,2)</f>
        <v>0</v>
      </c>
      <c r="BL145" s="17" t="s">
        <v>174</v>
      </c>
      <c r="BM145" s="237" t="s">
        <v>181</v>
      </c>
    </row>
    <row r="146" spans="1:51" s="13" customFormat="1" ht="12">
      <c r="A146" s="13"/>
      <c r="B146" s="239"/>
      <c r="C146" s="240"/>
      <c r="D146" s="241" t="s">
        <v>141</v>
      </c>
      <c r="E146" s="242" t="s">
        <v>1</v>
      </c>
      <c r="F146" s="243" t="s">
        <v>182</v>
      </c>
      <c r="G146" s="240"/>
      <c r="H146" s="244">
        <v>4.859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141</v>
      </c>
      <c r="AU146" s="250" t="s">
        <v>82</v>
      </c>
      <c r="AV146" s="13" t="s">
        <v>82</v>
      </c>
      <c r="AW146" s="13" t="s">
        <v>30</v>
      </c>
      <c r="AX146" s="13" t="s">
        <v>73</v>
      </c>
      <c r="AY146" s="250" t="s">
        <v>132</v>
      </c>
    </row>
    <row r="147" spans="1:51" s="13" customFormat="1" ht="12">
      <c r="A147" s="13"/>
      <c r="B147" s="239"/>
      <c r="C147" s="240"/>
      <c r="D147" s="241" t="s">
        <v>141</v>
      </c>
      <c r="E147" s="242" t="s">
        <v>1</v>
      </c>
      <c r="F147" s="243" t="s">
        <v>183</v>
      </c>
      <c r="G147" s="240"/>
      <c r="H147" s="244">
        <v>7.276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141</v>
      </c>
      <c r="AU147" s="250" t="s">
        <v>82</v>
      </c>
      <c r="AV147" s="13" t="s">
        <v>82</v>
      </c>
      <c r="AW147" s="13" t="s">
        <v>30</v>
      </c>
      <c r="AX147" s="13" t="s">
        <v>73</v>
      </c>
      <c r="AY147" s="250" t="s">
        <v>132</v>
      </c>
    </row>
    <row r="148" spans="1:51" s="13" customFormat="1" ht="12">
      <c r="A148" s="13"/>
      <c r="B148" s="239"/>
      <c r="C148" s="240"/>
      <c r="D148" s="241" t="s">
        <v>141</v>
      </c>
      <c r="E148" s="242" t="s">
        <v>1</v>
      </c>
      <c r="F148" s="243" t="s">
        <v>184</v>
      </c>
      <c r="G148" s="240"/>
      <c r="H148" s="244">
        <v>10.191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141</v>
      </c>
      <c r="AU148" s="250" t="s">
        <v>82</v>
      </c>
      <c r="AV148" s="13" t="s">
        <v>82</v>
      </c>
      <c r="AW148" s="13" t="s">
        <v>30</v>
      </c>
      <c r="AX148" s="13" t="s">
        <v>73</v>
      </c>
      <c r="AY148" s="250" t="s">
        <v>132</v>
      </c>
    </row>
    <row r="149" spans="1:51" s="13" customFormat="1" ht="12">
      <c r="A149" s="13"/>
      <c r="B149" s="239"/>
      <c r="C149" s="240"/>
      <c r="D149" s="241" t="s">
        <v>141</v>
      </c>
      <c r="E149" s="242" t="s">
        <v>1</v>
      </c>
      <c r="F149" s="243" t="s">
        <v>185</v>
      </c>
      <c r="G149" s="240"/>
      <c r="H149" s="244">
        <v>-1.8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141</v>
      </c>
      <c r="AU149" s="250" t="s">
        <v>82</v>
      </c>
      <c r="AV149" s="13" t="s">
        <v>82</v>
      </c>
      <c r="AW149" s="13" t="s">
        <v>30</v>
      </c>
      <c r="AX149" s="13" t="s">
        <v>73</v>
      </c>
      <c r="AY149" s="250" t="s">
        <v>132</v>
      </c>
    </row>
    <row r="150" spans="1:51" s="15" customFormat="1" ht="12">
      <c r="A150" s="15"/>
      <c r="B150" s="271"/>
      <c r="C150" s="272"/>
      <c r="D150" s="241" t="s">
        <v>141</v>
      </c>
      <c r="E150" s="273" t="s">
        <v>1</v>
      </c>
      <c r="F150" s="274" t="s">
        <v>186</v>
      </c>
      <c r="G150" s="272"/>
      <c r="H150" s="275">
        <v>20.526</v>
      </c>
      <c r="I150" s="276"/>
      <c r="J150" s="272"/>
      <c r="K150" s="272"/>
      <c r="L150" s="277"/>
      <c r="M150" s="278"/>
      <c r="N150" s="279"/>
      <c r="O150" s="279"/>
      <c r="P150" s="279"/>
      <c r="Q150" s="279"/>
      <c r="R150" s="279"/>
      <c r="S150" s="279"/>
      <c r="T150" s="28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1" t="s">
        <v>141</v>
      </c>
      <c r="AU150" s="281" t="s">
        <v>82</v>
      </c>
      <c r="AV150" s="15" t="s">
        <v>139</v>
      </c>
      <c r="AW150" s="15" t="s">
        <v>30</v>
      </c>
      <c r="AX150" s="15" t="s">
        <v>80</v>
      </c>
      <c r="AY150" s="281" t="s">
        <v>132</v>
      </c>
    </row>
    <row r="151" spans="1:65" s="2" customFormat="1" ht="16.5" customHeight="1">
      <c r="A151" s="38"/>
      <c r="B151" s="39"/>
      <c r="C151" s="226" t="s">
        <v>153</v>
      </c>
      <c r="D151" s="226" t="s">
        <v>135</v>
      </c>
      <c r="E151" s="227" t="s">
        <v>187</v>
      </c>
      <c r="F151" s="228" t="s">
        <v>188</v>
      </c>
      <c r="G151" s="229" t="s">
        <v>189</v>
      </c>
      <c r="H151" s="230">
        <v>37.98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38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174</v>
      </c>
      <c r="AT151" s="237" t="s">
        <v>135</v>
      </c>
      <c r="AU151" s="237" t="s">
        <v>82</v>
      </c>
      <c r="AY151" s="17" t="s">
        <v>132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80</v>
      </c>
      <c r="BK151" s="238">
        <f>ROUND(I151*H151,2)</f>
        <v>0</v>
      </c>
      <c r="BL151" s="17" t="s">
        <v>174</v>
      </c>
      <c r="BM151" s="237" t="s">
        <v>190</v>
      </c>
    </row>
    <row r="152" spans="1:51" s="13" customFormat="1" ht="12">
      <c r="A152" s="13"/>
      <c r="B152" s="239"/>
      <c r="C152" s="240"/>
      <c r="D152" s="241" t="s">
        <v>141</v>
      </c>
      <c r="E152" s="242" t="s">
        <v>1</v>
      </c>
      <c r="F152" s="243" t="s">
        <v>191</v>
      </c>
      <c r="G152" s="240"/>
      <c r="H152" s="244">
        <v>7.88</v>
      </c>
      <c r="I152" s="245"/>
      <c r="J152" s="240"/>
      <c r="K152" s="240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141</v>
      </c>
      <c r="AU152" s="250" t="s">
        <v>82</v>
      </c>
      <c r="AV152" s="13" t="s">
        <v>82</v>
      </c>
      <c r="AW152" s="13" t="s">
        <v>30</v>
      </c>
      <c r="AX152" s="13" t="s">
        <v>73</v>
      </c>
      <c r="AY152" s="250" t="s">
        <v>132</v>
      </c>
    </row>
    <row r="153" spans="1:51" s="13" customFormat="1" ht="12">
      <c r="A153" s="13"/>
      <c r="B153" s="239"/>
      <c r="C153" s="240"/>
      <c r="D153" s="241" t="s">
        <v>141</v>
      </c>
      <c r="E153" s="242" t="s">
        <v>1</v>
      </c>
      <c r="F153" s="243" t="s">
        <v>192</v>
      </c>
      <c r="G153" s="240"/>
      <c r="H153" s="244">
        <v>11.96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141</v>
      </c>
      <c r="AU153" s="250" t="s">
        <v>82</v>
      </c>
      <c r="AV153" s="13" t="s">
        <v>82</v>
      </c>
      <c r="AW153" s="13" t="s">
        <v>30</v>
      </c>
      <c r="AX153" s="13" t="s">
        <v>73</v>
      </c>
      <c r="AY153" s="250" t="s">
        <v>132</v>
      </c>
    </row>
    <row r="154" spans="1:51" s="13" customFormat="1" ht="12">
      <c r="A154" s="13"/>
      <c r="B154" s="239"/>
      <c r="C154" s="240"/>
      <c r="D154" s="241" t="s">
        <v>141</v>
      </c>
      <c r="E154" s="242" t="s">
        <v>1</v>
      </c>
      <c r="F154" s="243" t="s">
        <v>193</v>
      </c>
      <c r="G154" s="240"/>
      <c r="H154" s="244">
        <v>18.14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141</v>
      </c>
      <c r="AU154" s="250" t="s">
        <v>82</v>
      </c>
      <c r="AV154" s="13" t="s">
        <v>82</v>
      </c>
      <c r="AW154" s="13" t="s">
        <v>30</v>
      </c>
      <c r="AX154" s="13" t="s">
        <v>73</v>
      </c>
      <c r="AY154" s="250" t="s">
        <v>132</v>
      </c>
    </row>
    <row r="155" spans="1:51" s="15" customFormat="1" ht="12">
      <c r="A155" s="15"/>
      <c r="B155" s="271"/>
      <c r="C155" s="272"/>
      <c r="D155" s="241" t="s">
        <v>141</v>
      </c>
      <c r="E155" s="273" t="s">
        <v>1</v>
      </c>
      <c r="F155" s="274" t="s">
        <v>186</v>
      </c>
      <c r="G155" s="272"/>
      <c r="H155" s="275">
        <v>37.98</v>
      </c>
      <c r="I155" s="276"/>
      <c r="J155" s="272"/>
      <c r="K155" s="272"/>
      <c r="L155" s="277"/>
      <c r="M155" s="278"/>
      <c r="N155" s="279"/>
      <c r="O155" s="279"/>
      <c r="P155" s="279"/>
      <c r="Q155" s="279"/>
      <c r="R155" s="279"/>
      <c r="S155" s="279"/>
      <c r="T155" s="28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1" t="s">
        <v>141</v>
      </c>
      <c r="AU155" s="281" t="s">
        <v>82</v>
      </c>
      <c r="AV155" s="15" t="s">
        <v>139</v>
      </c>
      <c r="AW155" s="15" t="s">
        <v>30</v>
      </c>
      <c r="AX155" s="15" t="s">
        <v>80</v>
      </c>
      <c r="AY155" s="281" t="s">
        <v>132</v>
      </c>
    </row>
    <row r="156" spans="1:65" s="2" customFormat="1" ht="16.5" customHeight="1">
      <c r="A156" s="38"/>
      <c r="B156" s="39"/>
      <c r="C156" s="261" t="s">
        <v>155</v>
      </c>
      <c r="D156" s="261" t="s">
        <v>150</v>
      </c>
      <c r="E156" s="262" t="s">
        <v>194</v>
      </c>
      <c r="F156" s="263" t="s">
        <v>195</v>
      </c>
      <c r="G156" s="264" t="s">
        <v>196</v>
      </c>
      <c r="H156" s="265">
        <v>0.1</v>
      </c>
      <c r="I156" s="266"/>
      <c r="J156" s="267">
        <f>ROUND(I156*H156,2)</f>
        <v>0</v>
      </c>
      <c r="K156" s="263" t="s">
        <v>145</v>
      </c>
      <c r="L156" s="268"/>
      <c r="M156" s="269" t="s">
        <v>1</v>
      </c>
      <c r="N156" s="270" t="s">
        <v>38</v>
      </c>
      <c r="O156" s="91"/>
      <c r="P156" s="235">
        <f>O156*H156</f>
        <v>0</v>
      </c>
      <c r="Q156" s="235">
        <v>0.55</v>
      </c>
      <c r="R156" s="235">
        <f>Q156*H156</f>
        <v>0.05500000000000001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197</v>
      </c>
      <c r="AT156" s="237" t="s">
        <v>150</v>
      </c>
      <c r="AU156" s="237" t="s">
        <v>82</v>
      </c>
      <c r="AY156" s="17" t="s">
        <v>132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80</v>
      </c>
      <c r="BK156" s="238">
        <f>ROUND(I156*H156,2)</f>
        <v>0</v>
      </c>
      <c r="BL156" s="17" t="s">
        <v>174</v>
      </c>
      <c r="BM156" s="237" t="s">
        <v>198</v>
      </c>
    </row>
    <row r="157" spans="1:51" s="13" customFormat="1" ht="12">
      <c r="A157" s="13"/>
      <c r="B157" s="239"/>
      <c r="C157" s="240"/>
      <c r="D157" s="241" t="s">
        <v>141</v>
      </c>
      <c r="E157" s="242" t="s">
        <v>1</v>
      </c>
      <c r="F157" s="243" t="s">
        <v>199</v>
      </c>
      <c r="G157" s="240"/>
      <c r="H157" s="244">
        <v>0.1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0" t="s">
        <v>141</v>
      </c>
      <c r="AU157" s="250" t="s">
        <v>82</v>
      </c>
      <c r="AV157" s="13" t="s">
        <v>82</v>
      </c>
      <c r="AW157" s="13" t="s">
        <v>30</v>
      </c>
      <c r="AX157" s="13" t="s">
        <v>80</v>
      </c>
      <c r="AY157" s="250" t="s">
        <v>132</v>
      </c>
    </row>
    <row r="158" spans="1:65" s="2" customFormat="1" ht="16.5" customHeight="1">
      <c r="A158" s="38"/>
      <c r="B158" s="39"/>
      <c r="C158" s="226" t="s">
        <v>200</v>
      </c>
      <c r="D158" s="226" t="s">
        <v>135</v>
      </c>
      <c r="E158" s="227" t="s">
        <v>201</v>
      </c>
      <c r="F158" s="228" t="s">
        <v>202</v>
      </c>
      <c r="G158" s="229" t="s">
        <v>165</v>
      </c>
      <c r="H158" s="230">
        <v>0.568</v>
      </c>
      <c r="I158" s="231"/>
      <c r="J158" s="232">
        <f>ROUND(I158*H158,2)</f>
        <v>0</v>
      </c>
      <c r="K158" s="228" t="s">
        <v>145</v>
      </c>
      <c r="L158" s="44"/>
      <c r="M158" s="282" t="s">
        <v>1</v>
      </c>
      <c r="N158" s="283" t="s">
        <v>38</v>
      </c>
      <c r="O158" s="284"/>
      <c r="P158" s="285">
        <f>O158*H158</f>
        <v>0</v>
      </c>
      <c r="Q158" s="285">
        <v>0</v>
      </c>
      <c r="R158" s="285">
        <f>Q158*H158</f>
        <v>0</v>
      </c>
      <c r="S158" s="285">
        <v>0</v>
      </c>
      <c r="T158" s="28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174</v>
      </c>
      <c r="AT158" s="237" t="s">
        <v>135</v>
      </c>
      <c r="AU158" s="237" t="s">
        <v>82</v>
      </c>
      <c r="AY158" s="17" t="s">
        <v>132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80</v>
      </c>
      <c r="BK158" s="238">
        <f>ROUND(I158*H158,2)</f>
        <v>0</v>
      </c>
      <c r="BL158" s="17" t="s">
        <v>174</v>
      </c>
      <c r="BM158" s="237" t="s">
        <v>203</v>
      </c>
    </row>
    <row r="159" spans="1:31" s="2" customFormat="1" ht="6.95" customHeight="1">
      <c r="A159" s="38"/>
      <c r="B159" s="66"/>
      <c r="C159" s="67"/>
      <c r="D159" s="67"/>
      <c r="E159" s="67"/>
      <c r="F159" s="67"/>
      <c r="G159" s="67"/>
      <c r="H159" s="67"/>
      <c r="I159" s="67"/>
      <c r="J159" s="67"/>
      <c r="K159" s="67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126:K1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82</v>
      </c>
    </row>
    <row r="4" spans="2:46" s="1" customFormat="1" ht="24.95" customHeight="1">
      <c r="B4" s="20"/>
      <c r="D4" s="148" t="s">
        <v>96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Veřejná samočistící toaleta</v>
      </c>
      <c r="F7" s="150"/>
      <c r="G7" s="150"/>
      <c r="H7" s="150"/>
      <c r="L7" s="20"/>
    </row>
    <row r="8" spans="2:12" s="1" customFormat="1" ht="12" customHeight="1">
      <c r="B8" s="20"/>
      <c r="D8" s="150" t="s">
        <v>97</v>
      </c>
      <c r="L8" s="20"/>
    </row>
    <row r="9" spans="1:31" s="2" customFormat="1" ht="16.5" customHeight="1">
      <c r="A9" s="38"/>
      <c r="B9" s="44"/>
      <c r="C9" s="38"/>
      <c r="D9" s="38"/>
      <c r="E9" s="151" t="s">
        <v>98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99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204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101</v>
      </c>
      <c r="G14" s="38"/>
      <c r="H14" s="38"/>
      <c r="I14" s="150" t="s">
        <v>22</v>
      </c>
      <c r="J14" s="153" t="str">
        <f>'Rekapitulace stavby'!AN8</f>
        <v>30. 6. 2022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102</v>
      </c>
      <c r="F17" s="38"/>
      <c r="G17" s="38"/>
      <c r="H17" s="38"/>
      <c r="I17" s="150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27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29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103</v>
      </c>
      <c r="F23" s="38"/>
      <c r="G23" s="38"/>
      <c r="H23" s="38"/>
      <c r="I23" s="150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31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104</v>
      </c>
      <c r="F26" s="38"/>
      <c r="G26" s="38"/>
      <c r="H26" s="38"/>
      <c r="I26" s="150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32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33</v>
      </c>
      <c r="E32" s="38"/>
      <c r="F32" s="38"/>
      <c r="G32" s="38"/>
      <c r="H32" s="38"/>
      <c r="I32" s="38"/>
      <c r="J32" s="160">
        <f>ROUND(J121,2)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35</v>
      </c>
      <c r="G34" s="38"/>
      <c r="H34" s="38"/>
      <c r="I34" s="161" t="s">
        <v>34</v>
      </c>
      <c r="J34" s="161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37</v>
      </c>
      <c r="E35" s="150" t="s">
        <v>38</v>
      </c>
      <c r="F35" s="163">
        <f>ROUND((SUM(BE121:BE125)),2)</f>
        <v>0</v>
      </c>
      <c r="G35" s="38"/>
      <c r="H35" s="38"/>
      <c r="I35" s="164">
        <v>0.21</v>
      </c>
      <c r="J35" s="163">
        <f>ROUND(((SUM(BE121:BE125))*I35),2)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39</v>
      </c>
      <c r="F36" s="163">
        <f>ROUND((SUM(BF121:BF125)),2)</f>
        <v>0</v>
      </c>
      <c r="G36" s="38"/>
      <c r="H36" s="38"/>
      <c r="I36" s="164">
        <v>0.15</v>
      </c>
      <c r="J36" s="163">
        <f>ROUND(((SUM(BF121:BF125))*I36),2)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40</v>
      </c>
      <c r="F37" s="163">
        <f>ROUND((SUM(BG121:BG125)),2)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41</v>
      </c>
      <c r="F38" s="163">
        <f>ROUND((SUM(BH121:BH125)),2)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42</v>
      </c>
      <c r="F39" s="163">
        <f>ROUND((SUM(BI121:BI125)),2)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43</v>
      </c>
      <c r="E41" s="167"/>
      <c r="F41" s="167"/>
      <c r="G41" s="168" t="s">
        <v>44</v>
      </c>
      <c r="H41" s="169" t="s">
        <v>45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46</v>
      </c>
      <c r="E50" s="173"/>
      <c r="F50" s="173"/>
      <c r="G50" s="172" t="s">
        <v>47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5"/>
      <c r="J61" s="177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50</v>
      </c>
      <c r="E65" s="178"/>
      <c r="F65" s="178"/>
      <c r="G65" s="172" t="s">
        <v>51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5"/>
      <c r="J76" s="177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Veřejná samočistící toaleta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97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98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99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VRN - Vedlejší rozpočtové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Liberec</v>
      </c>
      <c r="G91" s="40"/>
      <c r="H91" s="40"/>
      <c r="I91" s="32" t="s">
        <v>22</v>
      </c>
      <c r="J91" s="79" t="str">
        <f>IF(J14="","",J14)</f>
        <v>30. 6. 2022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Statutární Město Liberec, nám.Dr.E.Beneše</v>
      </c>
      <c r="G93" s="40"/>
      <c r="H93" s="40"/>
      <c r="I93" s="32" t="s">
        <v>29</v>
      </c>
      <c r="J93" s="36" t="str">
        <f>E23</f>
        <v>Ing.Arch.Marie Procházková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>PROPOS Liberec s.r.o.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106</v>
      </c>
      <c r="D96" s="185"/>
      <c r="E96" s="185"/>
      <c r="F96" s="185"/>
      <c r="G96" s="185"/>
      <c r="H96" s="185"/>
      <c r="I96" s="185"/>
      <c r="J96" s="186" t="s">
        <v>107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108</v>
      </c>
      <c r="D98" s="40"/>
      <c r="E98" s="40"/>
      <c r="F98" s="40"/>
      <c r="G98" s="40"/>
      <c r="H98" s="40"/>
      <c r="I98" s="40"/>
      <c r="J98" s="110">
        <f>J121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109</v>
      </c>
    </row>
    <row r="99" spans="1:31" s="9" customFormat="1" ht="24.95" customHeight="1">
      <c r="A99" s="9"/>
      <c r="B99" s="188"/>
      <c r="C99" s="189"/>
      <c r="D99" s="190" t="s">
        <v>204</v>
      </c>
      <c r="E99" s="191"/>
      <c r="F99" s="191"/>
      <c r="G99" s="191"/>
      <c r="H99" s="191"/>
      <c r="I99" s="191"/>
      <c r="J99" s="192">
        <f>J122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117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83" t="str">
        <f>E7</f>
        <v>Veřejná samočistící toaleta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1"/>
      <c r="C110" s="32" t="s">
        <v>97</v>
      </c>
      <c r="D110" s="22"/>
      <c r="E110" s="22"/>
      <c r="F110" s="22"/>
      <c r="G110" s="22"/>
      <c r="H110" s="22"/>
      <c r="I110" s="22"/>
      <c r="J110" s="22"/>
      <c r="K110" s="22"/>
      <c r="L110" s="20"/>
    </row>
    <row r="111" spans="1:31" s="2" customFormat="1" ht="16.5" customHeight="1">
      <c r="A111" s="38"/>
      <c r="B111" s="39"/>
      <c r="C111" s="40"/>
      <c r="D111" s="40"/>
      <c r="E111" s="183" t="s">
        <v>98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E11</f>
        <v>VRN - Vedlejší rozpočtové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F14</f>
        <v>Liberec</v>
      </c>
      <c r="G115" s="40"/>
      <c r="H115" s="40"/>
      <c r="I115" s="32" t="s">
        <v>22</v>
      </c>
      <c r="J115" s="79" t="str">
        <f>IF(J14="","",J14)</f>
        <v>30. 6. 2022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5.65" customHeight="1">
      <c r="A117" s="38"/>
      <c r="B117" s="39"/>
      <c r="C117" s="32" t="s">
        <v>24</v>
      </c>
      <c r="D117" s="40"/>
      <c r="E117" s="40"/>
      <c r="F117" s="27" t="str">
        <f>E17</f>
        <v>Statutární Město Liberec, nám.Dr.E.Beneše</v>
      </c>
      <c r="G117" s="40"/>
      <c r="H117" s="40"/>
      <c r="I117" s="32" t="s">
        <v>29</v>
      </c>
      <c r="J117" s="36" t="str">
        <f>E23</f>
        <v>Ing.Arch.Marie Procházková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27</v>
      </c>
      <c r="D118" s="40"/>
      <c r="E118" s="40"/>
      <c r="F118" s="27" t="str">
        <f>IF(E20="","",E20)</f>
        <v>Vyplň údaj</v>
      </c>
      <c r="G118" s="40"/>
      <c r="H118" s="40"/>
      <c r="I118" s="32" t="s">
        <v>31</v>
      </c>
      <c r="J118" s="36" t="str">
        <f>E26</f>
        <v>PROPOS Liberec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9"/>
      <c r="B120" s="200"/>
      <c r="C120" s="201" t="s">
        <v>118</v>
      </c>
      <c r="D120" s="202" t="s">
        <v>58</v>
      </c>
      <c r="E120" s="202" t="s">
        <v>54</v>
      </c>
      <c r="F120" s="202" t="s">
        <v>55</v>
      </c>
      <c r="G120" s="202" t="s">
        <v>119</v>
      </c>
      <c r="H120" s="202" t="s">
        <v>120</v>
      </c>
      <c r="I120" s="202" t="s">
        <v>121</v>
      </c>
      <c r="J120" s="202" t="s">
        <v>107</v>
      </c>
      <c r="K120" s="203" t="s">
        <v>122</v>
      </c>
      <c r="L120" s="204"/>
      <c r="M120" s="100" t="s">
        <v>1</v>
      </c>
      <c r="N120" s="101" t="s">
        <v>37</v>
      </c>
      <c r="O120" s="101" t="s">
        <v>123</v>
      </c>
      <c r="P120" s="101" t="s">
        <v>124</v>
      </c>
      <c r="Q120" s="101" t="s">
        <v>125</v>
      </c>
      <c r="R120" s="101" t="s">
        <v>126</v>
      </c>
      <c r="S120" s="101" t="s">
        <v>127</v>
      </c>
      <c r="T120" s="102" t="s">
        <v>128</v>
      </c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</row>
    <row r="121" spans="1:63" s="2" customFormat="1" ht="22.8" customHeight="1">
      <c r="A121" s="38"/>
      <c r="B121" s="39"/>
      <c r="C121" s="107" t="s">
        <v>129</v>
      </c>
      <c r="D121" s="40"/>
      <c r="E121" s="40"/>
      <c r="F121" s="40"/>
      <c r="G121" s="40"/>
      <c r="H121" s="40"/>
      <c r="I121" s="40"/>
      <c r="J121" s="205">
        <f>BK121</f>
        <v>0</v>
      </c>
      <c r="K121" s="40"/>
      <c r="L121" s="44"/>
      <c r="M121" s="103"/>
      <c r="N121" s="206"/>
      <c r="O121" s="104"/>
      <c r="P121" s="207">
        <f>P122</f>
        <v>0</v>
      </c>
      <c r="Q121" s="104"/>
      <c r="R121" s="207">
        <f>R122</f>
        <v>0</v>
      </c>
      <c r="S121" s="104"/>
      <c r="T121" s="208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109</v>
      </c>
      <c r="BK121" s="209">
        <f>BK122</f>
        <v>0</v>
      </c>
    </row>
    <row r="122" spans="1:63" s="12" customFormat="1" ht="25.9" customHeight="1">
      <c r="A122" s="12"/>
      <c r="B122" s="210"/>
      <c r="C122" s="211"/>
      <c r="D122" s="212" t="s">
        <v>72</v>
      </c>
      <c r="E122" s="213" t="s">
        <v>88</v>
      </c>
      <c r="F122" s="213" t="s">
        <v>89</v>
      </c>
      <c r="G122" s="211"/>
      <c r="H122" s="211"/>
      <c r="I122" s="214"/>
      <c r="J122" s="215">
        <f>BK122</f>
        <v>0</v>
      </c>
      <c r="K122" s="211"/>
      <c r="L122" s="216"/>
      <c r="M122" s="217"/>
      <c r="N122" s="218"/>
      <c r="O122" s="218"/>
      <c r="P122" s="219">
        <f>SUM(P123:P125)</f>
        <v>0</v>
      </c>
      <c r="Q122" s="218"/>
      <c r="R122" s="219">
        <f>SUM(R123:R125)</f>
        <v>0</v>
      </c>
      <c r="S122" s="218"/>
      <c r="T122" s="220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133</v>
      </c>
      <c r="AT122" s="222" t="s">
        <v>72</v>
      </c>
      <c r="AU122" s="222" t="s">
        <v>73</v>
      </c>
      <c r="AY122" s="221" t="s">
        <v>132</v>
      </c>
      <c r="BK122" s="223">
        <f>SUM(BK123:BK125)</f>
        <v>0</v>
      </c>
    </row>
    <row r="123" spans="1:65" s="2" customFormat="1" ht="16.5" customHeight="1">
      <c r="A123" s="38"/>
      <c r="B123" s="39"/>
      <c r="C123" s="226" t="s">
        <v>80</v>
      </c>
      <c r="D123" s="226" t="s">
        <v>135</v>
      </c>
      <c r="E123" s="227" t="s">
        <v>205</v>
      </c>
      <c r="F123" s="228" t="s">
        <v>206</v>
      </c>
      <c r="G123" s="229" t="s">
        <v>159</v>
      </c>
      <c r="H123" s="230">
        <v>1</v>
      </c>
      <c r="I123" s="231"/>
      <c r="J123" s="232">
        <f>ROUND(I123*H123,2)</f>
        <v>0</v>
      </c>
      <c r="K123" s="228" t="s">
        <v>1</v>
      </c>
      <c r="L123" s="44"/>
      <c r="M123" s="233" t="s">
        <v>1</v>
      </c>
      <c r="N123" s="234" t="s">
        <v>38</v>
      </c>
      <c r="O123" s="91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7" t="s">
        <v>207</v>
      </c>
      <c r="AT123" s="237" t="s">
        <v>135</v>
      </c>
      <c r="AU123" s="237" t="s">
        <v>80</v>
      </c>
      <c r="AY123" s="17" t="s">
        <v>132</v>
      </c>
      <c r="BE123" s="238">
        <f>IF(N123="základní",J123,0)</f>
        <v>0</v>
      </c>
      <c r="BF123" s="238">
        <f>IF(N123="snížená",J123,0)</f>
        <v>0</v>
      </c>
      <c r="BG123" s="238">
        <f>IF(N123="zákl. přenesená",J123,0)</f>
        <v>0</v>
      </c>
      <c r="BH123" s="238">
        <f>IF(N123="sníž. přenesená",J123,0)</f>
        <v>0</v>
      </c>
      <c r="BI123" s="238">
        <f>IF(N123="nulová",J123,0)</f>
        <v>0</v>
      </c>
      <c r="BJ123" s="17" t="s">
        <v>80</v>
      </c>
      <c r="BK123" s="238">
        <f>ROUND(I123*H123,2)</f>
        <v>0</v>
      </c>
      <c r="BL123" s="17" t="s">
        <v>207</v>
      </c>
      <c r="BM123" s="237" t="s">
        <v>208</v>
      </c>
    </row>
    <row r="124" spans="1:65" s="2" customFormat="1" ht="16.5" customHeight="1">
      <c r="A124" s="38"/>
      <c r="B124" s="39"/>
      <c r="C124" s="226" t="s">
        <v>82</v>
      </c>
      <c r="D124" s="226" t="s">
        <v>135</v>
      </c>
      <c r="E124" s="227" t="s">
        <v>209</v>
      </c>
      <c r="F124" s="228" t="s">
        <v>210</v>
      </c>
      <c r="G124" s="229" t="s">
        <v>159</v>
      </c>
      <c r="H124" s="230">
        <v>1</v>
      </c>
      <c r="I124" s="231"/>
      <c r="J124" s="232">
        <f>ROUND(I124*H124,2)</f>
        <v>0</v>
      </c>
      <c r="K124" s="228" t="s">
        <v>1</v>
      </c>
      <c r="L124" s="44"/>
      <c r="M124" s="233" t="s">
        <v>1</v>
      </c>
      <c r="N124" s="234" t="s">
        <v>38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207</v>
      </c>
      <c r="AT124" s="237" t="s">
        <v>135</v>
      </c>
      <c r="AU124" s="237" t="s">
        <v>80</v>
      </c>
      <c r="AY124" s="17" t="s">
        <v>132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80</v>
      </c>
      <c r="BK124" s="238">
        <f>ROUND(I124*H124,2)</f>
        <v>0</v>
      </c>
      <c r="BL124" s="17" t="s">
        <v>207</v>
      </c>
      <c r="BM124" s="237" t="s">
        <v>211</v>
      </c>
    </row>
    <row r="125" spans="1:65" s="2" customFormat="1" ht="16.5" customHeight="1">
      <c r="A125" s="38"/>
      <c r="B125" s="39"/>
      <c r="C125" s="226" t="s">
        <v>149</v>
      </c>
      <c r="D125" s="226" t="s">
        <v>135</v>
      </c>
      <c r="E125" s="227" t="s">
        <v>212</v>
      </c>
      <c r="F125" s="228" t="s">
        <v>213</v>
      </c>
      <c r="G125" s="229" t="s">
        <v>159</v>
      </c>
      <c r="H125" s="230">
        <v>1</v>
      </c>
      <c r="I125" s="231"/>
      <c r="J125" s="232">
        <f>ROUND(I125*H125,2)</f>
        <v>0</v>
      </c>
      <c r="K125" s="228" t="s">
        <v>1</v>
      </c>
      <c r="L125" s="44"/>
      <c r="M125" s="282" t="s">
        <v>1</v>
      </c>
      <c r="N125" s="283" t="s">
        <v>38</v>
      </c>
      <c r="O125" s="284"/>
      <c r="P125" s="285">
        <f>O125*H125</f>
        <v>0</v>
      </c>
      <c r="Q125" s="285">
        <v>0</v>
      </c>
      <c r="R125" s="285">
        <f>Q125*H125</f>
        <v>0</v>
      </c>
      <c r="S125" s="285">
        <v>0</v>
      </c>
      <c r="T125" s="28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207</v>
      </c>
      <c r="AT125" s="237" t="s">
        <v>135</v>
      </c>
      <c r="AU125" s="237" t="s">
        <v>80</v>
      </c>
      <c r="AY125" s="17" t="s">
        <v>132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80</v>
      </c>
      <c r="BK125" s="238">
        <f>ROUND(I125*H125,2)</f>
        <v>0</v>
      </c>
      <c r="BL125" s="17" t="s">
        <v>207</v>
      </c>
      <c r="BM125" s="237" t="s">
        <v>214</v>
      </c>
    </row>
    <row r="126" spans="1:31" s="2" customFormat="1" ht="6.95" customHeight="1">
      <c r="A126" s="38"/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password="CC35" sheet="1" objects="1" scenarios="1" formatColumns="0" formatRows="0" autoFilter="0"/>
  <autoFilter ref="C120:K1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82</v>
      </c>
    </row>
    <row r="4" spans="2:46" s="1" customFormat="1" ht="24.95" customHeight="1">
      <c r="B4" s="20"/>
      <c r="D4" s="148" t="s">
        <v>96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Veřejná samočistící toaleta</v>
      </c>
      <c r="F7" s="150"/>
      <c r="G7" s="150"/>
      <c r="H7" s="150"/>
      <c r="L7" s="20"/>
    </row>
    <row r="8" spans="2:12" s="1" customFormat="1" ht="12" customHeight="1">
      <c r="B8" s="20"/>
      <c r="D8" s="150" t="s">
        <v>97</v>
      </c>
      <c r="L8" s="20"/>
    </row>
    <row r="9" spans="1:31" s="2" customFormat="1" ht="16.5" customHeight="1">
      <c r="A9" s="38"/>
      <c r="B9" s="44"/>
      <c r="C9" s="38"/>
      <c r="D9" s="38"/>
      <c r="E9" s="151" t="s">
        <v>215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99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101</v>
      </c>
      <c r="G14" s="38"/>
      <c r="H14" s="38"/>
      <c r="I14" s="150" t="s">
        <v>22</v>
      </c>
      <c r="J14" s="153" t="str">
        <f>'Rekapitulace stavby'!AN8</f>
        <v>30. 6. 2022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102</v>
      </c>
      <c r="F17" s="38"/>
      <c r="G17" s="38"/>
      <c r="H17" s="38"/>
      <c r="I17" s="150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27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29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103</v>
      </c>
      <c r="F23" s="38"/>
      <c r="G23" s="38"/>
      <c r="H23" s="38"/>
      <c r="I23" s="150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31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104</v>
      </c>
      <c r="F26" s="38"/>
      <c r="G26" s="38"/>
      <c r="H26" s="38"/>
      <c r="I26" s="150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32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33</v>
      </c>
      <c r="E32" s="38"/>
      <c r="F32" s="38"/>
      <c r="G32" s="38"/>
      <c r="H32" s="38"/>
      <c r="I32" s="38"/>
      <c r="J32" s="160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35</v>
      </c>
      <c r="G34" s="38"/>
      <c r="H34" s="38"/>
      <c r="I34" s="161" t="s">
        <v>34</v>
      </c>
      <c r="J34" s="161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37</v>
      </c>
      <c r="E35" s="150" t="s">
        <v>38</v>
      </c>
      <c r="F35" s="163">
        <f>ROUND((SUM(BE127:BE159)),2)</f>
        <v>0</v>
      </c>
      <c r="G35" s="38"/>
      <c r="H35" s="38"/>
      <c r="I35" s="164">
        <v>0.21</v>
      </c>
      <c r="J35" s="163">
        <f>ROUND(((SUM(BE127:BE159))*I35),2)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39</v>
      </c>
      <c r="F36" s="163">
        <f>ROUND((SUM(BF127:BF159)),2)</f>
        <v>0</v>
      </c>
      <c r="G36" s="38"/>
      <c r="H36" s="38"/>
      <c r="I36" s="164">
        <v>0.15</v>
      </c>
      <c r="J36" s="163">
        <f>ROUND(((SUM(BF127:BF159))*I36),2)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40</v>
      </c>
      <c r="F37" s="163">
        <f>ROUND((SUM(BG127:BG159)),2)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41</v>
      </c>
      <c r="F38" s="163">
        <f>ROUND((SUM(BH127:BH159)),2)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42</v>
      </c>
      <c r="F39" s="163">
        <f>ROUND((SUM(BI127:BI159)),2)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43</v>
      </c>
      <c r="E41" s="167"/>
      <c r="F41" s="167"/>
      <c r="G41" s="168" t="s">
        <v>44</v>
      </c>
      <c r="H41" s="169" t="s">
        <v>45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46</v>
      </c>
      <c r="E50" s="173"/>
      <c r="F50" s="173"/>
      <c r="G50" s="172" t="s">
        <v>47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5"/>
      <c r="J61" s="177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50</v>
      </c>
      <c r="E65" s="178"/>
      <c r="F65" s="178"/>
      <c r="G65" s="172" t="s">
        <v>51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5"/>
      <c r="J76" s="177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Veřejná samočistící toaleta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97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215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99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01 - Vlastní objekt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Liberec</v>
      </c>
      <c r="G91" s="40"/>
      <c r="H91" s="40"/>
      <c r="I91" s="32" t="s">
        <v>22</v>
      </c>
      <c r="J91" s="79" t="str">
        <f>IF(J14="","",J14)</f>
        <v>30. 6. 2022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Statutární Město Liberec, nám.Dr.E.Beneše</v>
      </c>
      <c r="G93" s="40"/>
      <c r="H93" s="40"/>
      <c r="I93" s="32" t="s">
        <v>29</v>
      </c>
      <c r="J93" s="36" t="str">
        <f>E23</f>
        <v>Ing.Arch.Marie Procházková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>PROPOS Liberec s.r.o.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106</v>
      </c>
      <c r="D96" s="185"/>
      <c r="E96" s="185"/>
      <c r="F96" s="185"/>
      <c r="G96" s="185"/>
      <c r="H96" s="185"/>
      <c r="I96" s="185"/>
      <c r="J96" s="186" t="s">
        <v>107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108</v>
      </c>
      <c r="D98" s="40"/>
      <c r="E98" s="40"/>
      <c r="F98" s="40"/>
      <c r="G98" s="40"/>
      <c r="H98" s="40"/>
      <c r="I98" s="40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109</v>
      </c>
    </row>
    <row r="99" spans="1:31" s="9" customFormat="1" ht="24.95" customHeight="1">
      <c r="A99" s="9"/>
      <c r="B99" s="188"/>
      <c r="C99" s="189"/>
      <c r="D99" s="190" t="s">
        <v>110</v>
      </c>
      <c r="E99" s="191"/>
      <c r="F99" s="191"/>
      <c r="G99" s="191"/>
      <c r="H99" s="191"/>
      <c r="I99" s="191"/>
      <c r="J99" s="192">
        <f>J128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111</v>
      </c>
      <c r="E100" s="196"/>
      <c r="F100" s="196"/>
      <c r="G100" s="196"/>
      <c r="H100" s="196"/>
      <c r="I100" s="196"/>
      <c r="J100" s="197">
        <f>J129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112</v>
      </c>
      <c r="E101" s="196"/>
      <c r="F101" s="196"/>
      <c r="G101" s="196"/>
      <c r="H101" s="196"/>
      <c r="I101" s="196"/>
      <c r="J101" s="197">
        <f>J138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113</v>
      </c>
      <c r="E102" s="196"/>
      <c r="F102" s="196"/>
      <c r="G102" s="196"/>
      <c r="H102" s="196"/>
      <c r="I102" s="196"/>
      <c r="J102" s="197">
        <f>J140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8"/>
      <c r="C103" s="189"/>
      <c r="D103" s="190" t="s">
        <v>114</v>
      </c>
      <c r="E103" s="191"/>
      <c r="F103" s="191"/>
      <c r="G103" s="191"/>
      <c r="H103" s="191"/>
      <c r="I103" s="191"/>
      <c r="J103" s="192">
        <f>J142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4"/>
      <c r="C104" s="133"/>
      <c r="D104" s="195" t="s">
        <v>115</v>
      </c>
      <c r="E104" s="196"/>
      <c r="F104" s="196"/>
      <c r="G104" s="196"/>
      <c r="H104" s="196"/>
      <c r="I104" s="196"/>
      <c r="J104" s="197">
        <f>J143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116</v>
      </c>
      <c r="E105" s="196"/>
      <c r="F105" s="196"/>
      <c r="G105" s="196"/>
      <c r="H105" s="196"/>
      <c r="I105" s="196"/>
      <c r="J105" s="197">
        <f>J145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117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83" t="str">
        <f>E7</f>
        <v>Veřejná samočistící toaleta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97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183" t="s">
        <v>215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99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E11</f>
        <v>SO 01 - Vlastní objekt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F14</f>
        <v>Liberec</v>
      </c>
      <c r="G121" s="40"/>
      <c r="H121" s="40"/>
      <c r="I121" s="32" t="s">
        <v>22</v>
      </c>
      <c r="J121" s="79" t="str">
        <f>IF(J14="","",J14)</f>
        <v>30. 6. 2022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24</v>
      </c>
      <c r="D123" s="40"/>
      <c r="E123" s="40"/>
      <c r="F123" s="27" t="str">
        <f>E17</f>
        <v>Statutární Město Liberec, nám.Dr.E.Beneše</v>
      </c>
      <c r="G123" s="40"/>
      <c r="H123" s="40"/>
      <c r="I123" s="32" t="s">
        <v>29</v>
      </c>
      <c r="J123" s="36" t="str">
        <f>E23</f>
        <v>Ing.Arch.Marie Procházková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27</v>
      </c>
      <c r="D124" s="40"/>
      <c r="E124" s="40"/>
      <c r="F124" s="27" t="str">
        <f>IF(E20="","",E20)</f>
        <v>Vyplň údaj</v>
      </c>
      <c r="G124" s="40"/>
      <c r="H124" s="40"/>
      <c r="I124" s="32" t="s">
        <v>31</v>
      </c>
      <c r="J124" s="36" t="str">
        <f>E26</f>
        <v>PROPOS Liberec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9"/>
      <c r="B126" s="200"/>
      <c r="C126" s="201" t="s">
        <v>118</v>
      </c>
      <c r="D126" s="202" t="s">
        <v>58</v>
      </c>
      <c r="E126" s="202" t="s">
        <v>54</v>
      </c>
      <c r="F126" s="202" t="s">
        <v>55</v>
      </c>
      <c r="G126" s="202" t="s">
        <v>119</v>
      </c>
      <c r="H126" s="202" t="s">
        <v>120</v>
      </c>
      <c r="I126" s="202" t="s">
        <v>121</v>
      </c>
      <c r="J126" s="202" t="s">
        <v>107</v>
      </c>
      <c r="K126" s="203" t="s">
        <v>122</v>
      </c>
      <c r="L126" s="204"/>
      <c r="M126" s="100" t="s">
        <v>1</v>
      </c>
      <c r="N126" s="101" t="s">
        <v>37</v>
      </c>
      <c r="O126" s="101" t="s">
        <v>123</v>
      </c>
      <c r="P126" s="101" t="s">
        <v>124</v>
      </c>
      <c r="Q126" s="101" t="s">
        <v>125</v>
      </c>
      <c r="R126" s="101" t="s">
        <v>126</v>
      </c>
      <c r="S126" s="101" t="s">
        <v>127</v>
      </c>
      <c r="T126" s="102" t="s">
        <v>128</v>
      </c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pans="1:63" s="2" customFormat="1" ht="22.8" customHeight="1">
      <c r="A127" s="38"/>
      <c r="B127" s="39"/>
      <c r="C127" s="107" t="s">
        <v>129</v>
      </c>
      <c r="D127" s="40"/>
      <c r="E127" s="40"/>
      <c r="F127" s="40"/>
      <c r="G127" s="40"/>
      <c r="H127" s="40"/>
      <c r="I127" s="40"/>
      <c r="J127" s="205">
        <f>BK127</f>
        <v>0</v>
      </c>
      <c r="K127" s="40"/>
      <c r="L127" s="44"/>
      <c r="M127" s="103"/>
      <c r="N127" s="206"/>
      <c r="O127" s="104"/>
      <c r="P127" s="207">
        <f>P128+P142</f>
        <v>0</v>
      </c>
      <c r="Q127" s="104"/>
      <c r="R127" s="207">
        <f>R128+R142</f>
        <v>9.14776</v>
      </c>
      <c r="S127" s="104"/>
      <c r="T127" s="208">
        <f>T128+T142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109</v>
      </c>
      <c r="BK127" s="209">
        <f>BK128+BK142</f>
        <v>0</v>
      </c>
    </row>
    <row r="128" spans="1:63" s="12" customFormat="1" ht="25.9" customHeight="1">
      <c r="A128" s="12"/>
      <c r="B128" s="210"/>
      <c r="C128" s="211"/>
      <c r="D128" s="212" t="s">
        <v>72</v>
      </c>
      <c r="E128" s="213" t="s">
        <v>130</v>
      </c>
      <c r="F128" s="213" t="s">
        <v>131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P129+P138+P140</f>
        <v>0</v>
      </c>
      <c r="Q128" s="218"/>
      <c r="R128" s="219">
        <f>R129+R138+R140</f>
        <v>8.57961</v>
      </c>
      <c r="S128" s="218"/>
      <c r="T128" s="220">
        <f>T129+T138+T140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80</v>
      </c>
      <c r="AT128" s="222" t="s">
        <v>72</v>
      </c>
      <c r="AU128" s="222" t="s">
        <v>73</v>
      </c>
      <c r="AY128" s="221" t="s">
        <v>132</v>
      </c>
      <c r="BK128" s="223">
        <f>BK129+BK138+BK140</f>
        <v>0</v>
      </c>
    </row>
    <row r="129" spans="1:63" s="12" customFormat="1" ht="22.8" customHeight="1">
      <c r="A129" s="12"/>
      <c r="B129" s="210"/>
      <c r="C129" s="211"/>
      <c r="D129" s="212" t="s">
        <v>72</v>
      </c>
      <c r="E129" s="224" t="s">
        <v>133</v>
      </c>
      <c r="F129" s="224" t="s">
        <v>134</v>
      </c>
      <c r="G129" s="211"/>
      <c r="H129" s="211"/>
      <c r="I129" s="214"/>
      <c r="J129" s="225">
        <f>BK129</f>
        <v>0</v>
      </c>
      <c r="K129" s="211"/>
      <c r="L129" s="216"/>
      <c r="M129" s="217"/>
      <c r="N129" s="218"/>
      <c r="O129" s="218"/>
      <c r="P129" s="219">
        <f>SUM(P130:P137)</f>
        <v>0</v>
      </c>
      <c r="Q129" s="218"/>
      <c r="R129" s="219">
        <f>SUM(R130:R137)</f>
        <v>0.5796100000000001</v>
      </c>
      <c r="S129" s="218"/>
      <c r="T129" s="220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80</v>
      </c>
      <c r="AT129" s="222" t="s">
        <v>72</v>
      </c>
      <c r="AU129" s="222" t="s">
        <v>80</v>
      </c>
      <c r="AY129" s="221" t="s">
        <v>132</v>
      </c>
      <c r="BK129" s="223">
        <f>SUM(BK130:BK137)</f>
        <v>0</v>
      </c>
    </row>
    <row r="130" spans="1:65" s="2" customFormat="1" ht="16.5" customHeight="1">
      <c r="A130" s="38"/>
      <c r="B130" s="39"/>
      <c r="C130" s="226" t="s">
        <v>80</v>
      </c>
      <c r="D130" s="226" t="s">
        <v>135</v>
      </c>
      <c r="E130" s="227" t="s">
        <v>136</v>
      </c>
      <c r="F130" s="228" t="s">
        <v>216</v>
      </c>
      <c r="G130" s="229" t="s">
        <v>138</v>
      </c>
      <c r="H130" s="230">
        <v>1.5</v>
      </c>
      <c r="I130" s="231"/>
      <c r="J130" s="232">
        <f>ROUND(I130*H130,2)</f>
        <v>0</v>
      </c>
      <c r="K130" s="228" t="s">
        <v>1</v>
      </c>
      <c r="L130" s="44"/>
      <c r="M130" s="233" t="s">
        <v>1</v>
      </c>
      <c r="N130" s="234" t="s">
        <v>38</v>
      </c>
      <c r="O130" s="91"/>
      <c r="P130" s="235">
        <f>O130*H130</f>
        <v>0</v>
      </c>
      <c r="Q130" s="235">
        <v>0.1837</v>
      </c>
      <c r="R130" s="235">
        <f>Q130*H130</f>
        <v>0.27555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139</v>
      </c>
      <c r="AT130" s="237" t="s">
        <v>135</v>
      </c>
      <c r="AU130" s="237" t="s">
        <v>82</v>
      </c>
      <c r="AY130" s="17" t="s">
        <v>132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80</v>
      </c>
      <c r="BK130" s="238">
        <f>ROUND(I130*H130,2)</f>
        <v>0</v>
      </c>
      <c r="BL130" s="17" t="s">
        <v>139</v>
      </c>
      <c r="BM130" s="237" t="s">
        <v>217</v>
      </c>
    </row>
    <row r="131" spans="1:51" s="13" customFormat="1" ht="12">
      <c r="A131" s="13"/>
      <c r="B131" s="239"/>
      <c r="C131" s="240"/>
      <c r="D131" s="241" t="s">
        <v>141</v>
      </c>
      <c r="E131" s="242" t="s">
        <v>1</v>
      </c>
      <c r="F131" s="243" t="s">
        <v>142</v>
      </c>
      <c r="G131" s="240"/>
      <c r="H131" s="244">
        <v>1.5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0" t="s">
        <v>141</v>
      </c>
      <c r="AU131" s="250" t="s">
        <v>82</v>
      </c>
      <c r="AV131" s="13" t="s">
        <v>82</v>
      </c>
      <c r="AW131" s="13" t="s">
        <v>30</v>
      </c>
      <c r="AX131" s="13" t="s">
        <v>80</v>
      </c>
      <c r="AY131" s="250" t="s">
        <v>132</v>
      </c>
    </row>
    <row r="132" spans="1:65" s="2" customFormat="1" ht="16.5" customHeight="1">
      <c r="A132" s="38"/>
      <c r="B132" s="39"/>
      <c r="C132" s="226" t="s">
        <v>82</v>
      </c>
      <c r="D132" s="226" t="s">
        <v>135</v>
      </c>
      <c r="E132" s="227" t="s">
        <v>143</v>
      </c>
      <c r="F132" s="228" t="s">
        <v>144</v>
      </c>
      <c r="G132" s="229" t="s">
        <v>138</v>
      </c>
      <c r="H132" s="230">
        <v>1</v>
      </c>
      <c r="I132" s="231"/>
      <c r="J132" s="232">
        <f>ROUND(I132*H132,2)</f>
        <v>0</v>
      </c>
      <c r="K132" s="228" t="s">
        <v>145</v>
      </c>
      <c r="L132" s="44"/>
      <c r="M132" s="233" t="s">
        <v>1</v>
      </c>
      <c r="N132" s="234" t="s">
        <v>38</v>
      </c>
      <c r="O132" s="91"/>
      <c r="P132" s="235">
        <f>O132*H132</f>
        <v>0</v>
      </c>
      <c r="Q132" s="235">
        <v>0.1837</v>
      </c>
      <c r="R132" s="235">
        <f>Q132*H132</f>
        <v>0.1837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139</v>
      </c>
      <c r="AT132" s="237" t="s">
        <v>135</v>
      </c>
      <c r="AU132" s="237" t="s">
        <v>82</v>
      </c>
      <c r="AY132" s="17" t="s">
        <v>132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80</v>
      </c>
      <c r="BK132" s="238">
        <f>ROUND(I132*H132,2)</f>
        <v>0</v>
      </c>
      <c r="BL132" s="17" t="s">
        <v>139</v>
      </c>
      <c r="BM132" s="237" t="s">
        <v>146</v>
      </c>
    </row>
    <row r="133" spans="1:51" s="14" customFormat="1" ht="12">
      <c r="A133" s="14"/>
      <c r="B133" s="251"/>
      <c r="C133" s="252"/>
      <c r="D133" s="241" t="s">
        <v>141</v>
      </c>
      <c r="E133" s="253" t="s">
        <v>1</v>
      </c>
      <c r="F133" s="254" t="s">
        <v>147</v>
      </c>
      <c r="G133" s="252"/>
      <c r="H133" s="253" t="s">
        <v>1</v>
      </c>
      <c r="I133" s="255"/>
      <c r="J133" s="252"/>
      <c r="K133" s="252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141</v>
      </c>
      <c r="AU133" s="260" t="s">
        <v>82</v>
      </c>
      <c r="AV133" s="14" t="s">
        <v>80</v>
      </c>
      <c r="AW133" s="14" t="s">
        <v>30</v>
      </c>
      <c r="AX133" s="14" t="s">
        <v>73</v>
      </c>
      <c r="AY133" s="260" t="s">
        <v>132</v>
      </c>
    </row>
    <row r="134" spans="1:51" s="13" customFormat="1" ht="12">
      <c r="A134" s="13"/>
      <c r="B134" s="239"/>
      <c r="C134" s="240"/>
      <c r="D134" s="241" t="s">
        <v>141</v>
      </c>
      <c r="E134" s="242" t="s">
        <v>1</v>
      </c>
      <c r="F134" s="243" t="s">
        <v>148</v>
      </c>
      <c r="G134" s="240"/>
      <c r="H134" s="244">
        <v>1</v>
      </c>
      <c r="I134" s="245"/>
      <c r="J134" s="240"/>
      <c r="K134" s="240"/>
      <c r="L134" s="246"/>
      <c r="M134" s="247"/>
      <c r="N134" s="248"/>
      <c r="O134" s="248"/>
      <c r="P134" s="248"/>
      <c r="Q134" s="248"/>
      <c r="R134" s="248"/>
      <c r="S134" s="248"/>
      <c r="T134" s="24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0" t="s">
        <v>141</v>
      </c>
      <c r="AU134" s="250" t="s">
        <v>82</v>
      </c>
      <c r="AV134" s="13" t="s">
        <v>82</v>
      </c>
      <c r="AW134" s="13" t="s">
        <v>30</v>
      </c>
      <c r="AX134" s="13" t="s">
        <v>80</v>
      </c>
      <c r="AY134" s="250" t="s">
        <v>132</v>
      </c>
    </row>
    <row r="135" spans="1:65" s="2" customFormat="1" ht="16.5" customHeight="1">
      <c r="A135" s="38"/>
      <c r="B135" s="39"/>
      <c r="C135" s="261" t="s">
        <v>149</v>
      </c>
      <c r="D135" s="261" t="s">
        <v>150</v>
      </c>
      <c r="E135" s="262" t="s">
        <v>218</v>
      </c>
      <c r="F135" s="263" t="s">
        <v>219</v>
      </c>
      <c r="G135" s="264" t="s">
        <v>138</v>
      </c>
      <c r="H135" s="265">
        <v>1.02</v>
      </c>
      <c r="I135" s="266"/>
      <c r="J135" s="267">
        <f>ROUND(I135*H135,2)</f>
        <v>0</v>
      </c>
      <c r="K135" s="263" t="s">
        <v>145</v>
      </c>
      <c r="L135" s="268"/>
      <c r="M135" s="269" t="s">
        <v>1</v>
      </c>
      <c r="N135" s="270" t="s">
        <v>38</v>
      </c>
      <c r="O135" s="91"/>
      <c r="P135" s="235">
        <f>O135*H135</f>
        <v>0</v>
      </c>
      <c r="Q135" s="235">
        <v>0.118</v>
      </c>
      <c r="R135" s="235">
        <f>Q135*H135</f>
        <v>0.12036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153</v>
      </c>
      <c r="AT135" s="237" t="s">
        <v>150</v>
      </c>
      <c r="AU135" s="237" t="s">
        <v>82</v>
      </c>
      <c r="AY135" s="17" t="s">
        <v>132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80</v>
      </c>
      <c r="BK135" s="238">
        <f>ROUND(I135*H135,2)</f>
        <v>0</v>
      </c>
      <c r="BL135" s="17" t="s">
        <v>139</v>
      </c>
      <c r="BM135" s="237" t="s">
        <v>220</v>
      </c>
    </row>
    <row r="136" spans="1:51" s="13" customFormat="1" ht="12">
      <c r="A136" s="13"/>
      <c r="B136" s="239"/>
      <c r="C136" s="240"/>
      <c r="D136" s="241" t="s">
        <v>141</v>
      </c>
      <c r="E136" s="242" t="s">
        <v>1</v>
      </c>
      <c r="F136" s="243" t="s">
        <v>148</v>
      </c>
      <c r="G136" s="240"/>
      <c r="H136" s="244">
        <v>1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141</v>
      </c>
      <c r="AU136" s="250" t="s">
        <v>82</v>
      </c>
      <c r="AV136" s="13" t="s">
        <v>82</v>
      </c>
      <c r="AW136" s="13" t="s">
        <v>30</v>
      </c>
      <c r="AX136" s="13" t="s">
        <v>80</v>
      </c>
      <c r="AY136" s="250" t="s">
        <v>132</v>
      </c>
    </row>
    <row r="137" spans="1:51" s="13" customFormat="1" ht="12">
      <c r="A137" s="13"/>
      <c r="B137" s="239"/>
      <c r="C137" s="240"/>
      <c r="D137" s="241" t="s">
        <v>141</v>
      </c>
      <c r="E137" s="240"/>
      <c r="F137" s="243" t="s">
        <v>221</v>
      </c>
      <c r="G137" s="240"/>
      <c r="H137" s="244">
        <v>1.02</v>
      </c>
      <c r="I137" s="245"/>
      <c r="J137" s="240"/>
      <c r="K137" s="240"/>
      <c r="L137" s="246"/>
      <c r="M137" s="247"/>
      <c r="N137" s="248"/>
      <c r="O137" s="248"/>
      <c r="P137" s="248"/>
      <c r="Q137" s="248"/>
      <c r="R137" s="248"/>
      <c r="S137" s="248"/>
      <c r="T137" s="24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0" t="s">
        <v>141</v>
      </c>
      <c r="AU137" s="250" t="s">
        <v>82</v>
      </c>
      <c r="AV137" s="13" t="s">
        <v>82</v>
      </c>
      <c r="AW137" s="13" t="s">
        <v>4</v>
      </c>
      <c r="AX137" s="13" t="s">
        <v>80</v>
      </c>
      <c r="AY137" s="250" t="s">
        <v>132</v>
      </c>
    </row>
    <row r="138" spans="1:63" s="12" customFormat="1" ht="22.8" customHeight="1">
      <c r="A138" s="12"/>
      <c r="B138" s="210"/>
      <c r="C138" s="211"/>
      <c r="D138" s="212" t="s">
        <v>72</v>
      </c>
      <c r="E138" s="224" t="s">
        <v>155</v>
      </c>
      <c r="F138" s="224" t="s">
        <v>156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P139</f>
        <v>0</v>
      </c>
      <c r="Q138" s="218"/>
      <c r="R138" s="219">
        <f>R139</f>
        <v>8</v>
      </c>
      <c r="S138" s="218"/>
      <c r="T138" s="220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80</v>
      </c>
      <c r="AT138" s="222" t="s">
        <v>72</v>
      </c>
      <c r="AU138" s="222" t="s">
        <v>80</v>
      </c>
      <c r="AY138" s="221" t="s">
        <v>132</v>
      </c>
      <c r="BK138" s="223">
        <f>BK139</f>
        <v>0</v>
      </c>
    </row>
    <row r="139" spans="1:65" s="2" customFormat="1" ht="24.15" customHeight="1">
      <c r="A139" s="38"/>
      <c r="B139" s="39"/>
      <c r="C139" s="226" t="s">
        <v>139</v>
      </c>
      <c r="D139" s="226" t="s">
        <v>135</v>
      </c>
      <c r="E139" s="227" t="s">
        <v>157</v>
      </c>
      <c r="F139" s="228" t="s">
        <v>158</v>
      </c>
      <c r="G139" s="229" t="s">
        <v>159</v>
      </c>
      <c r="H139" s="230">
        <v>1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38</v>
      </c>
      <c r="O139" s="91"/>
      <c r="P139" s="235">
        <f>O139*H139</f>
        <v>0</v>
      </c>
      <c r="Q139" s="235">
        <v>8</v>
      </c>
      <c r="R139" s="235">
        <f>Q139*H139</f>
        <v>8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139</v>
      </c>
      <c r="AT139" s="237" t="s">
        <v>135</v>
      </c>
      <c r="AU139" s="237" t="s">
        <v>82</v>
      </c>
      <c r="AY139" s="17" t="s">
        <v>132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80</v>
      </c>
      <c r="BK139" s="238">
        <f>ROUND(I139*H139,2)</f>
        <v>0</v>
      </c>
      <c r="BL139" s="17" t="s">
        <v>139</v>
      </c>
      <c r="BM139" s="237" t="s">
        <v>160</v>
      </c>
    </row>
    <row r="140" spans="1:63" s="12" customFormat="1" ht="22.8" customHeight="1">
      <c r="A140" s="12"/>
      <c r="B140" s="210"/>
      <c r="C140" s="211"/>
      <c r="D140" s="212" t="s">
        <v>72</v>
      </c>
      <c r="E140" s="224" t="s">
        <v>161</v>
      </c>
      <c r="F140" s="224" t="s">
        <v>162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P141</f>
        <v>0</v>
      </c>
      <c r="Q140" s="218"/>
      <c r="R140" s="219">
        <f>R141</f>
        <v>0</v>
      </c>
      <c r="S140" s="218"/>
      <c r="T140" s="220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80</v>
      </c>
      <c r="AT140" s="222" t="s">
        <v>72</v>
      </c>
      <c r="AU140" s="222" t="s">
        <v>80</v>
      </c>
      <c r="AY140" s="221" t="s">
        <v>132</v>
      </c>
      <c r="BK140" s="223">
        <f>BK141</f>
        <v>0</v>
      </c>
    </row>
    <row r="141" spans="1:65" s="2" customFormat="1" ht="16.5" customHeight="1">
      <c r="A141" s="38"/>
      <c r="B141" s="39"/>
      <c r="C141" s="226" t="s">
        <v>133</v>
      </c>
      <c r="D141" s="226" t="s">
        <v>135</v>
      </c>
      <c r="E141" s="227" t="s">
        <v>163</v>
      </c>
      <c r="F141" s="228" t="s">
        <v>164</v>
      </c>
      <c r="G141" s="229" t="s">
        <v>165</v>
      </c>
      <c r="H141" s="230">
        <v>8.58</v>
      </c>
      <c r="I141" s="231"/>
      <c r="J141" s="232">
        <f>ROUND(I141*H141,2)</f>
        <v>0</v>
      </c>
      <c r="K141" s="228" t="s">
        <v>145</v>
      </c>
      <c r="L141" s="44"/>
      <c r="M141" s="233" t="s">
        <v>1</v>
      </c>
      <c r="N141" s="234" t="s">
        <v>38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139</v>
      </c>
      <c r="AT141" s="237" t="s">
        <v>135</v>
      </c>
      <c r="AU141" s="237" t="s">
        <v>82</v>
      </c>
      <c r="AY141" s="17" t="s">
        <v>132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80</v>
      </c>
      <c r="BK141" s="238">
        <f>ROUND(I141*H141,2)</f>
        <v>0</v>
      </c>
      <c r="BL141" s="17" t="s">
        <v>139</v>
      </c>
      <c r="BM141" s="237" t="s">
        <v>166</v>
      </c>
    </row>
    <row r="142" spans="1:63" s="12" customFormat="1" ht="25.9" customHeight="1">
      <c r="A142" s="12"/>
      <c r="B142" s="210"/>
      <c r="C142" s="211"/>
      <c r="D142" s="212" t="s">
        <v>72</v>
      </c>
      <c r="E142" s="213" t="s">
        <v>167</v>
      </c>
      <c r="F142" s="213" t="s">
        <v>168</v>
      </c>
      <c r="G142" s="211"/>
      <c r="H142" s="211"/>
      <c r="I142" s="214"/>
      <c r="J142" s="215">
        <f>BK142</f>
        <v>0</v>
      </c>
      <c r="K142" s="211"/>
      <c r="L142" s="216"/>
      <c r="M142" s="217"/>
      <c r="N142" s="218"/>
      <c r="O142" s="218"/>
      <c r="P142" s="219">
        <f>P143+P145</f>
        <v>0</v>
      </c>
      <c r="Q142" s="218"/>
      <c r="R142" s="219">
        <f>R143+R145</f>
        <v>0.56815</v>
      </c>
      <c r="S142" s="218"/>
      <c r="T142" s="220">
        <f>T143+T145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82</v>
      </c>
      <c r="AT142" s="222" t="s">
        <v>72</v>
      </c>
      <c r="AU142" s="222" t="s">
        <v>73</v>
      </c>
      <c r="AY142" s="221" t="s">
        <v>132</v>
      </c>
      <c r="BK142" s="223">
        <f>BK143+BK145</f>
        <v>0</v>
      </c>
    </row>
    <row r="143" spans="1:63" s="12" customFormat="1" ht="22.8" customHeight="1">
      <c r="A143" s="12"/>
      <c r="B143" s="210"/>
      <c r="C143" s="211"/>
      <c r="D143" s="212" t="s">
        <v>72</v>
      </c>
      <c r="E143" s="224" t="s">
        <v>169</v>
      </c>
      <c r="F143" s="224" t="s">
        <v>170</v>
      </c>
      <c r="G143" s="211"/>
      <c r="H143" s="211"/>
      <c r="I143" s="214"/>
      <c r="J143" s="225">
        <f>BK143</f>
        <v>0</v>
      </c>
      <c r="K143" s="211"/>
      <c r="L143" s="216"/>
      <c r="M143" s="217"/>
      <c r="N143" s="218"/>
      <c r="O143" s="218"/>
      <c r="P143" s="219">
        <f>P144</f>
        <v>0</v>
      </c>
      <c r="Q143" s="218"/>
      <c r="R143" s="219">
        <f>R144</f>
        <v>0</v>
      </c>
      <c r="S143" s="218"/>
      <c r="T143" s="220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1" t="s">
        <v>82</v>
      </c>
      <c r="AT143" s="222" t="s">
        <v>72</v>
      </c>
      <c r="AU143" s="222" t="s">
        <v>80</v>
      </c>
      <c r="AY143" s="221" t="s">
        <v>132</v>
      </c>
      <c r="BK143" s="223">
        <f>BK144</f>
        <v>0</v>
      </c>
    </row>
    <row r="144" spans="1:65" s="2" customFormat="1" ht="21.75" customHeight="1">
      <c r="A144" s="38"/>
      <c r="B144" s="39"/>
      <c r="C144" s="226" t="s">
        <v>171</v>
      </c>
      <c r="D144" s="226" t="s">
        <v>135</v>
      </c>
      <c r="E144" s="227" t="s">
        <v>172</v>
      </c>
      <c r="F144" s="228" t="s">
        <v>173</v>
      </c>
      <c r="G144" s="229" t="s">
        <v>159</v>
      </c>
      <c r="H144" s="230">
        <v>1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38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174</v>
      </c>
      <c r="AT144" s="237" t="s">
        <v>135</v>
      </c>
      <c r="AU144" s="237" t="s">
        <v>82</v>
      </c>
      <c r="AY144" s="17" t="s">
        <v>132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80</v>
      </c>
      <c r="BK144" s="238">
        <f>ROUND(I144*H144,2)</f>
        <v>0</v>
      </c>
      <c r="BL144" s="17" t="s">
        <v>174</v>
      </c>
      <c r="BM144" s="237" t="s">
        <v>222</v>
      </c>
    </row>
    <row r="145" spans="1:63" s="12" customFormat="1" ht="22.8" customHeight="1">
      <c r="A145" s="12"/>
      <c r="B145" s="210"/>
      <c r="C145" s="211"/>
      <c r="D145" s="212" t="s">
        <v>72</v>
      </c>
      <c r="E145" s="224" t="s">
        <v>176</v>
      </c>
      <c r="F145" s="224" t="s">
        <v>177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SUM(P146:P159)</f>
        <v>0</v>
      </c>
      <c r="Q145" s="218"/>
      <c r="R145" s="219">
        <f>SUM(R146:R159)</f>
        <v>0.56815</v>
      </c>
      <c r="S145" s="218"/>
      <c r="T145" s="220">
        <f>SUM(T146:T159)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82</v>
      </c>
      <c r="AT145" s="222" t="s">
        <v>72</v>
      </c>
      <c r="AU145" s="222" t="s">
        <v>80</v>
      </c>
      <c r="AY145" s="221" t="s">
        <v>132</v>
      </c>
      <c r="BK145" s="223">
        <f>SUM(BK146:BK159)</f>
        <v>0</v>
      </c>
    </row>
    <row r="146" spans="1:65" s="2" customFormat="1" ht="24.15" customHeight="1">
      <c r="A146" s="38"/>
      <c r="B146" s="39"/>
      <c r="C146" s="226" t="s">
        <v>178</v>
      </c>
      <c r="D146" s="226" t="s">
        <v>135</v>
      </c>
      <c r="E146" s="227" t="s">
        <v>179</v>
      </c>
      <c r="F146" s="228" t="s">
        <v>180</v>
      </c>
      <c r="G146" s="229" t="s">
        <v>138</v>
      </c>
      <c r="H146" s="230">
        <v>20.526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38</v>
      </c>
      <c r="O146" s="91"/>
      <c r="P146" s="235">
        <f>O146*H146</f>
        <v>0</v>
      </c>
      <c r="Q146" s="235">
        <v>0.025</v>
      </c>
      <c r="R146" s="235">
        <f>Q146*H146</f>
        <v>0.51315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174</v>
      </c>
      <c r="AT146" s="237" t="s">
        <v>135</v>
      </c>
      <c r="AU146" s="237" t="s">
        <v>82</v>
      </c>
      <c r="AY146" s="17" t="s">
        <v>132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80</v>
      </c>
      <c r="BK146" s="238">
        <f>ROUND(I146*H146,2)</f>
        <v>0</v>
      </c>
      <c r="BL146" s="17" t="s">
        <v>174</v>
      </c>
      <c r="BM146" s="237" t="s">
        <v>181</v>
      </c>
    </row>
    <row r="147" spans="1:51" s="13" customFormat="1" ht="12">
      <c r="A147" s="13"/>
      <c r="B147" s="239"/>
      <c r="C147" s="240"/>
      <c r="D147" s="241" t="s">
        <v>141</v>
      </c>
      <c r="E147" s="242" t="s">
        <v>1</v>
      </c>
      <c r="F147" s="243" t="s">
        <v>182</v>
      </c>
      <c r="G147" s="240"/>
      <c r="H147" s="244">
        <v>4.859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141</v>
      </c>
      <c r="AU147" s="250" t="s">
        <v>82</v>
      </c>
      <c r="AV147" s="13" t="s">
        <v>82</v>
      </c>
      <c r="AW147" s="13" t="s">
        <v>30</v>
      </c>
      <c r="AX147" s="13" t="s">
        <v>73</v>
      </c>
      <c r="AY147" s="250" t="s">
        <v>132</v>
      </c>
    </row>
    <row r="148" spans="1:51" s="13" customFormat="1" ht="12">
      <c r="A148" s="13"/>
      <c r="B148" s="239"/>
      <c r="C148" s="240"/>
      <c r="D148" s="241" t="s">
        <v>141</v>
      </c>
      <c r="E148" s="242" t="s">
        <v>1</v>
      </c>
      <c r="F148" s="243" t="s">
        <v>183</v>
      </c>
      <c r="G148" s="240"/>
      <c r="H148" s="244">
        <v>7.276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141</v>
      </c>
      <c r="AU148" s="250" t="s">
        <v>82</v>
      </c>
      <c r="AV148" s="13" t="s">
        <v>82</v>
      </c>
      <c r="AW148" s="13" t="s">
        <v>30</v>
      </c>
      <c r="AX148" s="13" t="s">
        <v>73</v>
      </c>
      <c r="AY148" s="250" t="s">
        <v>132</v>
      </c>
    </row>
    <row r="149" spans="1:51" s="13" customFormat="1" ht="12">
      <c r="A149" s="13"/>
      <c r="B149" s="239"/>
      <c r="C149" s="240"/>
      <c r="D149" s="241" t="s">
        <v>141</v>
      </c>
      <c r="E149" s="242" t="s">
        <v>1</v>
      </c>
      <c r="F149" s="243" t="s">
        <v>184</v>
      </c>
      <c r="G149" s="240"/>
      <c r="H149" s="244">
        <v>10.191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141</v>
      </c>
      <c r="AU149" s="250" t="s">
        <v>82</v>
      </c>
      <c r="AV149" s="13" t="s">
        <v>82</v>
      </c>
      <c r="AW149" s="13" t="s">
        <v>30</v>
      </c>
      <c r="AX149" s="13" t="s">
        <v>73</v>
      </c>
      <c r="AY149" s="250" t="s">
        <v>132</v>
      </c>
    </row>
    <row r="150" spans="1:51" s="13" customFormat="1" ht="12">
      <c r="A150" s="13"/>
      <c r="B150" s="239"/>
      <c r="C150" s="240"/>
      <c r="D150" s="241" t="s">
        <v>141</v>
      </c>
      <c r="E150" s="242" t="s">
        <v>1</v>
      </c>
      <c r="F150" s="243" t="s">
        <v>185</v>
      </c>
      <c r="G150" s="240"/>
      <c r="H150" s="244">
        <v>-1.8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141</v>
      </c>
      <c r="AU150" s="250" t="s">
        <v>82</v>
      </c>
      <c r="AV150" s="13" t="s">
        <v>82</v>
      </c>
      <c r="AW150" s="13" t="s">
        <v>30</v>
      </c>
      <c r="AX150" s="13" t="s">
        <v>73</v>
      </c>
      <c r="AY150" s="250" t="s">
        <v>132</v>
      </c>
    </row>
    <row r="151" spans="1:51" s="15" customFormat="1" ht="12">
      <c r="A151" s="15"/>
      <c r="B151" s="271"/>
      <c r="C151" s="272"/>
      <c r="D151" s="241" t="s">
        <v>141</v>
      </c>
      <c r="E151" s="273" t="s">
        <v>1</v>
      </c>
      <c r="F151" s="274" t="s">
        <v>186</v>
      </c>
      <c r="G151" s="272"/>
      <c r="H151" s="275">
        <v>20.526</v>
      </c>
      <c r="I151" s="276"/>
      <c r="J151" s="272"/>
      <c r="K151" s="272"/>
      <c r="L151" s="277"/>
      <c r="M151" s="278"/>
      <c r="N151" s="279"/>
      <c r="O151" s="279"/>
      <c r="P151" s="279"/>
      <c r="Q151" s="279"/>
      <c r="R151" s="279"/>
      <c r="S151" s="279"/>
      <c r="T151" s="28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1" t="s">
        <v>141</v>
      </c>
      <c r="AU151" s="281" t="s">
        <v>82</v>
      </c>
      <c r="AV151" s="15" t="s">
        <v>139</v>
      </c>
      <c r="AW151" s="15" t="s">
        <v>30</v>
      </c>
      <c r="AX151" s="15" t="s">
        <v>80</v>
      </c>
      <c r="AY151" s="281" t="s">
        <v>132</v>
      </c>
    </row>
    <row r="152" spans="1:65" s="2" customFormat="1" ht="16.5" customHeight="1">
      <c r="A152" s="38"/>
      <c r="B152" s="39"/>
      <c r="C152" s="226" t="s">
        <v>153</v>
      </c>
      <c r="D152" s="226" t="s">
        <v>135</v>
      </c>
      <c r="E152" s="227" t="s">
        <v>187</v>
      </c>
      <c r="F152" s="228" t="s">
        <v>188</v>
      </c>
      <c r="G152" s="229" t="s">
        <v>189</v>
      </c>
      <c r="H152" s="230">
        <v>37.98</v>
      </c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38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174</v>
      </c>
      <c r="AT152" s="237" t="s">
        <v>135</v>
      </c>
      <c r="AU152" s="237" t="s">
        <v>82</v>
      </c>
      <c r="AY152" s="17" t="s">
        <v>132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80</v>
      </c>
      <c r="BK152" s="238">
        <f>ROUND(I152*H152,2)</f>
        <v>0</v>
      </c>
      <c r="BL152" s="17" t="s">
        <v>174</v>
      </c>
      <c r="BM152" s="237" t="s">
        <v>190</v>
      </c>
    </row>
    <row r="153" spans="1:51" s="13" customFormat="1" ht="12">
      <c r="A153" s="13"/>
      <c r="B153" s="239"/>
      <c r="C153" s="240"/>
      <c r="D153" s="241" t="s">
        <v>141</v>
      </c>
      <c r="E153" s="242" t="s">
        <v>1</v>
      </c>
      <c r="F153" s="243" t="s">
        <v>191</v>
      </c>
      <c r="G153" s="240"/>
      <c r="H153" s="244">
        <v>7.88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141</v>
      </c>
      <c r="AU153" s="250" t="s">
        <v>82</v>
      </c>
      <c r="AV153" s="13" t="s">
        <v>82</v>
      </c>
      <c r="AW153" s="13" t="s">
        <v>30</v>
      </c>
      <c r="AX153" s="13" t="s">
        <v>73</v>
      </c>
      <c r="AY153" s="250" t="s">
        <v>132</v>
      </c>
    </row>
    <row r="154" spans="1:51" s="13" customFormat="1" ht="12">
      <c r="A154" s="13"/>
      <c r="B154" s="239"/>
      <c r="C154" s="240"/>
      <c r="D154" s="241" t="s">
        <v>141</v>
      </c>
      <c r="E154" s="242" t="s">
        <v>1</v>
      </c>
      <c r="F154" s="243" t="s">
        <v>192</v>
      </c>
      <c r="G154" s="240"/>
      <c r="H154" s="244">
        <v>11.96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141</v>
      </c>
      <c r="AU154" s="250" t="s">
        <v>82</v>
      </c>
      <c r="AV154" s="13" t="s">
        <v>82</v>
      </c>
      <c r="AW154" s="13" t="s">
        <v>30</v>
      </c>
      <c r="AX154" s="13" t="s">
        <v>73</v>
      </c>
      <c r="AY154" s="250" t="s">
        <v>132</v>
      </c>
    </row>
    <row r="155" spans="1:51" s="13" customFormat="1" ht="12">
      <c r="A155" s="13"/>
      <c r="B155" s="239"/>
      <c r="C155" s="240"/>
      <c r="D155" s="241" t="s">
        <v>141</v>
      </c>
      <c r="E155" s="242" t="s">
        <v>1</v>
      </c>
      <c r="F155" s="243" t="s">
        <v>193</v>
      </c>
      <c r="G155" s="240"/>
      <c r="H155" s="244">
        <v>18.14</v>
      </c>
      <c r="I155" s="245"/>
      <c r="J155" s="240"/>
      <c r="K155" s="240"/>
      <c r="L155" s="246"/>
      <c r="M155" s="247"/>
      <c r="N155" s="248"/>
      <c r="O155" s="248"/>
      <c r="P155" s="248"/>
      <c r="Q155" s="248"/>
      <c r="R155" s="248"/>
      <c r="S155" s="248"/>
      <c r="T155" s="24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0" t="s">
        <v>141</v>
      </c>
      <c r="AU155" s="250" t="s">
        <v>82</v>
      </c>
      <c r="AV155" s="13" t="s">
        <v>82</v>
      </c>
      <c r="AW155" s="13" t="s">
        <v>30</v>
      </c>
      <c r="AX155" s="13" t="s">
        <v>73</v>
      </c>
      <c r="AY155" s="250" t="s">
        <v>132</v>
      </c>
    </row>
    <row r="156" spans="1:51" s="15" customFormat="1" ht="12">
      <c r="A156" s="15"/>
      <c r="B156" s="271"/>
      <c r="C156" s="272"/>
      <c r="D156" s="241" t="s">
        <v>141</v>
      </c>
      <c r="E156" s="273" t="s">
        <v>1</v>
      </c>
      <c r="F156" s="274" t="s">
        <v>186</v>
      </c>
      <c r="G156" s="272"/>
      <c r="H156" s="275">
        <v>37.98</v>
      </c>
      <c r="I156" s="276"/>
      <c r="J156" s="272"/>
      <c r="K156" s="272"/>
      <c r="L156" s="277"/>
      <c r="M156" s="278"/>
      <c r="N156" s="279"/>
      <c r="O156" s="279"/>
      <c r="P156" s="279"/>
      <c r="Q156" s="279"/>
      <c r="R156" s="279"/>
      <c r="S156" s="279"/>
      <c r="T156" s="28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1" t="s">
        <v>141</v>
      </c>
      <c r="AU156" s="281" t="s">
        <v>82</v>
      </c>
      <c r="AV156" s="15" t="s">
        <v>139</v>
      </c>
      <c r="AW156" s="15" t="s">
        <v>30</v>
      </c>
      <c r="AX156" s="15" t="s">
        <v>80</v>
      </c>
      <c r="AY156" s="281" t="s">
        <v>132</v>
      </c>
    </row>
    <row r="157" spans="1:65" s="2" customFormat="1" ht="16.5" customHeight="1">
      <c r="A157" s="38"/>
      <c r="B157" s="39"/>
      <c r="C157" s="261" t="s">
        <v>155</v>
      </c>
      <c r="D157" s="261" t="s">
        <v>150</v>
      </c>
      <c r="E157" s="262" t="s">
        <v>194</v>
      </c>
      <c r="F157" s="263" t="s">
        <v>195</v>
      </c>
      <c r="G157" s="264" t="s">
        <v>196</v>
      </c>
      <c r="H157" s="265">
        <v>0.1</v>
      </c>
      <c r="I157" s="266"/>
      <c r="J157" s="267">
        <f>ROUND(I157*H157,2)</f>
        <v>0</v>
      </c>
      <c r="K157" s="263" t="s">
        <v>145</v>
      </c>
      <c r="L157" s="268"/>
      <c r="M157" s="269" t="s">
        <v>1</v>
      </c>
      <c r="N157" s="270" t="s">
        <v>38</v>
      </c>
      <c r="O157" s="91"/>
      <c r="P157" s="235">
        <f>O157*H157</f>
        <v>0</v>
      </c>
      <c r="Q157" s="235">
        <v>0.55</v>
      </c>
      <c r="R157" s="235">
        <f>Q157*H157</f>
        <v>0.05500000000000001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197</v>
      </c>
      <c r="AT157" s="237" t="s">
        <v>150</v>
      </c>
      <c r="AU157" s="237" t="s">
        <v>82</v>
      </c>
      <c r="AY157" s="17" t="s">
        <v>132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80</v>
      </c>
      <c r="BK157" s="238">
        <f>ROUND(I157*H157,2)</f>
        <v>0</v>
      </c>
      <c r="BL157" s="17" t="s">
        <v>174</v>
      </c>
      <c r="BM157" s="237" t="s">
        <v>198</v>
      </c>
    </row>
    <row r="158" spans="1:51" s="13" customFormat="1" ht="12">
      <c r="A158" s="13"/>
      <c r="B158" s="239"/>
      <c r="C158" s="240"/>
      <c r="D158" s="241" t="s">
        <v>141</v>
      </c>
      <c r="E158" s="242" t="s">
        <v>1</v>
      </c>
      <c r="F158" s="243" t="s">
        <v>199</v>
      </c>
      <c r="G158" s="240"/>
      <c r="H158" s="244">
        <v>0.1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0" t="s">
        <v>141</v>
      </c>
      <c r="AU158" s="250" t="s">
        <v>82</v>
      </c>
      <c r="AV158" s="13" t="s">
        <v>82</v>
      </c>
      <c r="AW158" s="13" t="s">
        <v>30</v>
      </c>
      <c r="AX158" s="13" t="s">
        <v>80</v>
      </c>
      <c r="AY158" s="250" t="s">
        <v>132</v>
      </c>
    </row>
    <row r="159" spans="1:65" s="2" customFormat="1" ht="16.5" customHeight="1">
      <c r="A159" s="38"/>
      <c r="B159" s="39"/>
      <c r="C159" s="226" t="s">
        <v>200</v>
      </c>
      <c r="D159" s="226" t="s">
        <v>135</v>
      </c>
      <c r="E159" s="227" t="s">
        <v>201</v>
      </c>
      <c r="F159" s="228" t="s">
        <v>202</v>
      </c>
      <c r="G159" s="229" t="s">
        <v>165</v>
      </c>
      <c r="H159" s="230">
        <v>0.568</v>
      </c>
      <c r="I159" s="231"/>
      <c r="J159" s="232">
        <f>ROUND(I159*H159,2)</f>
        <v>0</v>
      </c>
      <c r="K159" s="228" t="s">
        <v>145</v>
      </c>
      <c r="L159" s="44"/>
      <c r="M159" s="282" t="s">
        <v>1</v>
      </c>
      <c r="N159" s="283" t="s">
        <v>38</v>
      </c>
      <c r="O159" s="284"/>
      <c r="P159" s="285">
        <f>O159*H159</f>
        <v>0</v>
      </c>
      <c r="Q159" s="285">
        <v>0</v>
      </c>
      <c r="R159" s="285">
        <f>Q159*H159</f>
        <v>0</v>
      </c>
      <c r="S159" s="285">
        <v>0</v>
      </c>
      <c r="T159" s="28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174</v>
      </c>
      <c r="AT159" s="237" t="s">
        <v>135</v>
      </c>
      <c r="AU159" s="237" t="s">
        <v>82</v>
      </c>
      <c r="AY159" s="17" t="s">
        <v>132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80</v>
      </c>
      <c r="BK159" s="238">
        <f>ROUND(I159*H159,2)</f>
        <v>0</v>
      </c>
      <c r="BL159" s="17" t="s">
        <v>174</v>
      </c>
      <c r="BM159" s="237" t="s">
        <v>203</v>
      </c>
    </row>
    <row r="160" spans="1:31" s="2" customFormat="1" ht="6.95" customHeight="1">
      <c r="A160" s="38"/>
      <c r="B160" s="66"/>
      <c r="C160" s="67"/>
      <c r="D160" s="67"/>
      <c r="E160" s="67"/>
      <c r="F160" s="67"/>
      <c r="G160" s="67"/>
      <c r="H160" s="67"/>
      <c r="I160" s="67"/>
      <c r="J160" s="67"/>
      <c r="K160" s="67"/>
      <c r="L160" s="44"/>
      <c r="M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</sheetData>
  <sheetProtection password="CC35" sheet="1" objects="1" scenarios="1" formatColumns="0" formatRows="0" autoFilter="0"/>
  <autoFilter ref="C126:K15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82</v>
      </c>
    </row>
    <row r="4" spans="2:46" s="1" customFormat="1" ht="24.95" customHeight="1">
      <c r="B4" s="20"/>
      <c r="D4" s="148" t="s">
        <v>96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Veřejná samočistící toaleta</v>
      </c>
      <c r="F7" s="150"/>
      <c r="G7" s="150"/>
      <c r="H7" s="150"/>
      <c r="L7" s="20"/>
    </row>
    <row r="8" spans="2:12" s="1" customFormat="1" ht="12" customHeight="1">
      <c r="B8" s="20"/>
      <c r="D8" s="150" t="s">
        <v>97</v>
      </c>
      <c r="L8" s="20"/>
    </row>
    <row r="9" spans="1:31" s="2" customFormat="1" ht="16.5" customHeight="1">
      <c r="A9" s="38"/>
      <c r="B9" s="44"/>
      <c r="C9" s="38"/>
      <c r="D9" s="38"/>
      <c r="E9" s="151" t="s">
        <v>215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99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204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101</v>
      </c>
      <c r="G14" s="38"/>
      <c r="H14" s="38"/>
      <c r="I14" s="150" t="s">
        <v>22</v>
      </c>
      <c r="J14" s="153" t="str">
        <f>'Rekapitulace stavby'!AN8</f>
        <v>30. 6. 2022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102</v>
      </c>
      <c r="F17" s="38"/>
      <c r="G17" s="38"/>
      <c r="H17" s="38"/>
      <c r="I17" s="150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27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29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103</v>
      </c>
      <c r="F23" s="38"/>
      <c r="G23" s="38"/>
      <c r="H23" s="38"/>
      <c r="I23" s="150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31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104</v>
      </c>
      <c r="F26" s="38"/>
      <c r="G26" s="38"/>
      <c r="H26" s="38"/>
      <c r="I26" s="150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32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33</v>
      </c>
      <c r="E32" s="38"/>
      <c r="F32" s="38"/>
      <c r="G32" s="38"/>
      <c r="H32" s="38"/>
      <c r="I32" s="38"/>
      <c r="J32" s="160">
        <f>ROUND(J121,2)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35</v>
      </c>
      <c r="G34" s="38"/>
      <c r="H34" s="38"/>
      <c r="I34" s="161" t="s">
        <v>34</v>
      </c>
      <c r="J34" s="161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37</v>
      </c>
      <c r="E35" s="150" t="s">
        <v>38</v>
      </c>
      <c r="F35" s="163">
        <f>ROUND((SUM(BE121:BE125)),2)</f>
        <v>0</v>
      </c>
      <c r="G35" s="38"/>
      <c r="H35" s="38"/>
      <c r="I35" s="164">
        <v>0.21</v>
      </c>
      <c r="J35" s="163">
        <f>ROUND(((SUM(BE121:BE125))*I35),2)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39</v>
      </c>
      <c r="F36" s="163">
        <f>ROUND((SUM(BF121:BF125)),2)</f>
        <v>0</v>
      </c>
      <c r="G36" s="38"/>
      <c r="H36" s="38"/>
      <c r="I36" s="164">
        <v>0.15</v>
      </c>
      <c r="J36" s="163">
        <f>ROUND(((SUM(BF121:BF125))*I36),2)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40</v>
      </c>
      <c r="F37" s="163">
        <f>ROUND((SUM(BG121:BG125)),2)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41</v>
      </c>
      <c r="F38" s="163">
        <f>ROUND((SUM(BH121:BH125)),2)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42</v>
      </c>
      <c r="F39" s="163">
        <f>ROUND((SUM(BI121:BI125)),2)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43</v>
      </c>
      <c r="E41" s="167"/>
      <c r="F41" s="167"/>
      <c r="G41" s="168" t="s">
        <v>44</v>
      </c>
      <c r="H41" s="169" t="s">
        <v>45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46</v>
      </c>
      <c r="E50" s="173"/>
      <c r="F50" s="173"/>
      <c r="G50" s="172" t="s">
        <v>47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5"/>
      <c r="J61" s="177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50</v>
      </c>
      <c r="E65" s="178"/>
      <c r="F65" s="178"/>
      <c r="G65" s="172" t="s">
        <v>51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5"/>
      <c r="J76" s="177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Veřejná samočistící toaleta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97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215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99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VRN - Vedlejší rozpočtové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Liberec</v>
      </c>
      <c r="G91" s="40"/>
      <c r="H91" s="40"/>
      <c r="I91" s="32" t="s">
        <v>22</v>
      </c>
      <c r="J91" s="79" t="str">
        <f>IF(J14="","",J14)</f>
        <v>30. 6. 2022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Statutární Město Liberec, nám.Dr.E.Beneše</v>
      </c>
      <c r="G93" s="40"/>
      <c r="H93" s="40"/>
      <c r="I93" s="32" t="s">
        <v>29</v>
      </c>
      <c r="J93" s="36" t="str">
        <f>E23</f>
        <v>Ing.Arch.Marie Procházková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>PROPOS Liberec s.r.o.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106</v>
      </c>
      <c r="D96" s="185"/>
      <c r="E96" s="185"/>
      <c r="F96" s="185"/>
      <c r="G96" s="185"/>
      <c r="H96" s="185"/>
      <c r="I96" s="185"/>
      <c r="J96" s="186" t="s">
        <v>107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108</v>
      </c>
      <c r="D98" s="40"/>
      <c r="E98" s="40"/>
      <c r="F98" s="40"/>
      <c r="G98" s="40"/>
      <c r="H98" s="40"/>
      <c r="I98" s="40"/>
      <c r="J98" s="110">
        <f>J121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109</v>
      </c>
    </row>
    <row r="99" spans="1:31" s="9" customFormat="1" ht="24.95" customHeight="1">
      <c r="A99" s="9"/>
      <c r="B99" s="188"/>
      <c r="C99" s="189"/>
      <c r="D99" s="190" t="s">
        <v>204</v>
      </c>
      <c r="E99" s="191"/>
      <c r="F99" s="191"/>
      <c r="G99" s="191"/>
      <c r="H99" s="191"/>
      <c r="I99" s="191"/>
      <c r="J99" s="192">
        <f>J122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117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83" t="str">
        <f>E7</f>
        <v>Veřejná samočistící toaleta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1"/>
      <c r="C110" s="32" t="s">
        <v>97</v>
      </c>
      <c r="D110" s="22"/>
      <c r="E110" s="22"/>
      <c r="F110" s="22"/>
      <c r="G110" s="22"/>
      <c r="H110" s="22"/>
      <c r="I110" s="22"/>
      <c r="J110" s="22"/>
      <c r="K110" s="22"/>
      <c r="L110" s="20"/>
    </row>
    <row r="111" spans="1:31" s="2" customFormat="1" ht="16.5" customHeight="1">
      <c r="A111" s="38"/>
      <c r="B111" s="39"/>
      <c r="C111" s="40"/>
      <c r="D111" s="40"/>
      <c r="E111" s="183" t="s">
        <v>215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E11</f>
        <v>VRN - Vedlejší rozpočtové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F14</f>
        <v>Liberec</v>
      </c>
      <c r="G115" s="40"/>
      <c r="H115" s="40"/>
      <c r="I115" s="32" t="s">
        <v>22</v>
      </c>
      <c r="J115" s="79" t="str">
        <f>IF(J14="","",J14)</f>
        <v>30. 6. 2022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5.65" customHeight="1">
      <c r="A117" s="38"/>
      <c r="B117" s="39"/>
      <c r="C117" s="32" t="s">
        <v>24</v>
      </c>
      <c r="D117" s="40"/>
      <c r="E117" s="40"/>
      <c r="F117" s="27" t="str">
        <f>E17</f>
        <v>Statutární Město Liberec, nám.Dr.E.Beneše</v>
      </c>
      <c r="G117" s="40"/>
      <c r="H117" s="40"/>
      <c r="I117" s="32" t="s">
        <v>29</v>
      </c>
      <c r="J117" s="36" t="str">
        <f>E23</f>
        <v>Ing.Arch.Marie Procházková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27</v>
      </c>
      <c r="D118" s="40"/>
      <c r="E118" s="40"/>
      <c r="F118" s="27" t="str">
        <f>IF(E20="","",E20)</f>
        <v>Vyplň údaj</v>
      </c>
      <c r="G118" s="40"/>
      <c r="H118" s="40"/>
      <c r="I118" s="32" t="s">
        <v>31</v>
      </c>
      <c r="J118" s="36" t="str">
        <f>E26</f>
        <v>PROPOS Liberec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9"/>
      <c r="B120" s="200"/>
      <c r="C120" s="201" t="s">
        <v>118</v>
      </c>
      <c r="D120" s="202" t="s">
        <v>58</v>
      </c>
      <c r="E120" s="202" t="s">
        <v>54</v>
      </c>
      <c r="F120" s="202" t="s">
        <v>55</v>
      </c>
      <c r="G120" s="202" t="s">
        <v>119</v>
      </c>
      <c r="H120" s="202" t="s">
        <v>120</v>
      </c>
      <c r="I120" s="202" t="s">
        <v>121</v>
      </c>
      <c r="J120" s="202" t="s">
        <v>107</v>
      </c>
      <c r="K120" s="203" t="s">
        <v>122</v>
      </c>
      <c r="L120" s="204"/>
      <c r="M120" s="100" t="s">
        <v>1</v>
      </c>
      <c r="N120" s="101" t="s">
        <v>37</v>
      </c>
      <c r="O120" s="101" t="s">
        <v>123</v>
      </c>
      <c r="P120" s="101" t="s">
        <v>124</v>
      </c>
      <c r="Q120" s="101" t="s">
        <v>125</v>
      </c>
      <c r="R120" s="101" t="s">
        <v>126</v>
      </c>
      <c r="S120" s="101" t="s">
        <v>127</v>
      </c>
      <c r="T120" s="102" t="s">
        <v>128</v>
      </c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</row>
    <row r="121" spans="1:63" s="2" customFormat="1" ht="22.8" customHeight="1">
      <c r="A121" s="38"/>
      <c r="B121" s="39"/>
      <c r="C121" s="107" t="s">
        <v>129</v>
      </c>
      <c r="D121" s="40"/>
      <c r="E121" s="40"/>
      <c r="F121" s="40"/>
      <c r="G121" s="40"/>
      <c r="H121" s="40"/>
      <c r="I121" s="40"/>
      <c r="J121" s="205">
        <f>BK121</f>
        <v>0</v>
      </c>
      <c r="K121" s="40"/>
      <c r="L121" s="44"/>
      <c r="M121" s="103"/>
      <c r="N121" s="206"/>
      <c r="O121" s="104"/>
      <c r="P121" s="207">
        <f>P122</f>
        <v>0</v>
      </c>
      <c r="Q121" s="104"/>
      <c r="R121" s="207">
        <f>R122</f>
        <v>0</v>
      </c>
      <c r="S121" s="104"/>
      <c r="T121" s="208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109</v>
      </c>
      <c r="BK121" s="209">
        <f>BK122</f>
        <v>0</v>
      </c>
    </row>
    <row r="122" spans="1:63" s="12" customFormat="1" ht="25.9" customHeight="1">
      <c r="A122" s="12"/>
      <c r="B122" s="210"/>
      <c r="C122" s="211"/>
      <c r="D122" s="212" t="s">
        <v>72</v>
      </c>
      <c r="E122" s="213" t="s">
        <v>88</v>
      </c>
      <c r="F122" s="213" t="s">
        <v>89</v>
      </c>
      <c r="G122" s="211"/>
      <c r="H122" s="211"/>
      <c r="I122" s="214"/>
      <c r="J122" s="215">
        <f>BK122</f>
        <v>0</v>
      </c>
      <c r="K122" s="211"/>
      <c r="L122" s="216"/>
      <c r="M122" s="217"/>
      <c r="N122" s="218"/>
      <c r="O122" s="218"/>
      <c r="P122" s="219">
        <f>SUM(P123:P125)</f>
        <v>0</v>
      </c>
      <c r="Q122" s="218"/>
      <c r="R122" s="219">
        <f>SUM(R123:R125)</f>
        <v>0</v>
      </c>
      <c r="S122" s="218"/>
      <c r="T122" s="220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133</v>
      </c>
      <c r="AT122" s="222" t="s">
        <v>72</v>
      </c>
      <c r="AU122" s="222" t="s">
        <v>73</v>
      </c>
      <c r="AY122" s="221" t="s">
        <v>132</v>
      </c>
      <c r="BK122" s="223">
        <f>SUM(BK123:BK125)</f>
        <v>0</v>
      </c>
    </row>
    <row r="123" spans="1:65" s="2" customFormat="1" ht="16.5" customHeight="1">
      <c r="A123" s="38"/>
      <c r="B123" s="39"/>
      <c r="C123" s="226" t="s">
        <v>80</v>
      </c>
      <c r="D123" s="226" t="s">
        <v>135</v>
      </c>
      <c r="E123" s="227" t="s">
        <v>205</v>
      </c>
      <c r="F123" s="228" t="s">
        <v>206</v>
      </c>
      <c r="G123" s="229" t="s">
        <v>159</v>
      </c>
      <c r="H123" s="230">
        <v>1</v>
      </c>
      <c r="I123" s="231"/>
      <c r="J123" s="232">
        <f>ROUND(I123*H123,2)</f>
        <v>0</v>
      </c>
      <c r="K123" s="228" t="s">
        <v>1</v>
      </c>
      <c r="L123" s="44"/>
      <c r="M123" s="233" t="s">
        <v>1</v>
      </c>
      <c r="N123" s="234" t="s">
        <v>38</v>
      </c>
      <c r="O123" s="91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7" t="s">
        <v>207</v>
      </c>
      <c r="AT123" s="237" t="s">
        <v>135</v>
      </c>
      <c r="AU123" s="237" t="s">
        <v>80</v>
      </c>
      <c r="AY123" s="17" t="s">
        <v>132</v>
      </c>
      <c r="BE123" s="238">
        <f>IF(N123="základní",J123,0)</f>
        <v>0</v>
      </c>
      <c r="BF123" s="238">
        <f>IF(N123="snížená",J123,0)</f>
        <v>0</v>
      </c>
      <c r="BG123" s="238">
        <f>IF(N123="zákl. přenesená",J123,0)</f>
        <v>0</v>
      </c>
      <c r="BH123" s="238">
        <f>IF(N123="sníž. přenesená",J123,0)</f>
        <v>0</v>
      </c>
      <c r="BI123" s="238">
        <f>IF(N123="nulová",J123,0)</f>
        <v>0</v>
      </c>
      <c r="BJ123" s="17" t="s">
        <v>80</v>
      </c>
      <c r="BK123" s="238">
        <f>ROUND(I123*H123,2)</f>
        <v>0</v>
      </c>
      <c r="BL123" s="17" t="s">
        <v>207</v>
      </c>
      <c r="BM123" s="237" t="s">
        <v>223</v>
      </c>
    </row>
    <row r="124" spans="1:65" s="2" customFormat="1" ht="16.5" customHeight="1">
      <c r="A124" s="38"/>
      <c r="B124" s="39"/>
      <c r="C124" s="226" t="s">
        <v>82</v>
      </c>
      <c r="D124" s="226" t="s">
        <v>135</v>
      </c>
      <c r="E124" s="227" t="s">
        <v>209</v>
      </c>
      <c r="F124" s="228" t="s">
        <v>210</v>
      </c>
      <c r="G124" s="229" t="s">
        <v>159</v>
      </c>
      <c r="H124" s="230">
        <v>1</v>
      </c>
      <c r="I124" s="231"/>
      <c r="J124" s="232">
        <f>ROUND(I124*H124,2)</f>
        <v>0</v>
      </c>
      <c r="K124" s="228" t="s">
        <v>1</v>
      </c>
      <c r="L124" s="44"/>
      <c r="M124" s="233" t="s">
        <v>1</v>
      </c>
      <c r="N124" s="234" t="s">
        <v>38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207</v>
      </c>
      <c r="AT124" s="237" t="s">
        <v>135</v>
      </c>
      <c r="AU124" s="237" t="s">
        <v>80</v>
      </c>
      <c r="AY124" s="17" t="s">
        <v>132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80</v>
      </c>
      <c r="BK124" s="238">
        <f>ROUND(I124*H124,2)</f>
        <v>0</v>
      </c>
      <c r="BL124" s="17" t="s">
        <v>207</v>
      </c>
      <c r="BM124" s="237" t="s">
        <v>224</v>
      </c>
    </row>
    <row r="125" spans="1:65" s="2" customFormat="1" ht="16.5" customHeight="1">
      <c r="A125" s="38"/>
      <c r="B125" s="39"/>
      <c r="C125" s="226" t="s">
        <v>149</v>
      </c>
      <c r="D125" s="226" t="s">
        <v>135</v>
      </c>
      <c r="E125" s="227" t="s">
        <v>212</v>
      </c>
      <c r="F125" s="228" t="s">
        <v>213</v>
      </c>
      <c r="G125" s="229" t="s">
        <v>159</v>
      </c>
      <c r="H125" s="230">
        <v>1</v>
      </c>
      <c r="I125" s="231"/>
      <c r="J125" s="232">
        <f>ROUND(I125*H125,2)</f>
        <v>0</v>
      </c>
      <c r="K125" s="228" t="s">
        <v>1</v>
      </c>
      <c r="L125" s="44"/>
      <c r="M125" s="282" t="s">
        <v>1</v>
      </c>
      <c r="N125" s="283" t="s">
        <v>38</v>
      </c>
      <c r="O125" s="284"/>
      <c r="P125" s="285">
        <f>O125*H125</f>
        <v>0</v>
      </c>
      <c r="Q125" s="285">
        <v>0</v>
      </c>
      <c r="R125" s="285">
        <f>Q125*H125</f>
        <v>0</v>
      </c>
      <c r="S125" s="285">
        <v>0</v>
      </c>
      <c r="T125" s="28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207</v>
      </c>
      <c r="AT125" s="237" t="s">
        <v>135</v>
      </c>
      <c r="AU125" s="237" t="s">
        <v>80</v>
      </c>
      <c r="AY125" s="17" t="s">
        <v>132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80</v>
      </c>
      <c r="BK125" s="238">
        <f>ROUND(I125*H125,2)</f>
        <v>0</v>
      </c>
      <c r="BL125" s="17" t="s">
        <v>207</v>
      </c>
      <c r="BM125" s="237" t="s">
        <v>225</v>
      </c>
    </row>
    <row r="126" spans="1:31" s="2" customFormat="1" ht="6.95" customHeight="1">
      <c r="A126" s="38"/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password="CC35" sheet="1" objects="1" scenarios="1" formatColumns="0" formatRows="0" autoFilter="0"/>
  <autoFilter ref="C120:K1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SMILOO\Admin</dc:creator>
  <cp:keywords/>
  <dc:description/>
  <cp:lastModifiedBy>SMILOO\Admin</cp:lastModifiedBy>
  <dcterms:created xsi:type="dcterms:W3CDTF">2022-06-30T23:20:41Z</dcterms:created>
  <dcterms:modified xsi:type="dcterms:W3CDTF">2022-06-30T23:20:47Z</dcterms:modified>
  <cp:category/>
  <cp:version/>
  <cp:contentType/>
  <cp:contentStatus/>
</cp:coreProperties>
</file>